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externalLinks/externalLink399.xml" ContentType="application/vnd.openxmlformats-officedocument.spreadsheetml.externalLink+xml"/>
  <Override PartName="/xl/externalLinks/externalLink400.xml" ContentType="application/vnd.openxmlformats-officedocument.spreadsheetml.externalLink+xml"/>
  <Override PartName="/xl/externalLinks/externalLink401.xml" ContentType="application/vnd.openxmlformats-officedocument.spreadsheetml.externalLink+xml"/>
  <Override PartName="/xl/externalLinks/externalLink402.xml" ContentType="application/vnd.openxmlformats-officedocument.spreadsheetml.externalLink+xml"/>
  <Override PartName="/xl/externalLinks/externalLink403.xml" ContentType="application/vnd.openxmlformats-officedocument.spreadsheetml.externalLink+xml"/>
  <Override PartName="/xl/externalLinks/externalLink404.xml" ContentType="application/vnd.openxmlformats-officedocument.spreadsheetml.externalLink+xml"/>
  <Override PartName="/xl/externalLinks/externalLink405.xml" ContentType="application/vnd.openxmlformats-officedocument.spreadsheetml.externalLink+xml"/>
  <Override PartName="/xl/externalLinks/externalLink406.xml" ContentType="application/vnd.openxmlformats-officedocument.spreadsheetml.externalLink+xml"/>
  <Override PartName="/xl/externalLinks/externalLink407.xml" ContentType="application/vnd.openxmlformats-officedocument.spreadsheetml.externalLink+xml"/>
  <Override PartName="/xl/externalLinks/externalLink408.xml" ContentType="application/vnd.openxmlformats-officedocument.spreadsheetml.externalLink+xml"/>
  <Override PartName="/xl/externalLinks/externalLink409.xml" ContentType="application/vnd.openxmlformats-officedocument.spreadsheetml.externalLink+xml"/>
  <Override PartName="/xl/externalLinks/externalLink410.xml" ContentType="application/vnd.openxmlformats-officedocument.spreadsheetml.externalLink+xml"/>
  <Override PartName="/xl/externalLinks/externalLink411.xml" ContentType="application/vnd.openxmlformats-officedocument.spreadsheetml.externalLink+xml"/>
  <Override PartName="/xl/externalLinks/externalLink412.xml" ContentType="application/vnd.openxmlformats-officedocument.spreadsheetml.externalLink+xml"/>
  <Override PartName="/xl/externalLinks/externalLink413.xml" ContentType="application/vnd.openxmlformats-officedocument.spreadsheetml.externalLink+xml"/>
  <Override PartName="/xl/externalLinks/externalLink414.xml" ContentType="application/vnd.openxmlformats-officedocument.spreadsheetml.externalLink+xml"/>
  <Override PartName="/xl/externalLinks/externalLink415.xml" ContentType="application/vnd.openxmlformats-officedocument.spreadsheetml.externalLink+xml"/>
  <Override PartName="/xl/externalLinks/externalLink416.xml" ContentType="application/vnd.openxmlformats-officedocument.spreadsheetml.externalLink+xml"/>
  <Override PartName="/xl/externalLinks/externalLink417.xml" ContentType="application/vnd.openxmlformats-officedocument.spreadsheetml.externalLink+xml"/>
  <Override PartName="/xl/externalLinks/externalLink418.xml" ContentType="application/vnd.openxmlformats-officedocument.spreadsheetml.externalLink+xml"/>
  <Override PartName="/xl/externalLinks/externalLink419.xml" ContentType="application/vnd.openxmlformats-officedocument.spreadsheetml.externalLink+xml"/>
  <Override PartName="/xl/externalLinks/externalLink420.xml" ContentType="application/vnd.openxmlformats-officedocument.spreadsheetml.externalLink+xml"/>
  <Override PartName="/xl/externalLinks/externalLink421.xml" ContentType="application/vnd.openxmlformats-officedocument.spreadsheetml.externalLink+xml"/>
  <Override PartName="/xl/externalLinks/externalLink422.xml" ContentType="application/vnd.openxmlformats-officedocument.spreadsheetml.externalLink+xml"/>
  <Override PartName="/xl/externalLinks/externalLink423.xml" ContentType="application/vnd.openxmlformats-officedocument.spreadsheetml.externalLink+xml"/>
  <Override PartName="/xl/externalLinks/externalLink424.xml" ContentType="application/vnd.openxmlformats-officedocument.spreadsheetml.externalLink+xml"/>
  <Override PartName="/xl/externalLinks/externalLink425.xml" ContentType="application/vnd.openxmlformats-officedocument.spreadsheetml.externalLink+xml"/>
  <Override PartName="/xl/externalLinks/externalLink426.xml" ContentType="application/vnd.openxmlformats-officedocument.spreadsheetml.externalLink+xml"/>
  <Override PartName="/xl/externalLinks/externalLink427.xml" ContentType="application/vnd.openxmlformats-officedocument.spreadsheetml.externalLink+xml"/>
  <Override PartName="/xl/externalLinks/externalLink428.xml" ContentType="application/vnd.openxmlformats-officedocument.spreadsheetml.externalLink+xml"/>
  <Override PartName="/xl/externalLinks/externalLink429.xml" ContentType="application/vnd.openxmlformats-officedocument.spreadsheetml.externalLink+xml"/>
  <Override PartName="/xl/externalLinks/externalLink430.xml" ContentType="application/vnd.openxmlformats-officedocument.spreadsheetml.externalLink+xml"/>
  <Override PartName="/xl/externalLinks/externalLink431.xml" ContentType="application/vnd.openxmlformats-officedocument.spreadsheetml.externalLink+xml"/>
  <Override PartName="/xl/externalLinks/externalLink432.xml" ContentType="application/vnd.openxmlformats-officedocument.spreadsheetml.externalLink+xml"/>
  <Override PartName="/xl/externalLinks/externalLink433.xml" ContentType="application/vnd.openxmlformats-officedocument.spreadsheetml.externalLink+xml"/>
  <Override PartName="/xl/externalLinks/externalLink434.xml" ContentType="application/vnd.openxmlformats-officedocument.spreadsheetml.externalLink+xml"/>
  <Override PartName="/xl/externalLinks/externalLink435.xml" ContentType="application/vnd.openxmlformats-officedocument.spreadsheetml.externalLink+xml"/>
  <Override PartName="/xl/externalLinks/externalLink436.xml" ContentType="application/vnd.openxmlformats-officedocument.spreadsheetml.externalLink+xml"/>
  <Override PartName="/xl/externalLinks/externalLink437.xml" ContentType="application/vnd.openxmlformats-officedocument.spreadsheetml.externalLink+xml"/>
  <Override PartName="/xl/externalLinks/externalLink438.xml" ContentType="application/vnd.openxmlformats-officedocument.spreadsheetml.externalLink+xml"/>
  <Override PartName="/xl/externalLinks/externalLink439.xml" ContentType="application/vnd.openxmlformats-officedocument.spreadsheetml.externalLink+xml"/>
  <Override PartName="/xl/externalLinks/externalLink440.xml" ContentType="application/vnd.openxmlformats-officedocument.spreadsheetml.externalLink+xml"/>
  <Override PartName="/xl/externalLinks/externalLink441.xml" ContentType="application/vnd.openxmlformats-officedocument.spreadsheetml.externalLink+xml"/>
  <Override PartName="/xl/externalLinks/externalLink442.xml" ContentType="application/vnd.openxmlformats-officedocument.spreadsheetml.externalLink+xml"/>
  <Override PartName="/xl/externalLinks/externalLink443.xml" ContentType="application/vnd.openxmlformats-officedocument.spreadsheetml.externalLink+xml"/>
  <Override PartName="/xl/externalLinks/externalLink444.xml" ContentType="application/vnd.openxmlformats-officedocument.spreadsheetml.externalLink+xml"/>
  <Override PartName="/xl/externalLinks/externalLink445.xml" ContentType="application/vnd.openxmlformats-officedocument.spreadsheetml.externalLink+xml"/>
  <Override PartName="/xl/externalLinks/externalLink446.xml" ContentType="application/vnd.openxmlformats-officedocument.spreadsheetml.externalLink+xml"/>
  <Override PartName="/xl/externalLinks/externalLink447.xml" ContentType="application/vnd.openxmlformats-officedocument.spreadsheetml.externalLink+xml"/>
  <Override PartName="/xl/externalLinks/externalLink448.xml" ContentType="application/vnd.openxmlformats-officedocument.spreadsheetml.externalLink+xml"/>
  <Override PartName="/xl/externalLinks/externalLink449.xml" ContentType="application/vnd.openxmlformats-officedocument.spreadsheetml.externalLink+xml"/>
  <Override PartName="/xl/externalLinks/externalLink450.xml" ContentType="application/vnd.openxmlformats-officedocument.spreadsheetml.externalLink+xml"/>
  <Override PartName="/xl/externalLinks/externalLink451.xml" ContentType="application/vnd.openxmlformats-officedocument.spreadsheetml.externalLink+xml"/>
  <Override PartName="/xl/externalLinks/externalLink452.xml" ContentType="application/vnd.openxmlformats-officedocument.spreadsheetml.externalLink+xml"/>
  <Override PartName="/xl/externalLinks/externalLink453.xml" ContentType="application/vnd.openxmlformats-officedocument.spreadsheetml.externalLink+xml"/>
  <Override PartName="/xl/externalLinks/externalLink454.xml" ContentType="application/vnd.openxmlformats-officedocument.spreadsheetml.externalLink+xml"/>
  <Override PartName="/xl/externalLinks/externalLink455.xml" ContentType="application/vnd.openxmlformats-officedocument.spreadsheetml.externalLink+xml"/>
  <Override PartName="/xl/externalLinks/externalLink456.xml" ContentType="application/vnd.openxmlformats-officedocument.spreadsheetml.externalLink+xml"/>
  <Override PartName="/xl/externalLinks/externalLink457.xml" ContentType="application/vnd.openxmlformats-officedocument.spreadsheetml.externalLink+xml"/>
  <Override PartName="/xl/externalLinks/externalLink458.xml" ContentType="application/vnd.openxmlformats-officedocument.spreadsheetml.externalLink+xml"/>
  <Override PartName="/xl/externalLinks/externalLink459.xml" ContentType="application/vnd.openxmlformats-officedocument.spreadsheetml.externalLink+xml"/>
  <Override PartName="/xl/externalLinks/externalLink460.xml" ContentType="application/vnd.openxmlformats-officedocument.spreadsheetml.externalLink+xml"/>
  <Override PartName="/xl/externalLinks/externalLink461.xml" ContentType="application/vnd.openxmlformats-officedocument.spreadsheetml.externalLink+xml"/>
  <Override PartName="/xl/externalLinks/externalLink462.xml" ContentType="application/vnd.openxmlformats-officedocument.spreadsheetml.externalLink+xml"/>
  <Override PartName="/xl/externalLinks/externalLink463.xml" ContentType="application/vnd.openxmlformats-officedocument.spreadsheetml.externalLink+xml"/>
  <Override PartName="/xl/externalLinks/externalLink464.xml" ContentType="application/vnd.openxmlformats-officedocument.spreadsheetml.externalLink+xml"/>
  <Override PartName="/xl/externalLinks/externalLink465.xml" ContentType="application/vnd.openxmlformats-officedocument.spreadsheetml.externalLink+xml"/>
  <Override PartName="/xl/externalLinks/externalLink466.xml" ContentType="application/vnd.openxmlformats-officedocument.spreadsheetml.externalLink+xml"/>
  <Override PartName="/xl/externalLinks/externalLink467.xml" ContentType="application/vnd.openxmlformats-officedocument.spreadsheetml.externalLink+xml"/>
  <Override PartName="/xl/externalLinks/externalLink468.xml" ContentType="application/vnd.openxmlformats-officedocument.spreadsheetml.externalLink+xml"/>
  <Override PartName="/xl/externalLinks/externalLink469.xml" ContentType="application/vnd.openxmlformats-officedocument.spreadsheetml.externalLink+xml"/>
  <Override PartName="/xl/externalLinks/externalLink470.xml" ContentType="application/vnd.openxmlformats-officedocument.spreadsheetml.externalLink+xml"/>
  <Override PartName="/xl/externalLinks/externalLink471.xml" ContentType="application/vnd.openxmlformats-officedocument.spreadsheetml.externalLink+xml"/>
  <Override PartName="/xl/externalLinks/externalLink472.xml" ContentType="application/vnd.openxmlformats-officedocument.spreadsheetml.externalLink+xml"/>
  <Override PartName="/xl/externalLinks/externalLink473.xml" ContentType="application/vnd.openxmlformats-officedocument.spreadsheetml.externalLink+xml"/>
  <Override PartName="/xl/externalLinks/externalLink474.xml" ContentType="application/vnd.openxmlformats-officedocument.spreadsheetml.externalLink+xml"/>
  <Override PartName="/xl/externalLinks/externalLink475.xml" ContentType="application/vnd.openxmlformats-officedocument.spreadsheetml.externalLink+xml"/>
  <Override PartName="/xl/externalLinks/externalLink476.xml" ContentType="application/vnd.openxmlformats-officedocument.spreadsheetml.externalLink+xml"/>
  <Override PartName="/xl/externalLinks/externalLink477.xml" ContentType="application/vnd.openxmlformats-officedocument.spreadsheetml.externalLink+xml"/>
  <Override PartName="/xl/externalLinks/externalLink478.xml" ContentType="application/vnd.openxmlformats-officedocument.spreadsheetml.externalLink+xml"/>
  <Override PartName="/xl/externalLinks/externalLink479.xml" ContentType="application/vnd.openxmlformats-officedocument.spreadsheetml.externalLink+xml"/>
  <Override PartName="/xl/externalLinks/externalLink480.xml" ContentType="application/vnd.openxmlformats-officedocument.spreadsheetml.externalLink+xml"/>
  <Override PartName="/xl/externalLinks/externalLink481.xml" ContentType="application/vnd.openxmlformats-officedocument.spreadsheetml.externalLink+xml"/>
  <Override PartName="/xl/externalLinks/externalLink482.xml" ContentType="application/vnd.openxmlformats-officedocument.spreadsheetml.externalLink+xml"/>
  <Override PartName="/xl/externalLinks/externalLink483.xml" ContentType="application/vnd.openxmlformats-officedocument.spreadsheetml.externalLink+xml"/>
  <Override PartName="/xl/externalLinks/externalLink484.xml" ContentType="application/vnd.openxmlformats-officedocument.spreadsheetml.externalLink+xml"/>
  <Override PartName="/xl/externalLinks/externalLink485.xml" ContentType="application/vnd.openxmlformats-officedocument.spreadsheetml.externalLink+xml"/>
  <Override PartName="/xl/externalLinks/externalLink486.xml" ContentType="application/vnd.openxmlformats-officedocument.spreadsheetml.externalLink+xml"/>
  <Override PartName="/xl/externalLinks/externalLink487.xml" ContentType="application/vnd.openxmlformats-officedocument.spreadsheetml.externalLink+xml"/>
  <Override PartName="/xl/externalLinks/externalLink488.xml" ContentType="application/vnd.openxmlformats-officedocument.spreadsheetml.externalLink+xml"/>
  <Override PartName="/xl/externalLinks/externalLink489.xml" ContentType="application/vnd.openxmlformats-officedocument.spreadsheetml.externalLink+xml"/>
  <Override PartName="/xl/externalLinks/externalLink490.xml" ContentType="application/vnd.openxmlformats-officedocument.spreadsheetml.externalLink+xml"/>
  <Override PartName="/xl/externalLinks/externalLink491.xml" ContentType="application/vnd.openxmlformats-officedocument.spreadsheetml.externalLink+xml"/>
  <Override PartName="/xl/externalLinks/externalLink492.xml" ContentType="application/vnd.openxmlformats-officedocument.spreadsheetml.externalLink+xml"/>
  <Override PartName="/xl/externalLinks/externalLink493.xml" ContentType="application/vnd.openxmlformats-officedocument.spreadsheetml.externalLink+xml"/>
  <Override PartName="/xl/externalLinks/externalLink494.xml" ContentType="application/vnd.openxmlformats-officedocument.spreadsheetml.externalLink+xml"/>
  <Override PartName="/xl/externalLinks/externalLink495.xml" ContentType="application/vnd.openxmlformats-officedocument.spreadsheetml.externalLink+xml"/>
  <Override PartName="/xl/externalLinks/externalLink496.xml" ContentType="application/vnd.openxmlformats-officedocument.spreadsheetml.externalLink+xml"/>
  <Override PartName="/xl/externalLinks/externalLink497.xml" ContentType="application/vnd.openxmlformats-officedocument.spreadsheetml.externalLink+xml"/>
  <Override PartName="/xl/externalLinks/externalLink498.xml" ContentType="application/vnd.openxmlformats-officedocument.spreadsheetml.externalLink+xml"/>
  <Override PartName="/xl/externalLinks/externalLink499.xml" ContentType="application/vnd.openxmlformats-officedocument.spreadsheetml.externalLink+xml"/>
  <Override PartName="/xl/externalLinks/externalLink500.xml" ContentType="application/vnd.openxmlformats-officedocument.spreadsheetml.externalLink+xml"/>
  <Override PartName="/xl/externalLinks/externalLink501.xml" ContentType="application/vnd.openxmlformats-officedocument.spreadsheetml.externalLink+xml"/>
  <Override PartName="/xl/externalLinks/externalLink502.xml" ContentType="application/vnd.openxmlformats-officedocument.spreadsheetml.externalLink+xml"/>
  <Override PartName="/xl/externalLinks/externalLink503.xml" ContentType="application/vnd.openxmlformats-officedocument.spreadsheetml.externalLink+xml"/>
  <Override PartName="/xl/externalLinks/externalLink504.xml" ContentType="application/vnd.openxmlformats-officedocument.spreadsheetml.externalLink+xml"/>
  <Override PartName="/xl/externalLinks/externalLink505.xml" ContentType="application/vnd.openxmlformats-officedocument.spreadsheetml.externalLink+xml"/>
  <Override PartName="/xl/externalLinks/externalLink506.xml" ContentType="application/vnd.openxmlformats-officedocument.spreadsheetml.externalLink+xml"/>
  <Override PartName="/xl/externalLinks/externalLink507.xml" ContentType="application/vnd.openxmlformats-officedocument.spreadsheetml.externalLink+xml"/>
  <Override PartName="/xl/externalLinks/externalLink508.xml" ContentType="application/vnd.openxmlformats-officedocument.spreadsheetml.externalLink+xml"/>
  <Override PartName="/xl/externalLinks/externalLink509.xml" ContentType="application/vnd.openxmlformats-officedocument.spreadsheetml.externalLink+xml"/>
  <Override PartName="/xl/externalLinks/externalLink510.xml" ContentType="application/vnd.openxmlformats-officedocument.spreadsheetml.externalLink+xml"/>
  <Override PartName="/xl/externalLinks/externalLink511.xml" ContentType="application/vnd.openxmlformats-officedocument.spreadsheetml.externalLink+xml"/>
  <Override PartName="/xl/externalLinks/externalLink512.xml" ContentType="application/vnd.openxmlformats-officedocument.spreadsheetml.externalLink+xml"/>
  <Override PartName="/xl/externalLinks/externalLink513.xml" ContentType="application/vnd.openxmlformats-officedocument.spreadsheetml.externalLink+xml"/>
  <Override PartName="/xl/externalLinks/externalLink514.xml" ContentType="application/vnd.openxmlformats-officedocument.spreadsheetml.externalLink+xml"/>
  <Override PartName="/xl/externalLinks/externalLink515.xml" ContentType="application/vnd.openxmlformats-officedocument.spreadsheetml.externalLink+xml"/>
  <Override PartName="/xl/externalLinks/externalLink516.xml" ContentType="application/vnd.openxmlformats-officedocument.spreadsheetml.externalLink+xml"/>
  <Override PartName="/xl/externalLinks/externalLink517.xml" ContentType="application/vnd.openxmlformats-officedocument.spreadsheetml.externalLink+xml"/>
  <Override PartName="/xl/externalLinks/externalLink518.xml" ContentType="application/vnd.openxmlformats-officedocument.spreadsheetml.externalLink+xml"/>
  <Override PartName="/xl/externalLinks/externalLink519.xml" ContentType="application/vnd.openxmlformats-officedocument.spreadsheetml.externalLink+xml"/>
  <Override PartName="/xl/externalLinks/externalLink520.xml" ContentType="application/vnd.openxmlformats-officedocument.spreadsheetml.externalLink+xml"/>
  <Override PartName="/xl/externalLinks/externalLink521.xml" ContentType="application/vnd.openxmlformats-officedocument.spreadsheetml.externalLink+xml"/>
  <Override PartName="/xl/externalLinks/externalLink522.xml" ContentType="application/vnd.openxmlformats-officedocument.spreadsheetml.externalLink+xml"/>
  <Override PartName="/xl/externalLinks/externalLink523.xml" ContentType="application/vnd.openxmlformats-officedocument.spreadsheetml.externalLink+xml"/>
  <Override PartName="/xl/externalLinks/externalLink524.xml" ContentType="application/vnd.openxmlformats-officedocument.spreadsheetml.externalLink+xml"/>
  <Override PartName="/xl/externalLinks/externalLink525.xml" ContentType="application/vnd.openxmlformats-officedocument.spreadsheetml.externalLink+xml"/>
  <Override PartName="/xl/externalLinks/externalLink526.xml" ContentType="application/vnd.openxmlformats-officedocument.spreadsheetml.externalLink+xml"/>
  <Override PartName="/xl/externalLinks/externalLink527.xml" ContentType="application/vnd.openxmlformats-officedocument.spreadsheetml.externalLink+xml"/>
  <Override PartName="/xl/externalLinks/externalLink528.xml" ContentType="application/vnd.openxmlformats-officedocument.spreadsheetml.externalLink+xml"/>
  <Override PartName="/xl/externalLinks/externalLink529.xml" ContentType="application/vnd.openxmlformats-officedocument.spreadsheetml.externalLink+xml"/>
  <Override PartName="/xl/externalLinks/externalLink530.xml" ContentType="application/vnd.openxmlformats-officedocument.spreadsheetml.externalLink+xml"/>
  <Override PartName="/xl/externalLinks/externalLink531.xml" ContentType="application/vnd.openxmlformats-officedocument.spreadsheetml.externalLink+xml"/>
  <Override PartName="/xl/externalLinks/externalLink532.xml" ContentType="application/vnd.openxmlformats-officedocument.spreadsheetml.externalLink+xml"/>
  <Override PartName="/xl/externalLinks/externalLink533.xml" ContentType="application/vnd.openxmlformats-officedocument.spreadsheetml.externalLink+xml"/>
  <Override PartName="/xl/externalLinks/externalLink534.xml" ContentType="application/vnd.openxmlformats-officedocument.spreadsheetml.externalLink+xml"/>
  <Override PartName="/xl/externalLinks/externalLink535.xml" ContentType="application/vnd.openxmlformats-officedocument.spreadsheetml.externalLink+xml"/>
  <Override PartName="/xl/externalLinks/externalLink536.xml" ContentType="application/vnd.openxmlformats-officedocument.spreadsheetml.externalLink+xml"/>
  <Override PartName="/xl/externalLinks/externalLink537.xml" ContentType="application/vnd.openxmlformats-officedocument.spreadsheetml.externalLink+xml"/>
  <Override PartName="/xl/externalLinks/externalLink538.xml" ContentType="application/vnd.openxmlformats-officedocument.spreadsheetml.externalLink+xml"/>
  <Override PartName="/xl/externalLinks/externalLink539.xml" ContentType="application/vnd.openxmlformats-officedocument.spreadsheetml.externalLink+xml"/>
  <Override PartName="/xl/externalLinks/externalLink540.xml" ContentType="application/vnd.openxmlformats-officedocument.spreadsheetml.externalLink+xml"/>
  <Override PartName="/xl/externalLinks/externalLink541.xml" ContentType="application/vnd.openxmlformats-officedocument.spreadsheetml.externalLink+xml"/>
  <Override PartName="/xl/externalLinks/externalLink542.xml" ContentType="application/vnd.openxmlformats-officedocument.spreadsheetml.externalLink+xml"/>
  <Override PartName="/xl/externalLinks/externalLink543.xml" ContentType="application/vnd.openxmlformats-officedocument.spreadsheetml.externalLink+xml"/>
  <Override PartName="/xl/externalLinks/externalLink544.xml" ContentType="application/vnd.openxmlformats-officedocument.spreadsheetml.externalLink+xml"/>
  <Override PartName="/xl/externalLinks/externalLink545.xml" ContentType="application/vnd.openxmlformats-officedocument.spreadsheetml.externalLink+xml"/>
  <Override PartName="/xl/externalLinks/externalLink546.xml" ContentType="application/vnd.openxmlformats-officedocument.spreadsheetml.externalLink+xml"/>
  <Override PartName="/xl/externalLinks/externalLink547.xml" ContentType="application/vnd.openxmlformats-officedocument.spreadsheetml.externalLink+xml"/>
  <Override PartName="/xl/externalLinks/externalLink548.xml" ContentType="application/vnd.openxmlformats-officedocument.spreadsheetml.externalLink+xml"/>
  <Override PartName="/xl/externalLinks/externalLink549.xml" ContentType="application/vnd.openxmlformats-officedocument.spreadsheetml.externalLink+xml"/>
  <Override PartName="/xl/externalLinks/externalLink550.xml" ContentType="application/vnd.openxmlformats-officedocument.spreadsheetml.externalLink+xml"/>
  <Override PartName="/xl/externalLinks/externalLink551.xml" ContentType="application/vnd.openxmlformats-officedocument.spreadsheetml.externalLink+xml"/>
  <Override PartName="/xl/externalLinks/externalLink552.xml" ContentType="application/vnd.openxmlformats-officedocument.spreadsheetml.externalLink+xml"/>
  <Override PartName="/xl/externalLinks/externalLink553.xml" ContentType="application/vnd.openxmlformats-officedocument.spreadsheetml.externalLink+xml"/>
  <Override PartName="/xl/externalLinks/externalLink554.xml" ContentType="application/vnd.openxmlformats-officedocument.spreadsheetml.externalLink+xml"/>
  <Override PartName="/xl/externalLinks/externalLink555.xml" ContentType="application/vnd.openxmlformats-officedocument.spreadsheetml.externalLink+xml"/>
  <Override PartName="/xl/externalLinks/externalLink556.xml" ContentType="application/vnd.openxmlformats-officedocument.spreadsheetml.externalLink+xml"/>
  <Override PartName="/xl/externalLinks/externalLink557.xml" ContentType="application/vnd.openxmlformats-officedocument.spreadsheetml.externalLink+xml"/>
  <Override PartName="/xl/externalLinks/externalLink558.xml" ContentType="application/vnd.openxmlformats-officedocument.spreadsheetml.externalLink+xml"/>
  <Override PartName="/xl/externalLinks/externalLink559.xml" ContentType="application/vnd.openxmlformats-officedocument.spreadsheetml.externalLink+xml"/>
  <Override PartName="/xl/externalLinks/externalLink560.xml" ContentType="application/vnd.openxmlformats-officedocument.spreadsheetml.externalLink+xml"/>
  <Override PartName="/xl/externalLinks/externalLink561.xml" ContentType="application/vnd.openxmlformats-officedocument.spreadsheetml.externalLink+xml"/>
  <Override PartName="/xl/externalLinks/externalLink562.xml" ContentType="application/vnd.openxmlformats-officedocument.spreadsheetml.externalLink+xml"/>
  <Override PartName="/xl/externalLinks/externalLink563.xml" ContentType="application/vnd.openxmlformats-officedocument.spreadsheetml.externalLink+xml"/>
  <Override PartName="/xl/externalLinks/externalLink564.xml" ContentType="application/vnd.openxmlformats-officedocument.spreadsheetml.externalLink+xml"/>
  <Override PartName="/xl/externalLinks/externalLink565.xml" ContentType="application/vnd.openxmlformats-officedocument.spreadsheetml.externalLink+xml"/>
  <Override PartName="/xl/externalLinks/externalLink566.xml" ContentType="application/vnd.openxmlformats-officedocument.spreadsheetml.externalLink+xml"/>
  <Override PartName="/xl/externalLinks/externalLink567.xml" ContentType="application/vnd.openxmlformats-officedocument.spreadsheetml.externalLink+xml"/>
  <Override PartName="/xl/externalLinks/externalLink568.xml" ContentType="application/vnd.openxmlformats-officedocument.spreadsheetml.externalLink+xml"/>
  <Override PartName="/xl/externalLinks/externalLink569.xml" ContentType="application/vnd.openxmlformats-officedocument.spreadsheetml.externalLink+xml"/>
  <Override PartName="/xl/externalLinks/externalLink570.xml" ContentType="application/vnd.openxmlformats-officedocument.spreadsheetml.externalLink+xml"/>
  <Override PartName="/xl/externalLinks/externalLink571.xml" ContentType="application/vnd.openxmlformats-officedocument.spreadsheetml.externalLink+xml"/>
  <Override PartName="/xl/externalLinks/externalLink572.xml" ContentType="application/vnd.openxmlformats-officedocument.spreadsheetml.externalLink+xml"/>
  <Override PartName="/xl/externalLinks/externalLink573.xml" ContentType="application/vnd.openxmlformats-officedocument.spreadsheetml.externalLink+xml"/>
  <Override PartName="/xl/externalLinks/externalLink574.xml" ContentType="application/vnd.openxmlformats-officedocument.spreadsheetml.externalLink+xml"/>
  <Override PartName="/xl/externalLinks/externalLink575.xml" ContentType="application/vnd.openxmlformats-officedocument.spreadsheetml.externalLink+xml"/>
  <Override PartName="/xl/externalLinks/externalLink576.xml" ContentType="application/vnd.openxmlformats-officedocument.spreadsheetml.externalLink+xml"/>
  <Override PartName="/xl/externalLinks/externalLink577.xml" ContentType="application/vnd.openxmlformats-officedocument.spreadsheetml.externalLink+xml"/>
  <Override PartName="/xl/externalLinks/externalLink578.xml" ContentType="application/vnd.openxmlformats-officedocument.spreadsheetml.externalLink+xml"/>
  <Override PartName="/xl/externalLinks/externalLink579.xml" ContentType="application/vnd.openxmlformats-officedocument.spreadsheetml.externalLink+xml"/>
  <Override PartName="/xl/externalLinks/externalLink580.xml" ContentType="application/vnd.openxmlformats-officedocument.spreadsheetml.externalLink+xml"/>
  <Override PartName="/xl/externalLinks/externalLink581.xml" ContentType="application/vnd.openxmlformats-officedocument.spreadsheetml.externalLink+xml"/>
  <Override PartName="/xl/externalLinks/externalLink582.xml" ContentType="application/vnd.openxmlformats-officedocument.spreadsheetml.externalLink+xml"/>
  <Override PartName="/xl/externalLinks/externalLink583.xml" ContentType="application/vnd.openxmlformats-officedocument.spreadsheetml.externalLink+xml"/>
  <Override PartName="/xl/externalLinks/externalLink584.xml" ContentType="application/vnd.openxmlformats-officedocument.spreadsheetml.externalLink+xml"/>
  <Override PartName="/xl/externalLinks/externalLink585.xml" ContentType="application/vnd.openxmlformats-officedocument.spreadsheetml.externalLink+xml"/>
  <Override PartName="/xl/externalLinks/externalLink586.xml" ContentType="application/vnd.openxmlformats-officedocument.spreadsheetml.externalLink+xml"/>
  <Override PartName="/xl/externalLinks/externalLink587.xml" ContentType="application/vnd.openxmlformats-officedocument.spreadsheetml.externalLink+xml"/>
  <Override PartName="/xl/externalLinks/externalLink588.xml" ContentType="application/vnd.openxmlformats-officedocument.spreadsheetml.externalLink+xml"/>
  <Override PartName="/xl/externalLinks/externalLink589.xml" ContentType="application/vnd.openxmlformats-officedocument.spreadsheetml.externalLink+xml"/>
  <Override PartName="/xl/externalLinks/externalLink590.xml" ContentType="application/vnd.openxmlformats-officedocument.spreadsheetml.externalLink+xml"/>
  <Override PartName="/xl/externalLinks/externalLink591.xml" ContentType="application/vnd.openxmlformats-officedocument.spreadsheetml.externalLink+xml"/>
  <Override PartName="/xl/externalLinks/externalLink592.xml" ContentType="application/vnd.openxmlformats-officedocument.spreadsheetml.externalLink+xml"/>
  <Override PartName="/xl/externalLinks/externalLink593.xml" ContentType="application/vnd.openxmlformats-officedocument.spreadsheetml.externalLink+xml"/>
  <Override PartName="/xl/externalLinks/externalLink594.xml" ContentType="application/vnd.openxmlformats-officedocument.spreadsheetml.externalLink+xml"/>
  <Override PartName="/xl/externalLinks/externalLink595.xml" ContentType="application/vnd.openxmlformats-officedocument.spreadsheetml.externalLink+xml"/>
  <Override PartName="/xl/externalLinks/externalLink596.xml" ContentType="application/vnd.openxmlformats-officedocument.spreadsheetml.externalLink+xml"/>
  <Override PartName="/xl/externalLinks/externalLink597.xml" ContentType="application/vnd.openxmlformats-officedocument.spreadsheetml.externalLink+xml"/>
  <Override PartName="/xl/externalLinks/externalLink598.xml" ContentType="application/vnd.openxmlformats-officedocument.spreadsheetml.externalLink+xml"/>
  <Override PartName="/xl/externalLinks/externalLink599.xml" ContentType="application/vnd.openxmlformats-officedocument.spreadsheetml.externalLink+xml"/>
  <Override PartName="/xl/externalLinks/externalLink600.xml" ContentType="application/vnd.openxmlformats-officedocument.spreadsheetml.externalLink+xml"/>
  <Override PartName="/xl/externalLinks/externalLink601.xml" ContentType="application/vnd.openxmlformats-officedocument.spreadsheetml.externalLink+xml"/>
  <Override PartName="/xl/externalLinks/externalLink602.xml" ContentType="application/vnd.openxmlformats-officedocument.spreadsheetml.externalLink+xml"/>
  <Override PartName="/xl/externalLinks/externalLink603.xml" ContentType="application/vnd.openxmlformats-officedocument.spreadsheetml.externalLink+xml"/>
  <Override PartName="/xl/externalLinks/externalLink604.xml" ContentType="application/vnd.openxmlformats-officedocument.spreadsheetml.externalLink+xml"/>
  <Override PartName="/xl/externalLinks/externalLink605.xml" ContentType="application/vnd.openxmlformats-officedocument.spreadsheetml.externalLink+xml"/>
  <Override PartName="/xl/externalLinks/externalLink606.xml" ContentType="application/vnd.openxmlformats-officedocument.spreadsheetml.externalLink+xml"/>
  <Override PartName="/xl/externalLinks/externalLink607.xml" ContentType="application/vnd.openxmlformats-officedocument.spreadsheetml.externalLink+xml"/>
  <Override PartName="/xl/externalLinks/externalLink608.xml" ContentType="application/vnd.openxmlformats-officedocument.spreadsheetml.externalLink+xml"/>
  <Override PartName="/xl/externalLinks/externalLink609.xml" ContentType="application/vnd.openxmlformats-officedocument.spreadsheetml.externalLink+xml"/>
  <Override PartName="/xl/externalLinks/externalLink610.xml" ContentType="application/vnd.openxmlformats-officedocument.spreadsheetml.externalLink+xml"/>
  <Override PartName="/xl/externalLinks/externalLink611.xml" ContentType="application/vnd.openxmlformats-officedocument.spreadsheetml.externalLink+xml"/>
  <Override PartName="/xl/externalLinks/externalLink612.xml" ContentType="application/vnd.openxmlformats-officedocument.spreadsheetml.externalLink+xml"/>
  <Override PartName="/xl/externalLinks/externalLink613.xml" ContentType="application/vnd.openxmlformats-officedocument.spreadsheetml.externalLink+xml"/>
  <Override PartName="/xl/externalLinks/externalLink614.xml" ContentType="application/vnd.openxmlformats-officedocument.spreadsheetml.externalLink+xml"/>
  <Override PartName="/xl/externalLinks/externalLink615.xml" ContentType="application/vnd.openxmlformats-officedocument.spreadsheetml.externalLink+xml"/>
  <Override PartName="/xl/externalLinks/externalLink616.xml" ContentType="application/vnd.openxmlformats-officedocument.spreadsheetml.externalLink+xml"/>
  <Override PartName="/xl/externalLinks/externalLink617.xml" ContentType="application/vnd.openxmlformats-officedocument.spreadsheetml.externalLink+xml"/>
  <Override PartName="/xl/externalLinks/externalLink618.xml" ContentType="application/vnd.openxmlformats-officedocument.spreadsheetml.externalLink+xml"/>
  <Override PartName="/xl/externalLinks/externalLink619.xml" ContentType="application/vnd.openxmlformats-officedocument.spreadsheetml.externalLink+xml"/>
  <Override PartName="/xl/externalLinks/externalLink620.xml" ContentType="application/vnd.openxmlformats-officedocument.spreadsheetml.externalLink+xml"/>
  <Override PartName="/xl/externalLinks/externalLink621.xml" ContentType="application/vnd.openxmlformats-officedocument.spreadsheetml.externalLink+xml"/>
  <Override PartName="/xl/externalLinks/externalLink622.xml" ContentType="application/vnd.openxmlformats-officedocument.spreadsheetml.externalLink+xml"/>
  <Override PartName="/xl/externalLinks/externalLink623.xml" ContentType="application/vnd.openxmlformats-officedocument.spreadsheetml.externalLink+xml"/>
  <Override PartName="/xl/externalLinks/externalLink624.xml" ContentType="application/vnd.openxmlformats-officedocument.spreadsheetml.externalLink+xml"/>
  <Override PartName="/xl/externalLinks/externalLink625.xml" ContentType="application/vnd.openxmlformats-officedocument.spreadsheetml.externalLink+xml"/>
  <Override PartName="/xl/externalLinks/externalLink626.xml" ContentType="application/vnd.openxmlformats-officedocument.spreadsheetml.externalLink+xml"/>
  <Override PartName="/xl/externalLinks/externalLink627.xml" ContentType="application/vnd.openxmlformats-officedocument.spreadsheetml.externalLink+xml"/>
  <Override PartName="/xl/externalLinks/externalLink628.xml" ContentType="application/vnd.openxmlformats-officedocument.spreadsheetml.externalLink+xml"/>
  <Override PartName="/xl/externalLinks/externalLink629.xml" ContentType="application/vnd.openxmlformats-officedocument.spreadsheetml.externalLink+xml"/>
  <Override PartName="/xl/externalLinks/externalLink630.xml" ContentType="application/vnd.openxmlformats-officedocument.spreadsheetml.externalLink+xml"/>
  <Override PartName="/xl/externalLinks/externalLink631.xml" ContentType="application/vnd.openxmlformats-officedocument.spreadsheetml.externalLink+xml"/>
  <Override PartName="/xl/externalLinks/externalLink632.xml" ContentType="application/vnd.openxmlformats-officedocument.spreadsheetml.externalLink+xml"/>
  <Override PartName="/xl/externalLinks/externalLink633.xml" ContentType="application/vnd.openxmlformats-officedocument.spreadsheetml.externalLink+xml"/>
  <Override PartName="/xl/externalLinks/externalLink634.xml" ContentType="application/vnd.openxmlformats-officedocument.spreadsheetml.externalLink+xml"/>
  <Override PartName="/xl/externalLinks/externalLink635.xml" ContentType="application/vnd.openxmlformats-officedocument.spreadsheetml.externalLink+xml"/>
  <Override PartName="/xl/externalLinks/externalLink636.xml" ContentType="application/vnd.openxmlformats-officedocument.spreadsheetml.externalLink+xml"/>
  <Override PartName="/xl/externalLinks/externalLink637.xml" ContentType="application/vnd.openxmlformats-officedocument.spreadsheetml.externalLink+xml"/>
  <Override PartName="/xl/externalLinks/externalLink638.xml" ContentType="application/vnd.openxmlformats-officedocument.spreadsheetml.externalLink+xml"/>
  <Override PartName="/xl/externalLinks/externalLink639.xml" ContentType="application/vnd.openxmlformats-officedocument.spreadsheetml.externalLink+xml"/>
  <Override PartName="/xl/externalLinks/externalLink640.xml" ContentType="application/vnd.openxmlformats-officedocument.spreadsheetml.externalLink+xml"/>
  <Override PartName="/xl/externalLinks/externalLink641.xml" ContentType="application/vnd.openxmlformats-officedocument.spreadsheetml.externalLink+xml"/>
  <Override PartName="/xl/externalLinks/externalLink642.xml" ContentType="application/vnd.openxmlformats-officedocument.spreadsheetml.externalLink+xml"/>
  <Override PartName="/xl/externalLinks/externalLink643.xml" ContentType="application/vnd.openxmlformats-officedocument.spreadsheetml.externalLink+xml"/>
  <Override PartName="/xl/externalLinks/externalLink644.xml" ContentType="application/vnd.openxmlformats-officedocument.spreadsheetml.externalLink+xml"/>
  <Override PartName="/xl/externalLinks/externalLink645.xml" ContentType="application/vnd.openxmlformats-officedocument.spreadsheetml.externalLink+xml"/>
  <Override PartName="/xl/externalLinks/externalLink646.xml" ContentType="application/vnd.openxmlformats-officedocument.spreadsheetml.externalLink+xml"/>
  <Override PartName="/xl/externalLinks/externalLink647.xml" ContentType="application/vnd.openxmlformats-officedocument.spreadsheetml.externalLink+xml"/>
  <Override PartName="/xl/externalLinks/externalLink648.xml" ContentType="application/vnd.openxmlformats-officedocument.spreadsheetml.externalLink+xml"/>
  <Override PartName="/xl/externalLinks/externalLink649.xml" ContentType="application/vnd.openxmlformats-officedocument.spreadsheetml.externalLink+xml"/>
  <Override PartName="/xl/externalLinks/externalLink650.xml" ContentType="application/vnd.openxmlformats-officedocument.spreadsheetml.externalLink+xml"/>
  <Override PartName="/xl/externalLinks/externalLink651.xml" ContentType="application/vnd.openxmlformats-officedocument.spreadsheetml.externalLink+xml"/>
  <Override PartName="/xl/externalLinks/externalLink652.xml" ContentType="application/vnd.openxmlformats-officedocument.spreadsheetml.externalLink+xml"/>
  <Override PartName="/xl/externalLinks/externalLink653.xml" ContentType="application/vnd.openxmlformats-officedocument.spreadsheetml.externalLink+xml"/>
  <Override PartName="/xl/externalLinks/externalLink654.xml" ContentType="application/vnd.openxmlformats-officedocument.spreadsheetml.externalLink+xml"/>
  <Override PartName="/xl/externalLinks/externalLink655.xml" ContentType="application/vnd.openxmlformats-officedocument.spreadsheetml.externalLink+xml"/>
  <Override PartName="/xl/externalLinks/externalLink656.xml" ContentType="application/vnd.openxmlformats-officedocument.spreadsheetml.externalLink+xml"/>
  <Override PartName="/xl/externalLinks/externalLink657.xml" ContentType="application/vnd.openxmlformats-officedocument.spreadsheetml.externalLink+xml"/>
  <Override PartName="/xl/externalLinks/externalLink658.xml" ContentType="application/vnd.openxmlformats-officedocument.spreadsheetml.externalLink+xml"/>
  <Override PartName="/xl/externalLinks/externalLink659.xml" ContentType="application/vnd.openxmlformats-officedocument.spreadsheetml.externalLink+xml"/>
  <Override PartName="/xl/externalLinks/externalLink660.xml" ContentType="application/vnd.openxmlformats-officedocument.spreadsheetml.externalLink+xml"/>
  <Override PartName="/xl/externalLinks/externalLink661.xml" ContentType="application/vnd.openxmlformats-officedocument.spreadsheetml.externalLink+xml"/>
  <Override PartName="/xl/externalLinks/externalLink662.xml" ContentType="application/vnd.openxmlformats-officedocument.spreadsheetml.externalLink+xml"/>
  <Override PartName="/xl/externalLinks/externalLink663.xml" ContentType="application/vnd.openxmlformats-officedocument.spreadsheetml.externalLink+xml"/>
  <Override PartName="/xl/externalLinks/externalLink664.xml" ContentType="application/vnd.openxmlformats-officedocument.spreadsheetml.externalLink+xml"/>
  <Override PartName="/xl/externalLinks/externalLink665.xml" ContentType="application/vnd.openxmlformats-officedocument.spreadsheetml.externalLink+xml"/>
  <Override PartName="/xl/externalLinks/externalLink666.xml" ContentType="application/vnd.openxmlformats-officedocument.spreadsheetml.externalLink+xml"/>
  <Override PartName="/xl/externalLinks/externalLink667.xml" ContentType="application/vnd.openxmlformats-officedocument.spreadsheetml.externalLink+xml"/>
  <Override PartName="/xl/externalLinks/externalLink668.xml" ContentType="application/vnd.openxmlformats-officedocument.spreadsheetml.externalLink+xml"/>
  <Override PartName="/xl/externalLinks/externalLink669.xml" ContentType="application/vnd.openxmlformats-officedocument.spreadsheetml.externalLink+xml"/>
  <Override PartName="/xl/externalLinks/externalLink670.xml" ContentType="application/vnd.openxmlformats-officedocument.spreadsheetml.externalLink+xml"/>
  <Override PartName="/xl/externalLinks/externalLink671.xml" ContentType="application/vnd.openxmlformats-officedocument.spreadsheetml.externalLink+xml"/>
  <Override PartName="/xl/externalLinks/externalLink672.xml" ContentType="application/vnd.openxmlformats-officedocument.spreadsheetml.externalLink+xml"/>
  <Override PartName="/xl/externalLinks/externalLink673.xml" ContentType="application/vnd.openxmlformats-officedocument.spreadsheetml.externalLink+xml"/>
  <Override PartName="/xl/externalLinks/externalLink674.xml" ContentType="application/vnd.openxmlformats-officedocument.spreadsheetml.externalLink+xml"/>
  <Override PartName="/xl/externalLinks/externalLink675.xml" ContentType="application/vnd.openxmlformats-officedocument.spreadsheetml.externalLink+xml"/>
  <Override PartName="/xl/externalLinks/externalLink676.xml" ContentType="application/vnd.openxmlformats-officedocument.spreadsheetml.externalLink+xml"/>
  <Override PartName="/xl/externalLinks/externalLink677.xml" ContentType="application/vnd.openxmlformats-officedocument.spreadsheetml.externalLink+xml"/>
  <Override PartName="/xl/externalLinks/externalLink678.xml" ContentType="application/vnd.openxmlformats-officedocument.spreadsheetml.externalLink+xml"/>
  <Override PartName="/xl/externalLinks/externalLink679.xml" ContentType="application/vnd.openxmlformats-officedocument.spreadsheetml.externalLink+xml"/>
  <Override PartName="/xl/externalLinks/externalLink680.xml" ContentType="application/vnd.openxmlformats-officedocument.spreadsheetml.externalLink+xml"/>
  <Override PartName="/xl/externalLinks/externalLink681.xml" ContentType="application/vnd.openxmlformats-officedocument.spreadsheetml.externalLink+xml"/>
  <Override PartName="/xl/externalLinks/externalLink682.xml" ContentType="application/vnd.openxmlformats-officedocument.spreadsheetml.externalLink+xml"/>
  <Override PartName="/xl/externalLinks/externalLink683.xml" ContentType="application/vnd.openxmlformats-officedocument.spreadsheetml.externalLink+xml"/>
  <Override PartName="/xl/externalLinks/externalLink684.xml" ContentType="application/vnd.openxmlformats-officedocument.spreadsheetml.externalLink+xml"/>
  <Override PartName="/xl/externalLinks/externalLink685.xml" ContentType="application/vnd.openxmlformats-officedocument.spreadsheetml.externalLink+xml"/>
  <Override PartName="/xl/externalLinks/externalLink686.xml" ContentType="application/vnd.openxmlformats-officedocument.spreadsheetml.externalLink+xml"/>
  <Override PartName="/xl/externalLinks/externalLink687.xml" ContentType="application/vnd.openxmlformats-officedocument.spreadsheetml.externalLink+xml"/>
  <Override PartName="/xl/externalLinks/externalLink688.xml" ContentType="application/vnd.openxmlformats-officedocument.spreadsheetml.externalLink+xml"/>
  <Override PartName="/xl/externalLinks/externalLink689.xml" ContentType="application/vnd.openxmlformats-officedocument.spreadsheetml.externalLink+xml"/>
  <Override PartName="/xl/externalLinks/externalLink690.xml" ContentType="application/vnd.openxmlformats-officedocument.spreadsheetml.externalLink+xml"/>
  <Override PartName="/xl/externalLinks/externalLink691.xml" ContentType="application/vnd.openxmlformats-officedocument.spreadsheetml.externalLink+xml"/>
  <Override PartName="/xl/externalLinks/externalLink692.xml" ContentType="application/vnd.openxmlformats-officedocument.spreadsheetml.externalLink+xml"/>
  <Override PartName="/xl/externalLinks/externalLink693.xml" ContentType="application/vnd.openxmlformats-officedocument.spreadsheetml.externalLink+xml"/>
  <Override PartName="/xl/externalLinks/externalLink694.xml" ContentType="application/vnd.openxmlformats-officedocument.spreadsheetml.externalLink+xml"/>
  <Override PartName="/xl/externalLinks/externalLink695.xml" ContentType="application/vnd.openxmlformats-officedocument.spreadsheetml.externalLink+xml"/>
  <Override PartName="/xl/externalLinks/externalLink696.xml" ContentType="application/vnd.openxmlformats-officedocument.spreadsheetml.externalLink+xml"/>
  <Override PartName="/xl/externalLinks/externalLink697.xml" ContentType="application/vnd.openxmlformats-officedocument.spreadsheetml.externalLink+xml"/>
  <Override PartName="/xl/externalLinks/externalLink698.xml" ContentType="application/vnd.openxmlformats-officedocument.spreadsheetml.externalLink+xml"/>
  <Override PartName="/xl/externalLinks/externalLink699.xml" ContentType="application/vnd.openxmlformats-officedocument.spreadsheetml.externalLink+xml"/>
  <Override PartName="/xl/externalLinks/externalLink700.xml" ContentType="application/vnd.openxmlformats-officedocument.spreadsheetml.externalLink+xml"/>
  <Override PartName="/xl/externalLinks/externalLink701.xml" ContentType="application/vnd.openxmlformats-officedocument.spreadsheetml.externalLink+xml"/>
  <Override PartName="/xl/externalLinks/externalLink702.xml" ContentType="application/vnd.openxmlformats-officedocument.spreadsheetml.externalLink+xml"/>
  <Override PartName="/xl/externalLinks/externalLink703.xml" ContentType="application/vnd.openxmlformats-officedocument.spreadsheetml.externalLink+xml"/>
  <Override PartName="/xl/externalLinks/externalLink704.xml" ContentType="application/vnd.openxmlformats-officedocument.spreadsheetml.externalLink+xml"/>
  <Override PartName="/xl/externalLinks/externalLink705.xml" ContentType="application/vnd.openxmlformats-officedocument.spreadsheetml.externalLink+xml"/>
  <Override PartName="/xl/externalLinks/externalLink706.xml" ContentType="application/vnd.openxmlformats-officedocument.spreadsheetml.externalLink+xml"/>
  <Override PartName="/xl/externalLinks/externalLink707.xml" ContentType="application/vnd.openxmlformats-officedocument.spreadsheetml.externalLink+xml"/>
  <Override PartName="/xl/externalLinks/externalLink708.xml" ContentType="application/vnd.openxmlformats-officedocument.spreadsheetml.externalLink+xml"/>
  <Override PartName="/xl/externalLinks/externalLink709.xml" ContentType="application/vnd.openxmlformats-officedocument.spreadsheetml.externalLink+xml"/>
  <Override PartName="/xl/externalLinks/externalLink710.xml" ContentType="application/vnd.openxmlformats-officedocument.spreadsheetml.externalLink+xml"/>
  <Override PartName="/xl/externalLinks/externalLink711.xml" ContentType="application/vnd.openxmlformats-officedocument.spreadsheetml.externalLink+xml"/>
  <Override PartName="/xl/externalLinks/externalLink712.xml" ContentType="application/vnd.openxmlformats-officedocument.spreadsheetml.externalLink+xml"/>
  <Override PartName="/xl/externalLinks/externalLink713.xml" ContentType="application/vnd.openxmlformats-officedocument.spreadsheetml.externalLink+xml"/>
  <Override PartName="/xl/externalLinks/externalLink714.xml" ContentType="application/vnd.openxmlformats-officedocument.spreadsheetml.externalLink+xml"/>
  <Override PartName="/xl/externalLinks/externalLink715.xml" ContentType="application/vnd.openxmlformats-officedocument.spreadsheetml.externalLink+xml"/>
  <Override PartName="/xl/externalLinks/externalLink716.xml" ContentType="application/vnd.openxmlformats-officedocument.spreadsheetml.externalLink+xml"/>
  <Override PartName="/xl/externalLinks/externalLink717.xml" ContentType="application/vnd.openxmlformats-officedocument.spreadsheetml.externalLink+xml"/>
  <Override PartName="/xl/externalLinks/externalLink718.xml" ContentType="application/vnd.openxmlformats-officedocument.spreadsheetml.externalLink+xml"/>
  <Override PartName="/xl/externalLinks/externalLink719.xml" ContentType="application/vnd.openxmlformats-officedocument.spreadsheetml.externalLink+xml"/>
  <Override PartName="/xl/externalLinks/externalLink720.xml" ContentType="application/vnd.openxmlformats-officedocument.spreadsheetml.externalLink+xml"/>
  <Override PartName="/xl/externalLinks/externalLink721.xml" ContentType="application/vnd.openxmlformats-officedocument.spreadsheetml.externalLink+xml"/>
  <Override PartName="/xl/externalLinks/externalLink722.xml" ContentType="application/vnd.openxmlformats-officedocument.spreadsheetml.externalLink+xml"/>
  <Override PartName="/xl/externalLinks/externalLink723.xml" ContentType="application/vnd.openxmlformats-officedocument.spreadsheetml.externalLink+xml"/>
  <Override PartName="/xl/externalLinks/externalLink724.xml" ContentType="application/vnd.openxmlformats-officedocument.spreadsheetml.externalLink+xml"/>
  <Override PartName="/xl/externalLinks/externalLink725.xml" ContentType="application/vnd.openxmlformats-officedocument.spreadsheetml.externalLink+xml"/>
  <Override PartName="/xl/externalLinks/externalLink726.xml" ContentType="application/vnd.openxmlformats-officedocument.spreadsheetml.externalLink+xml"/>
  <Override PartName="/xl/externalLinks/externalLink727.xml" ContentType="application/vnd.openxmlformats-officedocument.spreadsheetml.externalLink+xml"/>
  <Override PartName="/xl/externalLinks/externalLink728.xml" ContentType="application/vnd.openxmlformats-officedocument.spreadsheetml.externalLink+xml"/>
  <Override PartName="/xl/externalLinks/externalLink729.xml" ContentType="application/vnd.openxmlformats-officedocument.spreadsheetml.externalLink+xml"/>
  <Override PartName="/xl/externalLinks/externalLink730.xml" ContentType="application/vnd.openxmlformats-officedocument.spreadsheetml.externalLink+xml"/>
  <Override PartName="/xl/externalLinks/externalLink731.xml" ContentType="application/vnd.openxmlformats-officedocument.spreadsheetml.externalLink+xml"/>
  <Override PartName="/xl/externalLinks/externalLink732.xml" ContentType="application/vnd.openxmlformats-officedocument.spreadsheetml.externalLink+xml"/>
  <Override PartName="/xl/externalLinks/externalLink733.xml" ContentType="application/vnd.openxmlformats-officedocument.spreadsheetml.externalLink+xml"/>
  <Override PartName="/xl/externalLinks/externalLink734.xml" ContentType="application/vnd.openxmlformats-officedocument.spreadsheetml.externalLink+xml"/>
  <Override PartName="/xl/externalLinks/externalLink735.xml" ContentType="application/vnd.openxmlformats-officedocument.spreadsheetml.externalLink+xml"/>
  <Override PartName="/xl/externalLinks/externalLink736.xml" ContentType="application/vnd.openxmlformats-officedocument.spreadsheetml.externalLink+xml"/>
  <Override PartName="/xl/externalLinks/externalLink737.xml" ContentType="application/vnd.openxmlformats-officedocument.spreadsheetml.externalLink+xml"/>
  <Override PartName="/xl/externalLinks/externalLink738.xml" ContentType="application/vnd.openxmlformats-officedocument.spreadsheetml.externalLink+xml"/>
  <Override PartName="/xl/externalLinks/externalLink739.xml" ContentType="application/vnd.openxmlformats-officedocument.spreadsheetml.externalLink+xml"/>
  <Override PartName="/xl/externalLinks/externalLink740.xml" ContentType="application/vnd.openxmlformats-officedocument.spreadsheetml.externalLink+xml"/>
  <Override PartName="/xl/externalLinks/externalLink741.xml" ContentType="application/vnd.openxmlformats-officedocument.spreadsheetml.externalLink+xml"/>
  <Override PartName="/xl/externalLinks/externalLink742.xml" ContentType="application/vnd.openxmlformats-officedocument.spreadsheetml.externalLink+xml"/>
  <Override PartName="/xl/externalLinks/externalLink743.xml" ContentType="application/vnd.openxmlformats-officedocument.spreadsheetml.externalLink+xml"/>
  <Override PartName="/xl/externalLinks/externalLink744.xml" ContentType="application/vnd.openxmlformats-officedocument.spreadsheetml.externalLink+xml"/>
  <Override PartName="/xl/externalLinks/externalLink745.xml" ContentType="application/vnd.openxmlformats-officedocument.spreadsheetml.externalLink+xml"/>
  <Override PartName="/xl/externalLinks/externalLink746.xml" ContentType="application/vnd.openxmlformats-officedocument.spreadsheetml.externalLink+xml"/>
  <Override PartName="/xl/externalLinks/externalLink747.xml" ContentType="application/vnd.openxmlformats-officedocument.spreadsheetml.externalLink+xml"/>
  <Override PartName="/xl/externalLinks/externalLink748.xml" ContentType="application/vnd.openxmlformats-officedocument.spreadsheetml.externalLink+xml"/>
  <Override PartName="/xl/externalLinks/externalLink749.xml" ContentType="application/vnd.openxmlformats-officedocument.spreadsheetml.externalLink+xml"/>
  <Override PartName="/xl/externalLinks/externalLink750.xml" ContentType="application/vnd.openxmlformats-officedocument.spreadsheetml.externalLink+xml"/>
  <Override PartName="/xl/externalLinks/externalLink751.xml" ContentType="application/vnd.openxmlformats-officedocument.spreadsheetml.externalLink+xml"/>
  <Override PartName="/xl/externalLinks/externalLink752.xml" ContentType="application/vnd.openxmlformats-officedocument.spreadsheetml.externalLink+xml"/>
  <Override PartName="/xl/externalLinks/externalLink753.xml" ContentType="application/vnd.openxmlformats-officedocument.spreadsheetml.externalLink+xml"/>
  <Override PartName="/xl/externalLinks/externalLink754.xml" ContentType="application/vnd.openxmlformats-officedocument.spreadsheetml.externalLink+xml"/>
  <Override PartName="/xl/externalLinks/externalLink755.xml" ContentType="application/vnd.openxmlformats-officedocument.spreadsheetml.externalLink+xml"/>
  <Override PartName="/xl/externalLinks/externalLink756.xml" ContentType="application/vnd.openxmlformats-officedocument.spreadsheetml.externalLink+xml"/>
  <Override PartName="/xl/externalLinks/externalLink757.xml" ContentType="application/vnd.openxmlformats-officedocument.spreadsheetml.externalLink+xml"/>
  <Override PartName="/xl/externalLinks/externalLink758.xml" ContentType="application/vnd.openxmlformats-officedocument.spreadsheetml.externalLink+xml"/>
  <Override PartName="/xl/externalLinks/externalLink759.xml" ContentType="application/vnd.openxmlformats-officedocument.spreadsheetml.externalLink+xml"/>
  <Override PartName="/xl/externalLinks/externalLink760.xml" ContentType="application/vnd.openxmlformats-officedocument.spreadsheetml.externalLink+xml"/>
  <Override PartName="/xl/externalLinks/externalLink761.xml" ContentType="application/vnd.openxmlformats-officedocument.spreadsheetml.externalLink+xml"/>
  <Override PartName="/xl/externalLinks/externalLink762.xml" ContentType="application/vnd.openxmlformats-officedocument.spreadsheetml.externalLink+xml"/>
  <Override PartName="/xl/externalLinks/externalLink763.xml" ContentType="application/vnd.openxmlformats-officedocument.spreadsheetml.externalLink+xml"/>
  <Override PartName="/xl/externalLinks/externalLink764.xml" ContentType="application/vnd.openxmlformats-officedocument.spreadsheetml.externalLink+xml"/>
  <Override PartName="/xl/externalLinks/externalLink765.xml" ContentType="application/vnd.openxmlformats-officedocument.spreadsheetml.externalLink+xml"/>
  <Override PartName="/xl/externalLinks/externalLink766.xml" ContentType="application/vnd.openxmlformats-officedocument.spreadsheetml.externalLink+xml"/>
  <Override PartName="/xl/externalLinks/externalLink767.xml" ContentType="application/vnd.openxmlformats-officedocument.spreadsheetml.externalLink+xml"/>
  <Override PartName="/xl/externalLinks/externalLink768.xml" ContentType="application/vnd.openxmlformats-officedocument.spreadsheetml.externalLink+xml"/>
  <Override PartName="/xl/externalLinks/externalLink769.xml" ContentType="application/vnd.openxmlformats-officedocument.spreadsheetml.externalLink+xml"/>
  <Override PartName="/xl/externalLinks/externalLink770.xml" ContentType="application/vnd.openxmlformats-officedocument.spreadsheetml.externalLink+xml"/>
  <Override PartName="/xl/externalLinks/externalLink771.xml" ContentType="application/vnd.openxmlformats-officedocument.spreadsheetml.externalLink+xml"/>
  <Override PartName="/xl/externalLinks/externalLink772.xml" ContentType="application/vnd.openxmlformats-officedocument.spreadsheetml.externalLink+xml"/>
  <Override PartName="/xl/externalLinks/externalLink773.xml" ContentType="application/vnd.openxmlformats-officedocument.spreadsheetml.externalLink+xml"/>
  <Override PartName="/xl/externalLinks/externalLink774.xml" ContentType="application/vnd.openxmlformats-officedocument.spreadsheetml.externalLink+xml"/>
  <Override PartName="/xl/externalLinks/externalLink775.xml" ContentType="application/vnd.openxmlformats-officedocument.spreadsheetml.externalLink+xml"/>
  <Override PartName="/xl/externalLinks/externalLink776.xml" ContentType="application/vnd.openxmlformats-officedocument.spreadsheetml.externalLink+xml"/>
  <Override PartName="/xl/externalLinks/externalLink777.xml" ContentType="application/vnd.openxmlformats-officedocument.spreadsheetml.externalLink+xml"/>
  <Override PartName="/xl/externalLinks/externalLink778.xml" ContentType="application/vnd.openxmlformats-officedocument.spreadsheetml.externalLink+xml"/>
  <Override PartName="/xl/externalLinks/externalLink779.xml" ContentType="application/vnd.openxmlformats-officedocument.spreadsheetml.externalLink+xml"/>
  <Override PartName="/xl/externalLinks/externalLink780.xml" ContentType="application/vnd.openxmlformats-officedocument.spreadsheetml.externalLink+xml"/>
  <Override PartName="/xl/externalLinks/externalLink781.xml" ContentType="application/vnd.openxmlformats-officedocument.spreadsheetml.externalLink+xml"/>
  <Override PartName="/xl/externalLinks/externalLink782.xml" ContentType="application/vnd.openxmlformats-officedocument.spreadsheetml.externalLink+xml"/>
  <Override PartName="/xl/externalLinks/externalLink783.xml" ContentType="application/vnd.openxmlformats-officedocument.spreadsheetml.externalLink+xml"/>
  <Override PartName="/xl/externalLinks/externalLink784.xml" ContentType="application/vnd.openxmlformats-officedocument.spreadsheetml.externalLink+xml"/>
  <Override PartName="/xl/externalLinks/externalLink785.xml" ContentType="application/vnd.openxmlformats-officedocument.spreadsheetml.externalLink+xml"/>
  <Override PartName="/xl/externalLinks/externalLink786.xml" ContentType="application/vnd.openxmlformats-officedocument.spreadsheetml.externalLink+xml"/>
  <Override PartName="/xl/externalLinks/externalLink787.xml" ContentType="application/vnd.openxmlformats-officedocument.spreadsheetml.externalLink+xml"/>
  <Override PartName="/xl/externalLinks/externalLink788.xml" ContentType="application/vnd.openxmlformats-officedocument.spreadsheetml.externalLink+xml"/>
  <Override PartName="/xl/externalLinks/externalLink789.xml" ContentType="application/vnd.openxmlformats-officedocument.spreadsheetml.externalLink+xml"/>
  <Override PartName="/xl/externalLinks/externalLink790.xml" ContentType="application/vnd.openxmlformats-officedocument.spreadsheetml.externalLink+xml"/>
  <Override PartName="/xl/externalLinks/externalLink791.xml" ContentType="application/vnd.openxmlformats-officedocument.spreadsheetml.externalLink+xml"/>
  <Override PartName="/xl/externalLinks/externalLink792.xml" ContentType="application/vnd.openxmlformats-officedocument.spreadsheetml.externalLink+xml"/>
  <Override PartName="/xl/externalLinks/externalLink793.xml" ContentType="application/vnd.openxmlformats-officedocument.spreadsheetml.externalLink+xml"/>
  <Override PartName="/xl/externalLinks/externalLink794.xml" ContentType="application/vnd.openxmlformats-officedocument.spreadsheetml.externalLink+xml"/>
  <Override PartName="/xl/externalLinks/externalLink795.xml" ContentType="application/vnd.openxmlformats-officedocument.spreadsheetml.externalLink+xml"/>
  <Override PartName="/xl/externalLinks/externalLink796.xml" ContentType="application/vnd.openxmlformats-officedocument.spreadsheetml.externalLink+xml"/>
  <Override PartName="/xl/externalLinks/externalLink797.xml" ContentType="application/vnd.openxmlformats-officedocument.spreadsheetml.externalLink+xml"/>
  <Override PartName="/xl/externalLinks/externalLink798.xml" ContentType="application/vnd.openxmlformats-officedocument.spreadsheetml.externalLink+xml"/>
  <Override PartName="/xl/externalLinks/externalLink799.xml" ContentType="application/vnd.openxmlformats-officedocument.spreadsheetml.externalLink+xml"/>
  <Override PartName="/xl/externalLinks/externalLink800.xml" ContentType="application/vnd.openxmlformats-officedocument.spreadsheetml.externalLink+xml"/>
  <Override PartName="/xl/externalLinks/externalLink801.xml" ContentType="application/vnd.openxmlformats-officedocument.spreadsheetml.externalLink+xml"/>
  <Override PartName="/xl/externalLinks/externalLink802.xml" ContentType="application/vnd.openxmlformats-officedocument.spreadsheetml.externalLink+xml"/>
  <Override PartName="/xl/externalLinks/externalLink803.xml" ContentType="application/vnd.openxmlformats-officedocument.spreadsheetml.externalLink+xml"/>
  <Override PartName="/xl/externalLinks/externalLink804.xml" ContentType="application/vnd.openxmlformats-officedocument.spreadsheetml.externalLink+xml"/>
  <Override PartName="/xl/externalLinks/externalLink805.xml" ContentType="application/vnd.openxmlformats-officedocument.spreadsheetml.externalLink+xml"/>
  <Override PartName="/xl/externalLinks/externalLink806.xml" ContentType="application/vnd.openxmlformats-officedocument.spreadsheetml.externalLink+xml"/>
  <Override PartName="/xl/externalLinks/externalLink807.xml" ContentType="application/vnd.openxmlformats-officedocument.spreadsheetml.externalLink+xml"/>
  <Override PartName="/xl/externalLinks/externalLink808.xml" ContentType="application/vnd.openxmlformats-officedocument.spreadsheetml.externalLink+xml"/>
  <Override PartName="/xl/externalLinks/externalLink809.xml" ContentType="application/vnd.openxmlformats-officedocument.spreadsheetml.externalLink+xml"/>
  <Override PartName="/xl/externalLinks/externalLink810.xml" ContentType="application/vnd.openxmlformats-officedocument.spreadsheetml.externalLink+xml"/>
  <Override PartName="/xl/externalLinks/externalLink811.xml" ContentType="application/vnd.openxmlformats-officedocument.spreadsheetml.externalLink+xml"/>
  <Override PartName="/xl/externalLinks/externalLink812.xml" ContentType="application/vnd.openxmlformats-officedocument.spreadsheetml.externalLink+xml"/>
  <Override PartName="/xl/externalLinks/externalLink813.xml" ContentType="application/vnd.openxmlformats-officedocument.spreadsheetml.externalLink+xml"/>
  <Override PartName="/xl/externalLinks/externalLink814.xml" ContentType="application/vnd.openxmlformats-officedocument.spreadsheetml.externalLink+xml"/>
  <Override PartName="/xl/externalLinks/externalLink815.xml" ContentType="application/vnd.openxmlformats-officedocument.spreadsheetml.externalLink+xml"/>
  <Override PartName="/xl/externalLinks/externalLink816.xml" ContentType="application/vnd.openxmlformats-officedocument.spreadsheetml.externalLink+xml"/>
  <Override PartName="/xl/externalLinks/externalLink817.xml" ContentType="application/vnd.openxmlformats-officedocument.spreadsheetml.externalLink+xml"/>
  <Override PartName="/xl/externalLinks/externalLink818.xml" ContentType="application/vnd.openxmlformats-officedocument.spreadsheetml.externalLink+xml"/>
  <Override PartName="/xl/externalLinks/externalLink819.xml" ContentType="application/vnd.openxmlformats-officedocument.spreadsheetml.externalLink+xml"/>
  <Override PartName="/xl/externalLinks/externalLink820.xml" ContentType="application/vnd.openxmlformats-officedocument.spreadsheetml.externalLink+xml"/>
  <Override PartName="/xl/externalLinks/externalLink821.xml" ContentType="application/vnd.openxmlformats-officedocument.spreadsheetml.externalLink+xml"/>
  <Override PartName="/xl/externalLinks/externalLink822.xml" ContentType="application/vnd.openxmlformats-officedocument.spreadsheetml.externalLink+xml"/>
  <Override PartName="/xl/externalLinks/externalLink823.xml" ContentType="application/vnd.openxmlformats-officedocument.spreadsheetml.externalLink+xml"/>
  <Override PartName="/xl/externalLinks/externalLink824.xml" ContentType="application/vnd.openxmlformats-officedocument.spreadsheetml.externalLink+xml"/>
  <Override PartName="/xl/externalLinks/externalLink825.xml" ContentType="application/vnd.openxmlformats-officedocument.spreadsheetml.externalLink+xml"/>
  <Override PartName="/xl/externalLinks/externalLink826.xml" ContentType="application/vnd.openxmlformats-officedocument.spreadsheetml.externalLink+xml"/>
  <Override PartName="/xl/externalLinks/externalLink827.xml" ContentType="application/vnd.openxmlformats-officedocument.spreadsheetml.externalLink+xml"/>
  <Override PartName="/xl/externalLinks/externalLink828.xml" ContentType="application/vnd.openxmlformats-officedocument.spreadsheetml.externalLink+xml"/>
  <Override PartName="/xl/externalLinks/externalLink829.xml" ContentType="application/vnd.openxmlformats-officedocument.spreadsheetml.externalLink+xml"/>
  <Override PartName="/xl/externalLinks/externalLink830.xml" ContentType="application/vnd.openxmlformats-officedocument.spreadsheetml.externalLink+xml"/>
  <Override PartName="/xl/externalLinks/externalLink831.xml" ContentType="application/vnd.openxmlformats-officedocument.spreadsheetml.externalLink+xml"/>
  <Override PartName="/xl/externalLinks/externalLink832.xml" ContentType="application/vnd.openxmlformats-officedocument.spreadsheetml.externalLink+xml"/>
  <Override PartName="/xl/externalLinks/externalLink833.xml" ContentType="application/vnd.openxmlformats-officedocument.spreadsheetml.externalLink+xml"/>
  <Override PartName="/xl/externalLinks/externalLink834.xml" ContentType="application/vnd.openxmlformats-officedocument.spreadsheetml.externalLink+xml"/>
  <Override PartName="/xl/externalLinks/externalLink835.xml" ContentType="application/vnd.openxmlformats-officedocument.spreadsheetml.externalLink+xml"/>
  <Override PartName="/xl/externalLinks/externalLink836.xml" ContentType="application/vnd.openxmlformats-officedocument.spreadsheetml.externalLink+xml"/>
  <Override PartName="/xl/externalLinks/externalLink837.xml" ContentType="application/vnd.openxmlformats-officedocument.spreadsheetml.externalLink+xml"/>
  <Override PartName="/xl/externalLinks/externalLink838.xml" ContentType="application/vnd.openxmlformats-officedocument.spreadsheetml.externalLink+xml"/>
  <Override PartName="/xl/externalLinks/externalLink839.xml" ContentType="application/vnd.openxmlformats-officedocument.spreadsheetml.externalLink+xml"/>
  <Override PartName="/xl/externalLinks/externalLink840.xml" ContentType="application/vnd.openxmlformats-officedocument.spreadsheetml.externalLink+xml"/>
  <Override PartName="/xl/externalLinks/externalLink841.xml" ContentType="application/vnd.openxmlformats-officedocument.spreadsheetml.externalLink+xml"/>
  <Override PartName="/xl/externalLinks/externalLink842.xml" ContentType="application/vnd.openxmlformats-officedocument.spreadsheetml.externalLink+xml"/>
  <Override PartName="/xl/externalLinks/externalLink843.xml" ContentType="application/vnd.openxmlformats-officedocument.spreadsheetml.externalLink+xml"/>
  <Override PartName="/xl/externalLinks/externalLink844.xml" ContentType="application/vnd.openxmlformats-officedocument.spreadsheetml.externalLink+xml"/>
  <Override PartName="/xl/externalLinks/externalLink845.xml" ContentType="application/vnd.openxmlformats-officedocument.spreadsheetml.externalLink+xml"/>
  <Override PartName="/xl/externalLinks/externalLink846.xml" ContentType="application/vnd.openxmlformats-officedocument.spreadsheetml.externalLink+xml"/>
  <Override PartName="/xl/externalLinks/externalLink847.xml" ContentType="application/vnd.openxmlformats-officedocument.spreadsheetml.externalLink+xml"/>
  <Override PartName="/xl/externalLinks/externalLink848.xml" ContentType="application/vnd.openxmlformats-officedocument.spreadsheetml.externalLink+xml"/>
  <Override PartName="/xl/externalLinks/externalLink849.xml" ContentType="application/vnd.openxmlformats-officedocument.spreadsheetml.externalLink+xml"/>
  <Override PartName="/xl/externalLinks/externalLink850.xml" ContentType="application/vnd.openxmlformats-officedocument.spreadsheetml.externalLink+xml"/>
  <Override PartName="/xl/externalLinks/externalLink851.xml" ContentType="application/vnd.openxmlformats-officedocument.spreadsheetml.externalLink+xml"/>
  <Override PartName="/xl/externalLinks/externalLink852.xml" ContentType="application/vnd.openxmlformats-officedocument.spreadsheetml.externalLink+xml"/>
  <Override PartName="/xl/externalLinks/externalLink853.xml" ContentType="application/vnd.openxmlformats-officedocument.spreadsheetml.externalLink+xml"/>
  <Override PartName="/xl/externalLinks/externalLink854.xml" ContentType="application/vnd.openxmlformats-officedocument.spreadsheetml.externalLink+xml"/>
  <Override PartName="/xl/externalLinks/externalLink855.xml" ContentType="application/vnd.openxmlformats-officedocument.spreadsheetml.externalLink+xml"/>
  <Override PartName="/xl/externalLinks/externalLink856.xml" ContentType="application/vnd.openxmlformats-officedocument.spreadsheetml.externalLink+xml"/>
  <Override PartName="/xl/externalLinks/externalLink857.xml" ContentType="application/vnd.openxmlformats-officedocument.spreadsheetml.externalLink+xml"/>
  <Override PartName="/xl/externalLinks/externalLink858.xml" ContentType="application/vnd.openxmlformats-officedocument.spreadsheetml.externalLink+xml"/>
  <Override PartName="/xl/externalLinks/externalLink859.xml" ContentType="application/vnd.openxmlformats-officedocument.spreadsheetml.externalLink+xml"/>
  <Override PartName="/xl/externalLinks/externalLink860.xml" ContentType="application/vnd.openxmlformats-officedocument.spreadsheetml.externalLink+xml"/>
  <Override PartName="/xl/externalLinks/externalLink861.xml" ContentType="application/vnd.openxmlformats-officedocument.spreadsheetml.externalLink+xml"/>
  <Override PartName="/xl/externalLinks/externalLink862.xml" ContentType="application/vnd.openxmlformats-officedocument.spreadsheetml.externalLink+xml"/>
  <Override PartName="/xl/externalLinks/externalLink863.xml" ContentType="application/vnd.openxmlformats-officedocument.spreadsheetml.externalLink+xml"/>
  <Override PartName="/xl/externalLinks/externalLink864.xml" ContentType="application/vnd.openxmlformats-officedocument.spreadsheetml.externalLink+xml"/>
  <Override PartName="/xl/externalLinks/externalLink865.xml" ContentType="application/vnd.openxmlformats-officedocument.spreadsheetml.externalLink+xml"/>
  <Override PartName="/xl/externalLinks/externalLink866.xml" ContentType="application/vnd.openxmlformats-officedocument.spreadsheetml.externalLink+xml"/>
  <Override PartName="/xl/externalLinks/externalLink867.xml" ContentType="application/vnd.openxmlformats-officedocument.spreadsheetml.externalLink+xml"/>
  <Override PartName="/xl/externalLinks/externalLink868.xml" ContentType="application/vnd.openxmlformats-officedocument.spreadsheetml.externalLink+xml"/>
  <Override PartName="/xl/externalLinks/externalLink869.xml" ContentType="application/vnd.openxmlformats-officedocument.spreadsheetml.externalLink+xml"/>
  <Override PartName="/xl/externalLinks/externalLink870.xml" ContentType="application/vnd.openxmlformats-officedocument.spreadsheetml.externalLink+xml"/>
  <Override PartName="/xl/externalLinks/externalLink871.xml" ContentType="application/vnd.openxmlformats-officedocument.spreadsheetml.externalLink+xml"/>
  <Override PartName="/xl/externalLinks/externalLink872.xml" ContentType="application/vnd.openxmlformats-officedocument.spreadsheetml.externalLink+xml"/>
  <Override PartName="/xl/externalLinks/externalLink873.xml" ContentType="application/vnd.openxmlformats-officedocument.spreadsheetml.externalLink+xml"/>
  <Override PartName="/xl/externalLinks/externalLink874.xml" ContentType="application/vnd.openxmlformats-officedocument.spreadsheetml.externalLink+xml"/>
  <Override PartName="/xl/externalLinks/externalLink875.xml" ContentType="application/vnd.openxmlformats-officedocument.spreadsheetml.externalLink+xml"/>
  <Override PartName="/xl/externalLinks/externalLink876.xml" ContentType="application/vnd.openxmlformats-officedocument.spreadsheetml.externalLink+xml"/>
  <Override PartName="/xl/externalLinks/externalLink877.xml" ContentType="application/vnd.openxmlformats-officedocument.spreadsheetml.externalLink+xml"/>
  <Override PartName="/xl/externalLinks/externalLink878.xml" ContentType="application/vnd.openxmlformats-officedocument.spreadsheetml.externalLink+xml"/>
  <Override PartName="/xl/externalLinks/externalLink879.xml" ContentType="application/vnd.openxmlformats-officedocument.spreadsheetml.externalLink+xml"/>
  <Override PartName="/xl/externalLinks/externalLink880.xml" ContentType="application/vnd.openxmlformats-officedocument.spreadsheetml.externalLink+xml"/>
  <Override PartName="/xl/externalLinks/externalLink881.xml" ContentType="application/vnd.openxmlformats-officedocument.spreadsheetml.externalLink+xml"/>
  <Override PartName="/xl/externalLinks/externalLink882.xml" ContentType="application/vnd.openxmlformats-officedocument.spreadsheetml.externalLink+xml"/>
  <Override PartName="/xl/externalLinks/externalLink883.xml" ContentType="application/vnd.openxmlformats-officedocument.spreadsheetml.externalLink+xml"/>
  <Override PartName="/xl/externalLinks/externalLink884.xml" ContentType="application/vnd.openxmlformats-officedocument.spreadsheetml.externalLink+xml"/>
  <Override PartName="/xl/externalLinks/externalLink885.xml" ContentType="application/vnd.openxmlformats-officedocument.spreadsheetml.externalLink+xml"/>
  <Override PartName="/xl/externalLinks/externalLink886.xml" ContentType="application/vnd.openxmlformats-officedocument.spreadsheetml.externalLink+xml"/>
  <Override PartName="/xl/externalLinks/externalLink887.xml" ContentType="application/vnd.openxmlformats-officedocument.spreadsheetml.externalLink+xml"/>
  <Override PartName="/xl/externalLinks/externalLink888.xml" ContentType="application/vnd.openxmlformats-officedocument.spreadsheetml.externalLink+xml"/>
  <Override PartName="/xl/externalLinks/externalLink889.xml" ContentType="application/vnd.openxmlformats-officedocument.spreadsheetml.externalLink+xml"/>
  <Override PartName="/xl/externalLinks/externalLink890.xml" ContentType="application/vnd.openxmlformats-officedocument.spreadsheetml.externalLink+xml"/>
  <Override PartName="/xl/externalLinks/externalLink891.xml" ContentType="application/vnd.openxmlformats-officedocument.spreadsheetml.externalLink+xml"/>
  <Override PartName="/xl/externalLinks/externalLink892.xml" ContentType="application/vnd.openxmlformats-officedocument.spreadsheetml.externalLink+xml"/>
  <Override PartName="/xl/externalLinks/externalLink893.xml" ContentType="application/vnd.openxmlformats-officedocument.spreadsheetml.externalLink+xml"/>
  <Override PartName="/xl/externalLinks/externalLink894.xml" ContentType="application/vnd.openxmlformats-officedocument.spreadsheetml.externalLink+xml"/>
  <Override PartName="/xl/externalLinks/externalLink895.xml" ContentType="application/vnd.openxmlformats-officedocument.spreadsheetml.externalLink+xml"/>
  <Override PartName="/xl/externalLinks/externalLink896.xml" ContentType="application/vnd.openxmlformats-officedocument.spreadsheetml.externalLink+xml"/>
  <Override PartName="/xl/externalLinks/externalLink897.xml" ContentType="application/vnd.openxmlformats-officedocument.spreadsheetml.externalLink+xml"/>
  <Override PartName="/xl/externalLinks/externalLink898.xml" ContentType="application/vnd.openxmlformats-officedocument.spreadsheetml.externalLink+xml"/>
  <Override PartName="/xl/externalLinks/externalLink899.xml" ContentType="application/vnd.openxmlformats-officedocument.spreadsheetml.externalLink+xml"/>
  <Override PartName="/xl/externalLinks/externalLink900.xml" ContentType="application/vnd.openxmlformats-officedocument.spreadsheetml.externalLink+xml"/>
  <Override PartName="/xl/externalLinks/externalLink901.xml" ContentType="application/vnd.openxmlformats-officedocument.spreadsheetml.externalLink+xml"/>
  <Override PartName="/xl/externalLinks/externalLink902.xml" ContentType="application/vnd.openxmlformats-officedocument.spreadsheetml.externalLink+xml"/>
  <Override PartName="/xl/externalLinks/externalLink903.xml" ContentType="application/vnd.openxmlformats-officedocument.spreadsheetml.externalLink+xml"/>
  <Override PartName="/xl/externalLinks/externalLink904.xml" ContentType="application/vnd.openxmlformats-officedocument.spreadsheetml.externalLink+xml"/>
  <Override PartName="/xl/externalLinks/externalLink905.xml" ContentType="application/vnd.openxmlformats-officedocument.spreadsheetml.externalLink+xml"/>
  <Override PartName="/xl/externalLinks/externalLink906.xml" ContentType="application/vnd.openxmlformats-officedocument.spreadsheetml.externalLink+xml"/>
  <Override PartName="/xl/externalLinks/externalLink907.xml" ContentType="application/vnd.openxmlformats-officedocument.spreadsheetml.externalLink+xml"/>
  <Override PartName="/xl/externalLinks/externalLink908.xml" ContentType="application/vnd.openxmlformats-officedocument.spreadsheetml.externalLink+xml"/>
  <Override PartName="/xl/externalLinks/externalLink909.xml" ContentType="application/vnd.openxmlformats-officedocument.spreadsheetml.externalLink+xml"/>
  <Override PartName="/xl/externalLinks/externalLink910.xml" ContentType="application/vnd.openxmlformats-officedocument.spreadsheetml.externalLink+xml"/>
  <Override PartName="/xl/externalLinks/externalLink911.xml" ContentType="application/vnd.openxmlformats-officedocument.spreadsheetml.externalLink+xml"/>
  <Override PartName="/xl/externalLinks/externalLink912.xml" ContentType="application/vnd.openxmlformats-officedocument.spreadsheetml.externalLink+xml"/>
  <Override PartName="/xl/externalLinks/externalLink913.xml" ContentType="application/vnd.openxmlformats-officedocument.spreadsheetml.externalLink+xml"/>
  <Override PartName="/xl/externalLinks/externalLink914.xml" ContentType="application/vnd.openxmlformats-officedocument.spreadsheetml.externalLink+xml"/>
  <Override PartName="/xl/externalLinks/externalLink915.xml" ContentType="application/vnd.openxmlformats-officedocument.spreadsheetml.externalLink+xml"/>
  <Override PartName="/xl/externalLinks/externalLink916.xml" ContentType="application/vnd.openxmlformats-officedocument.spreadsheetml.externalLink+xml"/>
  <Override PartName="/xl/externalLinks/externalLink917.xml" ContentType="application/vnd.openxmlformats-officedocument.spreadsheetml.externalLink+xml"/>
  <Override PartName="/xl/externalLinks/externalLink918.xml" ContentType="application/vnd.openxmlformats-officedocument.spreadsheetml.externalLink+xml"/>
  <Override PartName="/xl/externalLinks/externalLink919.xml" ContentType="application/vnd.openxmlformats-officedocument.spreadsheetml.externalLink+xml"/>
  <Override PartName="/xl/externalLinks/externalLink920.xml" ContentType="application/vnd.openxmlformats-officedocument.spreadsheetml.externalLink+xml"/>
  <Override PartName="/xl/externalLinks/externalLink921.xml" ContentType="application/vnd.openxmlformats-officedocument.spreadsheetml.externalLink+xml"/>
  <Override PartName="/xl/externalLinks/externalLink922.xml" ContentType="application/vnd.openxmlformats-officedocument.spreadsheetml.externalLink+xml"/>
  <Override PartName="/xl/externalLinks/externalLink923.xml" ContentType="application/vnd.openxmlformats-officedocument.spreadsheetml.externalLink+xml"/>
  <Override PartName="/xl/externalLinks/externalLink924.xml" ContentType="application/vnd.openxmlformats-officedocument.spreadsheetml.externalLink+xml"/>
  <Override PartName="/xl/externalLinks/externalLink925.xml" ContentType="application/vnd.openxmlformats-officedocument.spreadsheetml.externalLink+xml"/>
  <Override PartName="/xl/externalLinks/externalLink926.xml" ContentType="application/vnd.openxmlformats-officedocument.spreadsheetml.externalLink+xml"/>
  <Override PartName="/xl/externalLinks/externalLink927.xml" ContentType="application/vnd.openxmlformats-officedocument.spreadsheetml.externalLink+xml"/>
  <Override PartName="/xl/externalLinks/externalLink928.xml" ContentType="application/vnd.openxmlformats-officedocument.spreadsheetml.externalLink+xml"/>
  <Override PartName="/xl/externalLinks/externalLink929.xml" ContentType="application/vnd.openxmlformats-officedocument.spreadsheetml.externalLink+xml"/>
  <Override PartName="/xl/externalLinks/externalLink930.xml" ContentType="application/vnd.openxmlformats-officedocument.spreadsheetml.externalLink+xml"/>
  <Override PartName="/xl/externalLinks/externalLink931.xml" ContentType="application/vnd.openxmlformats-officedocument.spreadsheetml.externalLink+xml"/>
  <Override PartName="/xl/externalLinks/externalLink932.xml" ContentType="application/vnd.openxmlformats-officedocument.spreadsheetml.externalLink+xml"/>
  <Override PartName="/xl/externalLinks/externalLink933.xml" ContentType="application/vnd.openxmlformats-officedocument.spreadsheetml.externalLink+xml"/>
  <Override PartName="/xl/externalLinks/externalLink934.xml" ContentType="application/vnd.openxmlformats-officedocument.spreadsheetml.externalLink+xml"/>
  <Override PartName="/xl/externalLinks/externalLink935.xml" ContentType="application/vnd.openxmlformats-officedocument.spreadsheetml.externalLink+xml"/>
  <Override PartName="/xl/externalLinks/externalLink936.xml" ContentType="application/vnd.openxmlformats-officedocument.spreadsheetml.externalLink+xml"/>
  <Override PartName="/xl/externalLinks/externalLink937.xml" ContentType="application/vnd.openxmlformats-officedocument.spreadsheetml.externalLink+xml"/>
  <Override PartName="/xl/externalLinks/externalLink938.xml" ContentType="application/vnd.openxmlformats-officedocument.spreadsheetml.externalLink+xml"/>
  <Override PartName="/xl/externalLinks/externalLink939.xml" ContentType="application/vnd.openxmlformats-officedocument.spreadsheetml.externalLink+xml"/>
  <Override PartName="/xl/externalLinks/externalLink940.xml" ContentType="application/vnd.openxmlformats-officedocument.spreadsheetml.externalLink+xml"/>
  <Override PartName="/xl/externalLinks/externalLink941.xml" ContentType="application/vnd.openxmlformats-officedocument.spreadsheetml.externalLink+xml"/>
  <Override PartName="/xl/externalLinks/externalLink942.xml" ContentType="application/vnd.openxmlformats-officedocument.spreadsheetml.externalLink+xml"/>
  <Override PartName="/xl/externalLinks/externalLink943.xml" ContentType="application/vnd.openxmlformats-officedocument.spreadsheetml.externalLink+xml"/>
  <Override PartName="/xl/externalLinks/externalLink944.xml" ContentType="application/vnd.openxmlformats-officedocument.spreadsheetml.externalLink+xml"/>
  <Override PartName="/xl/externalLinks/externalLink945.xml" ContentType="application/vnd.openxmlformats-officedocument.spreadsheetml.externalLink+xml"/>
  <Override PartName="/xl/externalLinks/externalLink946.xml" ContentType="application/vnd.openxmlformats-officedocument.spreadsheetml.externalLink+xml"/>
  <Override PartName="/xl/externalLinks/externalLink947.xml" ContentType="application/vnd.openxmlformats-officedocument.spreadsheetml.externalLink+xml"/>
  <Override PartName="/xl/externalLinks/externalLink948.xml" ContentType="application/vnd.openxmlformats-officedocument.spreadsheetml.externalLink+xml"/>
  <Override PartName="/xl/externalLinks/externalLink949.xml" ContentType="application/vnd.openxmlformats-officedocument.spreadsheetml.externalLink+xml"/>
  <Override PartName="/xl/externalLinks/externalLink950.xml" ContentType="application/vnd.openxmlformats-officedocument.spreadsheetml.externalLink+xml"/>
  <Override PartName="/xl/externalLinks/externalLink951.xml" ContentType="application/vnd.openxmlformats-officedocument.spreadsheetml.externalLink+xml"/>
  <Override PartName="/xl/externalLinks/externalLink952.xml" ContentType="application/vnd.openxmlformats-officedocument.spreadsheetml.externalLink+xml"/>
  <Override PartName="/xl/externalLinks/externalLink953.xml" ContentType="application/vnd.openxmlformats-officedocument.spreadsheetml.externalLink+xml"/>
  <Override PartName="/xl/externalLinks/externalLink954.xml" ContentType="application/vnd.openxmlformats-officedocument.spreadsheetml.externalLink+xml"/>
  <Override PartName="/xl/externalLinks/externalLink955.xml" ContentType="application/vnd.openxmlformats-officedocument.spreadsheetml.externalLink+xml"/>
  <Override PartName="/xl/externalLinks/externalLink956.xml" ContentType="application/vnd.openxmlformats-officedocument.spreadsheetml.externalLink+xml"/>
  <Override PartName="/xl/externalLinks/externalLink957.xml" ContentType="application/vnd.openxmlformats-officedocument.spreadsheetml.externalLink+xml"/>
  <Override PartName="/xl/externalLinks/externalLink958.xml" ContentType="application/vnd.openxmlformats-officedocument.spreadsheetml.externalLink+xml"/>
  <Override PartName="/xl/externalLinks/externalLink959.xml" ContentType="application/vnd.openxmlformats-officedocument.spreadsheetml.externalLink+xml"/>
  <Override PartName="/xl/externalLinks/externalLink960.xml" ContentType="application/vnd.openxmlformats-officedocument.spreadsheetml.externalLink+xml"/>
  <Override PartName="/xl/externalLinks/externalLink961.xml" ContentType="application/vnd.openxmlformats-officedocument.spreadsheetml.externalLink+xml"/>
  <Override PartName="/xl/externalLinks/externalLink962.xml" ContentType="application/vnd.openxmlformats-officedocument.spreadsheetml.externalLink+xml"/>
  <Override PartName="/xl/externalLinks/externalLink963.xml" ContentType="application/vnd.openxmlformats-officedocument.spreadsheetml.externalLink+xml"/>
  <Override PartName="/xl/externalLinks/externalLink964.xml" ContentType="application/vnd.openxmlformats-officedocument.spreadsheetml.externalLink+xml"/>
  <Override PartName="/xl/externalLinks/externalLink965.xml" ContentType="application/vnd.openxmlformats-officedocument.spreadsheetml.externalLink+xml"/>
  <Override PartName="/xl/externalLinks/externalLink966.xml" ContentType="application/vnd.openxmlformats-officedocument.spreadsheetml.externalLink+xml"/>
  <Override PartName="/xl/externalLinks/externalLink967.xml" ContentType="application/vnd.openxmlformats-officedocument.spreadsheetml.externalLink+xml"/>
  <Override PartName="/xl/externalLinks/externalLink968.xml" ContentType="application/vnd.openxmlformats-officedocument.spreadsheetml.externalLink+xml"/>
  <Override PartName="/xl/externalLinks/externalLink969.xml" ContentType="application/vnd.openxmlformats-officedocument.spreadsheetml.externalLink+xml"/>
  <Override PartName="/xl/externalLinks/externalLink970.xml" ContentType="application/vnd.openxmlformats-officedocument.spreadsheetml.externalLink+xml"/>
  <Override PartName="/xl/externalLinks/externalLink971.xml" ContentType="application/vnd.openxmlformats-officedocument.spreadsheetml.externalLink+xml"/>
  <Override PartName="/xl/externalLinks/externalLink972.xml" ContentType="application/vnd.openxmlformats-officedocument.spreadsheetml.externalLink+xml"/>
  <Override PartName="/xl/externalLinks/externalLink973.xml" ContentType="application/vnd.openxmlformats-officedocument.spreadsheetml.externalLink+xml"/>
  <Override PartName="/xl/externalLinks/externalLink974.xml" ContentType="application/vnd.openxmlformats-officedocument.spreadsheetml.externalLink+xml"/>
  <Override PartName="/xl/externalLinks/externalLink975.xml" ContentType="application/vnd.openxmlformats-officedocument.spreadsheetml.externalLink+xml"/>
  <Override PartName="/xl/externalLinks/externalLink976.xml" ContentType="application/vnd.openxmlformats-officedocument.spreadsheetml.externalLink+xml"/>
  <Override PartName="/xl/externalLinks/externalLink977.xml" ContentType="application/vnd.openxmlformats-officedocument.spreadsheetml.externalLink+xml"/>
  <Override PartName="/xl/externalLinks/externalLink978.xml" ContentType="application/vnd.openxmlformats-officedocument.spreadsheetml.externalLink+xml"/>
  <Override PartName="/xl/externalLinks/externalLink979.xml" ContentType="application/vnd.openxmlformats-officedocument.spreadsheetml.externalLink+xml"/>
  <Override PartName="/xl/externalLinks/externalLink980.xml" ContentType="application/vnd.openxmlformats-officedocument.spreadsheetml.externalLink+xml"/>
  <Override PartName="/xl/externalLinks/externalLink981.xml" ContentType="application/vnd.openxmlformats-officedocument.spreadsheetml.externalLink+xml"/>
  <Override PartName="/xl/externalLinks/externalLink982.xml" ContentType="application/vnd.openxmlformats-officedocument.spreadsheetml.externalLink+xml"/>
  <Override PartName="/xl/externalLinks/externalLink983.xml" ContentType="application/vnd.openxmlformats-officedocument.spreadsheetml.externalLink+xml"/>
  <Override PartName="/xl/externalLinks/externalLink984.xml" ContentType="application/vnd.openxmlformats-officedocument.spreadsheetml.externalLink+xml"/>
  <Override PartName="/xl/externalLinks/externalLink985.xml" ContentType="application/vnd.openxmlformats-officedocument.spreadsheetml.externalLink+xml"/>
  <Override PartName="/xl/externalLinks/externalLink986.xml" ContentType="application/vnd.openxmlformats-officedocument.spreadsheetml.externalLink+xml"/>
  <Override PartName="/xl/externalLinks/externalLink987.xml" ContentType="application/vnd.openxmlformats-officedocument.spreadsheetml.externalLink+xml"/>
  <Override PartName="/xl/externalLinks/externalLink988.xml" ContentType="application/vnd.openxmlformats-officedocument.spreadsheetml.externalLink+xml"/>
  <Override PartName="/xl/externalLinks/externalLink989.xml" ContentType="application/vnd.openxmlformats-officedocument.spreadsheetml.externalLink+xml"/>
  <Override PartName="/xl/externalLinks/externalLink990.xml" ContentType="application/vnd.openxmlformats-officedocument.spreadsheetml.externalLink+xml"/>
  <Override PartName="/xl/externalLinks/externalLink991.xml" ContentType="application/vnd.openxmlformats-officedocument.spreadsheetml.externalLink+xml"/>
  <Override PartName="/xl/externalLinks/externalLink992.xml" ContentType="application/vnd.openxmlformats-officedocument.spreadsheetml.externalLink+xml"/>
  <Override PartName="/xl/externalLinks/externalLink993.xml" ContentType="application/vnd.openxmlformats-officedocument.spreadsheetml.externalLink+xml"/>
  <Override PartName="/xl/externalLinks/externalLink994.xml" ContentType="application/vnd.openxmlformats-officedocument.spreadsheetml.externalLink+xml"/>
  <Override PartName="/xl/externalLinks/externalLink995.xml" ContentType="application/vnd.openxmlformats-officedocument.spreadsheetml.externalLink+xml"/>
  <Override PartName="/xl/externalLinks/externalLink996.xml" ContentType="application/vnd.openxmlformats-officedocument.spreadsheetml.externalLink+xml"/>
  <Override PartName="/xl/externalLinks/externalLink997.xml" ContentType="application/vnd.openxmlformats-officedocument.spreadsheetml.externalLink+xml"/>
  <Override PartName="/xl/externalLinks/externalLink998.xml" ContentType="application/vnd.openxmlformats-officedocument.spreadsheetml.externalLink+xml"/>
  <Override PartName="/xl/externalLinks/externalLink999.xml" ContentType="application/vnd.openxmlformats-officedocument.spreadsheetml.externalLink+xml"/>
  <Override PartName="/xl/externalLinks/externalLink1000.xml" ContentType="application/vnd.openxmlformats-officedocument.spreadsheetml.externalLink+xml"/>
  <Override PartName="/xl/externalLinks/externalLink1001.xml" ContentType="application/vnd.openxmlformats-officedocument.spreadsheetml.externalLink+xml"/>
  <Override PartName="/xl/externalLinks/externalLink1002.xml" ContentType="application/vnd.openxmlformats-officedocument.spreadsheetml.externalLink+xml"/>
  <Override PartName="/xl/externalLinks/externalLink1003.xml" ContentType="application/vnd.openxmlformats-officedocument.spreadsheetml.externalLink+xml"/>
  <Override PartName="/xl/externalLinks/externalLink1004.xml" ContentType="application/vnd.openxmlformats-officedocument.spreadsheetml.externalLink+xml"/>
  <Override PartName="/xl/externalLinks/externalLink1005.xml" ContentType="application/vnd.openxmlformats-officedocument.spreadsheetml.externalLink+xml"/>
  <Override PartName="/xl/externalLinks/externalLink1006.xml" ContentType="application/vnd.openxmlformats-officedocument.spreadsheetml.externalLink+xml"/>
  <Override PartName="/xl/externalLinks/externalLink1007.xml" ContentType="application/vnd.openxmlformats-officedocument.spreadsheetml.externalLink+xml"/>
  <Override PartName="/xl/externalLinks/externalLink1008.xml" ContentType="application/vnd.openxmlformats-officedocument.spreadsheetml.externalLink+xml"/>
  <Override PartName="/xl/externalLinks/externalLink1009.xml" ContentType="application/vnd.openxmlformats-officedocument.spreadsheetml.externalLink+xml"/>
  <Override PartName="/xl/externalLinks/externalLink1010.xml" ContentType="application/vnd.openxmlformats-officedocument.spreadsheetml.externalLink+xml"/>
  <Override PartName="/xl/externalLinks/externalLink1011.xml" ContentType="application/vnd.openxmlformats-officedocument.spreadsheetml.externalLink+xml"/>
  <Override PartName="/xl/externalLinks/externalLink1012.xml" ContentType="application/vnd.openxmlformats-officedocument.spreadsheetml.externalLink+xml"/>
  <Override PartName="/xl/externalLinks/externalLink1013.xml" ContentType="application/vnd.openxmlformats-officedocument.spreadsheetml.externalLink+xml"/>
  <Override PartName="/xl/externalLinks/externalLink1014.xml" ContentType="application/vnd.openxmlformats-officedocument.spreadsheetml.externalLink+xml"/>
  <Override PartName="/xl/externalLinks/externalLink1015.xml" ContentType="application/vnd.openxmlformats-officedocument.spreadsheetml.externalLink+xml"/>
  <Override PartName="/xl/externalLinks/externalLink1016.xml" ContentType="application/vnd.openxmlformats-officedocument.spreadsheetml.externalLink+xml"/>
  <Override PartName="/xl/externalLinks/externalLink1017.xml" ContentType="application/vnd.openxmlformats-officedocument.spreadsheetml.externalLink+xml"/>
  <Override PartName="/xl/externalLinks/externalLink1018.xml" ContentType="application/vnd.openxmlformats-officedocument.spreadsheetml.externalLink+xml"/>
  <Override PartName="/xl/externalLinks/externalLink1019.xml" ContentType="application/vnd.openxmlformats-officedocument.spreadsheetml.externalLink+xml"/>
  <Override PartName="/xl/externalLinks/externalLink1020.xml" ContentType="application/vnd.openxmlformats-officedocument.spreadsheetml.externalLink+xml"/>
  <Override PartName="/xl/externalLinks/externalLink1021.xml" ContentType="application/vnd.openxmlformats-officedocument.spreadsheetml.externalLink+xml"/>
  <Override PartName="/xl/externalLinks/externalLink1022.xml" ContentType="application/vnd.openxmlformats-officedocument.spreadsheetml.externalLink+xml"/>
  <Override PartName="/xl/externalLinks/externalLink1023.xml" ContentType="application/vnd.openxmlformats-officedocument.spreadsheetml.externalLink+xml"/>
  <Override PartName="/xl/externalLinks/externalLink1024.xml" ContentType="application/vnd.openxmlformats-officedocument.spreadsheetml.externalLink+xml"/>
  <Override PartName="/xl/externalLinks/externalLink1025.xml" ContentType="application/vnd.openxmlformats-officedocument.spreadsheetml.externalLink+xml"/>
  <Override PartName="/xl/externalLinks/externalLink1026.xml" ContentType="application/vnd.openxmlformats-officedocument.spreadsheetml.externalLink+xml"/>
  <Override PartName="/xl/externalLinks/externalLink1027.xml" ContentType="application/vnd.openxmlformats-officedocument.spreadsheetml.externalLink+xml"/>
  <Override PartName="/xl/externalLinks/externalLink1028.xml" ContentType="application/vnd.openxmlformats-officedocument.spreadsheetml.externalLink+xml"/>
  <Override PartName="/xl/externalLinks/externalLink1029.xml" ContentType="application/vnd.openxmlformats-officedocument.spreadsheetml.externalLink+xml"/>
  <Override PartName="/xl/externalLinks/externalLink1030.xml" ContentType="application/vnd.openxmlformats-officedocument.spreadsheetml.externalLink+xml"/>
  <Override PartName="/xl/externalLinks/externalLink1031.xml" ContentType="application/vnd.openxmlformats-officedocument.spreadsheetml.externalLink+xml"/>
  <Override PartName="/xl/externalLinks/externalLink1032.xml" ContentType="application/vnd.openxmlformats-officedocument.spreadsheetml.externalLink+xml"/>
  <Override PartName="/xl/externalLinks/externalLink1033.xml" ContentType="application/vnd.openxmlformats-officedocument.spreadsheetml.externalLink+xml"/>
  <Override PartName="/xl/externalLinks/externalLink1034.xml" ContentType="application/vnd.openxmlformats-officedocument.spreadsheetml.externalLink+xml"/>
  <Override PartName="/xl/externalLinks/externalLink1035.xml" ContentType="application/vnd.openxmlformats-officedocument.spreadsheetml.externalLink+xml"/>
  <Override PartName="/xl/externalLinks/externalLink1036.xml" ContentType="application/vnd.openxmlformats-officedocument.spreadsheetml.externalLink+xml"/>
  <Override PartName="/xl/externalLinks/externalLink1037.xml" ContentType="application/vnd.openxmlformats-officedocument.spreadsheetml.externalLink+xml"/>
  <Override PartName="/xl/externalLinks/externalLink1038.xml" ContentType="application/vnd.openxmlformats-officedocument.spreadsheetml.externalLink+xml"/>
  <Override PartName="/xl/externalLinks/externalLink1039.xml" ContentType="application/vnd.openxmlformats-officedocument.spreadsheetml.externalLink+xml"/>
  <Override PartName="/xl/externalLinks/externalLink1040.xml" ContentType="application/vnd.openxmlformats-officedocument.spreadsheetml.externalLink+xml"/>
  <Override PartName="/xl/externalLinks/externalLink1041.xml" ContentType="application/vnd.openxmlformats-officedocument.spreadsheetml.externalLink+xml"/>
  <Override PartName="/xl/externalLinks/externalLink1042.xml" ContentType="application/vnd.openxmlformats-officedocument.spreadsheetml.externalLink+xml"/>
  <Override PartName="/xl/externalLinks/externalLink1043.xml" ContentType="application/vnd.openxmlformats-officedocument.spreadsheetml.externalLink+xml"/>
  <Override PartName="/xl/externalLinks/externalLink1044.xml" ContentType="application/vnd.openxmlformats-officedocument.spreadsheetml.externalLink+xml"/>
  <Override PartName="/xl/externalLinks/externalLink1045.xml" ContentType="application/vnd.openxmlformats-officedocument.spreadsheetml.externalLink+xml"/>
  <Override PartName="/xl/externalLinks/externalLink1046.xml" ContentType="application/vnd.openxmlformats-officedocument.spreadsheetml.externalLink+xml"/>
  <Override PartName="/xl/externalLinks/externalLink1047.xml" ContentType="application/vnd.openxmlformats-officedocument.spreadsheetml.externalLink+xml"/>
  <Override PartName="/xl/externalLinks/externalLink1048.xml" ContentType="application/vnd.openxmlformats-officedocument.spreadsheetml.externalLink+xml"/>
  <Override PartName="/xl/externalLinks/externalLink1049.xml" ContentType="application/vnd.openxmlformats-officedocument.spreadsheetml.externalLink+xml"/>
  <Override PartName="/xl/externalLinks/externalLink1050.xml" ContentType="application/vnd.openxmlformats-officedocument.spreadsheetml.externalLink+xml"/>
  <Override PartName="/xl/externalLinks/externalLink1051.xml" ContentType="application/vnd.openxmlformats-officedocument.spreadsheetml.externalLink+xml"/>
  <Override PartName="/xl/externalLinks/externalLink1052.xml" ContentType="application/vnd.openxmlformats-officedocument.spreadsheetml.externalLink+xml"/>
  <Override PartName="/xl/externalLinks/externalLink1053.xml" ContentType="application/vnd.openxmlformats-officedocument.spreadsheetml.externalLink+xml"/>
  <Override PartName="/xl/externalLinks/externalLink1054.xml" ContentType="application/vnd.openxmlformats-officedocument.spreadsheetml.externalLink+xml"/>
  <Override PartName="/xl/externalLinks/externalLink1055.xml" ContentType="application/vnd.openxmlformats-officedocument.spreadsheetml.externalLink+xml"/>
  <Override PartName="/xl/externalLinks/externalLink1056.xml" ContentType="application/vnd.openxmlformats-officedocument.spreadsheetml.externalLink+xml"/>
  <Override PartName="/xl/externalLinks/externalLink1057.xml" ContentType="application/vnd.openxmlformats-officedocument.spreadsheetml.externalLink+xml"/>
  <Override PartName="/xl/externalLinks/externalLink1058.xml" ContentType="application/vnd.openxmlformats-officedocument.spreadsheetml.externalLink+xml"/>
  <Override PartName="/xl/externalLinks/externalLink1059.xml" ContentType="application/vnd.openxmlformats-officedocument.spreadsheetml.externalLink+xml"/>
  <Override PartName="/xl/externalLinks/externalLink1060.xml" ContentType="application/vnd.openxmlformats-officedocument.spreadsheetml.externalLink+xml"/>
  <Override PartName="/xl/externalLinks/externalLink1061.xml" ContentType="application/vnd.openxmlformats-officedocument.spreadsheetml.externalLink+xml"/>
  <Override PartName="/xl/externalLinks/externalLink1062.xml" ContentType="application/vnd.openxmlformats-officedocument.spreadsheetml.externalLink+xml"/>
  <Override PartName="/xl/externalLinks/externalLink1063.xml" ContentType="application/vnd.openxmlformats-officedocument.spreadsheetml.externalLink+xml"/>
  <Override PartName="/xl/externalLinks/externalLink1064.xml" ContentType="application/vnd.openxmlformats-officedocument.spreadsheetml.externalLink+xml"/>
  <Override PartName="/xl/externalLinks/externalLink1065.xml" ContentType="application/vnd.openxmlformats-officedocument.spreadsheetml.externalLink+xml"/>
  <Override PartName="/xl/externalLinks/externalLink1066.xml" ContentType="application/vnd.openxmlformats-officedocument.spreadsheetml.externalLink+xml"/>
  <Override PartName="/xl/externalLinks/externalLink1067.xml" ContentType="application/vnd.openxmlformats-officedocument.spreadsheetml.externalLink+xml"/>
  <Override PartName="/xl/externalLinks/externalLink1068.xml" ContentType="application/vnd.openxmlformats-officedocument.spreadsheetml.externalLink+xml"/>
  <Override PartName="/xl/externalLinks/externalLink1069.xml" ContentType="application/vnd.openxmlformats-officedocument.spreadsheetml.externalLink+xml"/>
  <Override PartName="/xl/externalLinks/externalLink1070.xml" ContentType="application/vnd.openxmlformats-officedocument.spreadsheetml.externalLink+xml"/>
  <Override PartName="/xl/externalLinks/externalLink1071.xml" ContentType="application/vnd.openxmlformats-officedocument.spreadsheetml.externalLink+xml"/>
  <Override PartName="/xl/externalLinks/externalLink1072.xml" ContentType="application/vnd.openxmlformats-officedocument.spreadsheetml.externalLink+xml"/>
  <Override PartName="/xl/externalLinks/externalLink1073.xml" ContentType="application/vnd.openxmlformats-officedocument.spreadsheetml.externalLink+xml"/>
  <Override PartName="/xl/externalLinks/externalLink1074.xml" ContentType="application/vnd.openxmlformats-officedocument.spreadsheetml.externalLink+xml"/>
  <Override PartName="/xl/externalLinks/externalLink1075.xml" ContentType="application/vnd.openxmlformats-officedocument.spreadsheetml.externalLink+xml"/>
  <Override PartName="/xl/externalLinks/externalLink1076.xml" ContentType="application/vnd.openxmlformats-officedocument.spreadsheetml.externalLink+xml"/>
  <Override PartName="/xl/externalLinks/externalLink1077.xml" ContentType="application/vnd.openxmlformats-officedocument.spreadsheetml.externalLink+xml"/>
  <Override PartName="/xl/externalLinks/externalLink1078.xml" ContentType="application/vnd.openxmlformats-officedocument.spreadsheetml.externalLink+xml"/>
  <Override PartName="/xl/externalLinks/externalLink1079.xml" ContentType="application/vnd.openxmlformats-officedocument.spreadsheetml.externalLink+xml"/>
  <Override PartName="/xl/externalLinks/externalLink1080.xml" ContentType="application/vnd.openxmlformats-officedocument.spreadsheetml.externalLink+xml"/>
  <Override PartName="/xl/externalLinks/externalLink1081.xml" ContentType="application/vnd.openxmlformats-officedocument.spreadsheetml.externalLink+xml"/>
  <Override PartName="/xl/externalLinks/externalLink1082.xml" ContentType="application/vnd.openxmlformats-officedocument.spreadsheetml.externalLink+xml"/>
  <Override PartName="/xl/externalLinks/externalLink1083.xml" ContentType="application/vnd.openxmlformats-officedocument.spreadsheetml.externalLink+xml"/>
  <Override PartName="/xl/externalLinks/externalLink1084.xml" ContentType="application/vnd.openxmlformats-officedocument.spreadsheetml.externalLink+xml"/>
  <Override PartName="/xl/externalLinks/externalLink1085.xml" ContentType="application/vnd.openxmlformats-officedocument.spreadsheetml.externalLink+xml"/>
  <Override PartName="/xl/externalLinks/externalLink1086.xml" ContentType="application/vnd.openxmlformats-officedocument.spreadsheetml.externalLink+xml"/>
  <Override PartName="/xl/externalLinks/externalLink1087.xml" ContentType="application/vnd.openxmlformats-officedocument.spreadsheetml.externalLink+xml"/>
  <Override PartName="/xl/externalLinks/externalLink1088.xml" ContentType="application/vnd.openxmlformats-officedocument.spreadsheetml.externalLink+xml"/>
  <Override PartName="/xl/externalLinks/externalLink1089.xml" ContentType="application/vnd.openxmlformats-officedocument.spreadsheetml.externalLink+xml"/>
  <Override PartName="/xl/externalLinks/externalLink1090.xml" ContentType="application/vnd.openxmlformats-officedocument.spreadsheetml.externalLink+xml"/>
  <Override PartName="/xl/externalLinks/externalLink1091.xml" ContentType="application/vnd.openxmlformats-officedocument.spreadsheetml.externalLink+xml"/>
  <Override PartName="/xl/externalLinks/externalLink1092.xml" ContentType="application/vnd.openxmlformats-officedocument.spreadsheetml.externalLink+xml"/>
  <Override PartName="/xl/externalLinks/externalLink1093.xml" ContentType="application/vnd.openxmlformats-officedocument.spreadsheetml.externalLink+xml"/>
  <Override PartName="/xl/externalLinks/externalLink1094.xml" ContentType="application/vnd.openxmlformats-officedocument.spreadsheetml.externalLink+xml"/>
  <Override PartName="/xl/externalLinks/externalLink1095.xml" ContentType="application/vnd.openxmlformats-officedocument.spreadsheetml.externalLink+xml"/>
  <Override PartName="/xl/externalLinks/externalLink1096.xml" ContentType="application/vnd.openxmlformats-officedocument.spreadsheetml.externalLink+xml"/>
  <Override PartName="/xl/externalLinks/externalLink1097.xml" ContentType="application/vnd.openxmlformats-officedocument.spreadsheetml.externalLink+xml"/>
  <Override PartName="/xl/externalLinks/externalLink1098.xml" ContentType="application/vnd.openxmlformats-officedocument.spreadsheetml.externalLink+xml"/>
  <Override PartName="/xl/externalLinks/externalLink1099.xml" ContentType="application/vnd.openxmlformats-officedocument.spreadsheetml.externalLink+xml"/>
  <Override PartName="/xl/externalLinks/externalLink1100.xml" ContentType="application/vnd.openxmlformats-officedocument.spreadsheetml.externalLink+xml"/>
  <Override PartName="/xl/externalLinks/externalLink1101.xml" ContentType="application/vnd.openxmlformats-officedocument.spreadsheetml.externalLink+xml"/>
  <Override PartName="/xl/externalLinks/externalLink1102.xml" ContentType="application/vnd.openxmlformats-officedocument.spreadsheetml.externalLink+xml"/>
  <Override PartName="/xl/externalLinks/externalLink1103.xml" ContentType="application/vnd.openxmlformats-officedocument.spreadsheetml.externalLink+xml"/>
  <Override PartName="/xl/externalLinks/externalLink1104.xml" ContentType="application/vnd.openxmlformats-officedocument.spreadsheetml.externalLink+xml"/>
  <Override PartName="/xl/externalLinks/externalLink1105.xml" ContentType="application/vnd.openxmlformats-officedocument.spreadsheetml.externalLink+xml"/>
  <Override PartName="/xl/externalLinks/externalLink1106.xml" ContentType="application/vnd.openxmlformats-officedocument.spreadsheetml.externalLink+xml"/>
  <Override PartName="/xl/externalLinks/externalLink1107.xml" ContentType="application/vnd.openxmlformats-officedocument.spreadsheetml.externalLink+xml"/>
  <Override PartName="/xl/externalLinks/externalLink1108.xml" ContentType="application/vnd.openxmlformats-officedocument.spreadsheetml.externalLink+xml"/>
  <Override PartName="/xl/externalLinks/externalLink1109.xml" ContentType="application/vnd.openxmlformats-officedocument.spreadsheetml.externalLink+xml"/>
  <Override PartName="/xl/externalLinks/externalLink1110.xml" ContentType="application/vnd.openxmlformats-officedocument.spreadsheetml.externalLink+xml"/>
  <Override PartName="/xl/externalLinks/externalLink1111.xml" ContentType="application/vnd.openxmlformats-officedocument.spreadsheetml.externalLink+xml"/>
  <Override PartName="/xl/externalLinks/externalLink1112.xml" ContentType="application/vnd.openxmlformats-officedocument.spreadsheetml.externalLink+xml"/>
  <Override PartName="/xl/externalLinks/externalLink1113.xml" ContentType="application/vnd.openxmlformats-officedocument.spreadsheetml.externalLink+xml"/>
  <Override PartName="/xl/externalLinks/externalLink1114.xml" ContentType="application/vnd.openxmlformats-officedocument.spreadsheetml.externalLink+xml"/>
  <Override PartName="/xl/externalLinks/externalLink1115.xml" ContentType="application/vnd.openxmlformats-officedocument.spreadsheetml.externalLink+xml"/>
  <Override PartName="/xl/externalLinks/externalLink1116.xml" ContentType="application/vnd.openxmlformats-officedocument.spreadsheetml.externalLink+xml"/>
  <Override PartName="/xl/externalLinks/externalLink1117.xml" ContentType="application/vnd.openxmlformats-officedocument.spreadsheetml.externalLink+xml"/>
  <Override PartName="/xl/externalLinks/externalLink1118.xml" ContentType="application/vnd.openxmlformats-officedocument.spreadsheetml.externalLink+xml"/>
  <Override PartName="/xl/externalLinks/externalLink1119.xml" ContentType="application/vnd.openxmlformats-officedocument.spreadsheetml.externalLink+xml"/>
  <Override PartName="/xl/externalLinks/externalLink1120.xml" ContentType="application/vnd.openxmlformats-officedocument.spreadsheetml.externalLink+xml"/>
  <Override PartName="/xl/externalLinks/externalLink1121.xml" ContentType="application/vnd.openxmlformats-officedocument.spreadsheetml.externalLink+xml"/>
  <Override PartName="/xl/externalLinks/externalLink1122.xml" ContentType="application/vnd.openxmlformats-officedocument.spreadsheetml.externalLink+xml"/>
  <Override PartName="/xl/externalLinks/externalLink1123.xml" ContentType="application/vnd.openxmlformats-officedocument.spreadsheetml.externalLink+xml"/>
  <Override PartName="/xl/externalLinks/externalLink1124.xml" ContentType="application/vnd.openxmlformats-officedocument.spreadsheetml.externalLink+xml"/>
  <Override PartName="/xl/externalLinks/externalLink1125.xml" ContentType="application/vnd.openxmlformats-officedocument.spreadsheetml.externalLink+xml"/>
  <Override PartName="/xl/externalLinks/externalLink1126.xml" ContentType="application/vnd.openxmlformats-officedocument.spreadsheetml.externalLink+xml"/>
  <Override PartName="/xl/externalLinks/externalLink1127.xml" ContentType="application/vnd.openxmlformats-officedocument.spreadsheetml.externalLink+xml"/>
  <Override PartName="/xl/externalLinks/externalLink1128.xml" ContentType="application/vnd.openxmlformats-officedocument.spreadsheetml.externalLink+xml"/>
  <Override PartName="/xl/externalLinks/externalLink1129.xml" ContentType="application/vnd.openxmlformats-officedocument.spreadsheetml.externalLink+xml"/>
  <Override PartName="/xl/externalLinks/externalLink1130.xml" ContentType="application/vnd.openxmlformats-officedocument.spreadsheetml.externalLink+xml"/>
  <Override PartName="/xl/externalLinks/externalLink1131.xml" ContentType="application/vnd.openxmlformats-officedocument.spreadsheetml.externalLink+xml"/>
  <Override PartName="/xl/externalLinks/externalLink1132.xml" ContentType="application/vnd.openxmlformats-officedocument.spreadsheetml.externalLink+xml"/>
  <Override PartName="/xl/externalLinks/externalLink1133.xml" ContentType="application/vnd.openxmlformats-officedocument.spreadsheetml.externalLink+xml"/>
  <Override PartName="/xl/externalLinks/externalLink1134.xml" ContentType="application/vnd.openxmlformats-officedocument.spreadsheetml.externalLink+xml"/>
  <Override PartName="/xl/externalLinks/externalLink1135.xml" ContentType="application/vnd.openxmlformats-officedocument.spreadsheetml.externalLink+xml"/>
  <Override PartName="/xl/externalLinks/externalLink1136.xml" ContentType="application/vnd.openxmlformats-officedocument.spreadsheetml.externalLink+xml"/>
  <Override PartName="/xl/externalLinks/externalLink1137.xml" ContentType="application/vnd.openxmlformats-officedocument.spreadsheetml.externalLink+xml"/>
  <Override PartName="/xl/externalLinks/externalLink1138.xml" ContentType="application/vnd.openxmlformats-officedocument.spreadsheetml.externalLink+xml"/>
  <Override PartName="/xl/externalLinks/externalLink1139.xml" ContentType="application/vnd.openxmlformats-officedocument.spreadsheetml.externalLink+xml"/>
  <Override PartName="/xl/externalLinks/externalLink1140.xml" ContentType="application/vnd.openxmlformats-officedocument.spreadsheetml.externalLink+xml"/>
  <Override PartName="/xl/externalLinks/externalLink1141.xml" ContentType="application/vnd.openxmlformats-officedocument.spreadsheetml.externalLink+xml"/>
  <Override PartName="/xl/externalLinks/externalLink1142.xml" ContentType="application/vnd.openxmlformats-officedocument.spreadsheetml.externalLink+xml"/>
  <Override PartName="/xl/externalLinks/externalLink1143.xml" ContentType="application/vnd.openxmlformats-officedocument.spreadsheetml.externalLink+xml"/>
  <Override PartName="/xl/externalLinks/externalLink1144.xml" ContentType="application/vnd.openxmlformats-officedocument.spreadsheetml.externalLink+xml"/>
  <Override PartName="/xl/externalLinks/externalLink1145.xml" ContentType="application/vnd.openxmlformats-officedocument.spreadsheetml.externalLink+xml"/>
  <Override PartName="/xl/externalLinks/externalLink1146.xml" ContentType="application/vnd.openxmlformats-officedocument.spreadsheetml.externalLink+xml"/>
  <Override PartName="/xl/externalLinks/externalLink1147.xml" ContentType="application/vnd.openxmlformats-officedocument.spreadsheetml.externalLink+xml"/>
  <Override PartName="/xl/externalLinks/externalLink1148.xml" ContentType="application/vnd.openxmlformats-officedocument.spreadsheetml.externalLink+xml"/>
  <Override PartName="/xl/externalLinks/externalLink1149.xml" ContentType="application/vnd.openxmlformats-officedocument.spreadsheetml.externalLink+xml"/>
  <Override PartName="/xl/externalLinks/externalLink1150.xml" ContentType="application/vnd.openxmlformats-officedocument.spreadsheetml.externalLink+xml"/>
  <Override PartName="/xl/externalLinks/externalLink1151.xml" ContentType="application/vnd.openxmlformats-officedocument.spreadsheetml.externalLink+xml"/>
  <Override PartName="/xl/externalLinks/externalLink1152.xml" ContentType="application/vnd.openxmlformats-officedocument.spreadsheetml.externalLink+xml"/>
  <Override PartName="/xl/externalLinks/externalLink1153.xml" ContentType="application/vnd.openxmlformats-officedocument.spreadsheetml.externalLink+xml"/>
  <Override PartName="/xl/externalLinks/externalLink1154.xml" ContentType="application/vnd.openxmlformats-officedocument.spreadsheetml.externalLink+xml"/>
  <Override PartName="/xl/externalLinks/externalLink1155.xml" ContentType="application/vnd.openxmlformats-officedocument.spreadsheetml.externalLink+xml"/>
  <Override PartName="/xl/externalLinks/externalLink1156.xml" ContentType="application/vnd.openxmlformats-officedocument.spreadsheetml.externalLink+xml"/>
  <Override PartName="/xl/externalLinks/externalLink1157.xml" ContentType="application/vnd.openxmlformats-officedocument.spreadsheetml.externalLink+xml"/>
  <Override PartName="/xl/externalLinks/externalLink1158.xml" ContentType="application/vnd.openxmlformats-officedocument.spreadsheetml.externalLink+xml"/>
  <Override PartName="/xl/externalLinks/externalLink1159.xml" ContentType="application/vnd.openxmlformats-officedocument.spreadsheetml.externalLink+xml"/>
  <Override PartName="/xl/externalLinks/externalLink1160.xml" ContentType="application/vnd.openxmlformats-officedocument.spreadsheetml.externalLink+xml"/>
  <Override PartName="/xl/externalLinks/externalLink1161.xml" ContentType="application/vnd.openxmlformats-officedocument.spreadsheetml.externalLink+xml"/>
  <Override PartName="/xl/externalLinks/externalLink1162.xml" ContentType="application/vnd.openxmlformats-officedocument.spreadsheetml.externalLink+xml"/>
  <Override PartName="/xl/externalLinks/externalLink1163.xml" ContentType="application/vnd.openxmlformats-officedocument.spreadsheetml.externalLink+xml"/>
  <Override PartName="/xl/externalLinks/externalLink1164.xml" ContentType="application/vnd.openxmlformats-officedocument.spreadsheetml.externalLink+xml"/>
  <Override PartName="/xl/externalLinks/externalLink1165.xml" ContentType="application/vnd.openxmlformats-officedocument.spreadsheetml.externalLink+xml"/>
  <Override PartName="/xl/externalLinks/externalLink1166.xml" ContentType="application/vnd.openxmlformats-officedocument.spreadsheetml.externalLink+xml"/>
  <Override PartName="/xl/externalLinks/externalLink1167.xml" ContentType="application/vnd.openxmlformats-officedocument.spreadsheetml.externalLink+xml"/>
  <Override PartName="/xl/externalLinks/externalLink1168.xml" ContentType="application/vnd.openxmlformats-officedocument.spreadsheetml.externalLink+xml"/>
  <Override PartName="/xl/externalLinks/externalLink1169.xml" ContentType="application/vnd.openxmlformats-officedocument.spreadsheetml.externalLink+xml"/>
  <Override PartName="/xl/externalLinks/externalLink1170.xml" ContentType="application/vnd.openxmlformats-officedocument.spreadsheetml.externalLink+xml"/>
  <Override PartName="/xl/externalLinks/externalLink1171.xml" ContentType="application/vnd.openxmlformats-officedocument.spreadsheetml.externalLink+xml"/>
  <Override PartName="/xl/externalLinks/externalLink1172.xml" ContentType="application/vnd.openxmlformats-officedocument.spreadsheetml.externalLink+xml"/>
  <Override PartName="/xl/externalLinks/externalLink1173.xml" ContentType="application/vnd.openxmlformats-officedocument.spreadsheetml.externalLink+xml"/>
  <Override PartName="/xl/externalLinks/externalLink1174.xml" ContentType="application/vnd.openxmlformats-officedocument.spreadsheetml.externalLink+xml"/>
  <Override PartName="/xl/externalLinks/externalLink1175.xml" ContentType="application/vnd.openxmlformats-officedocument.spreadsheetml.externalLink+xml"/>
  <Override PartName="/xl/externalLinks/externalLink1176.xml" ContentType="application/vnd.openxmlformats-officedocument.spreadsheetml.externalLink+xml"/>
  <Override PartName="/xl/externalLinks/externalLink1177.xml" ContentType="application/vnd.openxmlformats-officedocument.spreadsheetml.externalLink+xml"/>
  <Override PartName="/xl/externalLinks/externalLink1178.xml" ContentType="application/vnd.openxmlformats-officedocument.spreadsheetml.externalLink+xml"/>
  <Override PartName="/xl/externalLinks/externalLink1179.xml" ContentType="application/vnd.openxmlformats-officedocument.spreadsheetml.externalLink+xml"/>
  <Override PartName="/xl/externalLinks/externalLink1180.xml" ContentType="application/vnd.openxmlformats-officedocument.spreadsheetml.externalLink+xml"/>
  <Override PartName="/xl/externalLinks/externalLink1181.xml" ContentType="application/vnd.openxmlformats-officedocument.spreadsheetml.externalLink+xml"/>
  <Override PartName="/xl/externalLinks/externalLink1182.xml" ContentType="application/vnd.openxmlformats-officedocument.spreadsheetml.externalLink+xml"/>
  <Override PartName="/xl/externalLinks/externalLink1183.xml" ContentType="application/vnd.openxmlformats-officedocument.spreadsheetml.externalLink+xml"/>
  <Override PartName="/xl/externalLinks/externalLink1184.xml" ContentType="application/vnd.openxmlformats-officedocument.spreadsheetml.externalLink+xml"/>
  <Override PartName="/xl/externalLinks/externalLink1185.xml" ContentType="application/vnd.openxmlformats-officedocument.spreadsheetml.externalLink+xml"/>
  <Override PartName="/xl/externalLinks/externalLink1186.xml" ContentType="application/vnd.openxmlformats-officedocument.spreadsheetml.externalLink+xml"/>
  <Override PartName="/xl/externalLinks/externalLink1187.xml" ContentType="application/vnd.openxmlformats-officedocument.spreadsheetml.externalLink+xml"/>
  <Override PartName="/xl/externalLinks/externalLink1188.xml" ContentType="application/vnd.openxmlformats-officedocument.spreadsheetml.externalLink+xml"/>
  <Override PartName="/xl/externalLinks/externalLink1189.xml" ContentType="application/vnd.openxmlformats-officedocument.spreadsheetml.externalLink+xml"/>
  <Override PartName="/xl/externalLinks/externalLink1190.xml" ContentType="application/vnd.openxmlformats-officedocument.spreadsheetml.externalLink+xml"/>
  <Override PartName="/xl/externalLinks/externalLink1191.xml" ContentType="application/vnd.openxmlformats-officedocument.spreadsheetml.externalLink+xml"/>
  <Override PartName="/xl/externalLinks/externalLink1192.xml" ContentType="application/vnd.openxmlformats-officedocument.spreadsheetml.externalLink+xml"/>
  <Override PartName="/xl/externalLinks/externalLink1193.xml" ContentType="application/vnd.openxmlformats-officedocument.spreadsheetml.externalLink+xml"/>
  <Override PartName="/xl/externalLinks/externalLink1194.xml" ContentType="application/vnd.openxmlformats-officedocument.spreadsheetml.externalLink+xml"/>
  <Override PartName="/xl/externalLinks/externalLink1195.xml" ContentType="application/vnd.openxmlformats-officedocument.spreadsheetml.externalLink+xml"/>
  <Override PartName="/xl/externalLinks/externalLink1196.xml" ContentType="application/vnd.openxmlformats-officedocument.spreadsheetml.externalLink+xml"/>
  <Override PartName="/xl/externalLinks/externalLink1197.xml" ContentType="application/vnd.openxmlformats-officedocument.spreadsheetml.externalLink+xml"/>
  <Override PartName="/xl/externalLinks/externalLink1198.xml" ContentType="application/vnd.openxmlformats-officedocument.spreadsheetml.externalLink+xml"/>
  <Override PartName="/xl/externalLinks/externalLink1199.xml" ContentType="application/vnd.openxmlformats-officedocument.spreadsheetml.externalLink+xml"/>
  <Override PartName="/xl/externalLinks/externalLink1200.xml" ContentType="application/vnd.openxmlformats-officedocument.spreadsheetml.externalLink+xml"/>
  <Override PartName="/xl/externalLinks/externalLink1201.xml" ContentType="application/vnd.openxmlformats-officedocument.spreadsheetml.externalLink+xml"/>
  <Override PartName="/xl/externalLinks/externalLink1202.xml" ContentType="application/vnd.openxmlformats-officedocument.spreadsheetml.externalLink+xml"/>
  <Override PartName="/xl/externalLinks/externalLink1203.xml" ContentType="application/vnd.openxmlformats-officedocument.spreadsheetml.externalLink+xml"/>
  <Override PartName="/xl/externalLinks/externalLink1204.xml" ContentType="application/vnd.openxmlformats-officedocument.spreadsheetml.externalLink+xml"/>
  <Override PartName="/xl/externalLinks/externalLink1205.xml" ContentType="application/vnd.openxmlformats-officedocument.spreadsheetml.externalLink+xml"/>
  <Override PartName="/xl/externalLinks/externalLink1206.xml" ContentType="application/vnd.openxmlformats-officedocument.spreadsheetml.externalLink+xml"/>
  <Override PartName="/xl/externalLinks/externalLink1207.xml" ContentType="application/vnd.openxmlformats-officedocument.spreadsheetml.externalLink+xml"/>
  <Override PartName="/xl/externalLinks/externalLink1208.xml" ContentType="application/vnd.openxmlformats-officedocument.spreadsheetml.externalLink+xml"/>
  <Override PartName="/xl/externalLinks/externalLink1209.xml" ContentType="application/vnd.openxmlformats-officedocument.spreadsheetml.externalLink+xml"/>
  <Override PartName="/xl/externalLinks/externalLink1210.xml" ContentType="application/vnd.openxmlformats-officedocument.spreadsheetml.externalLink+xml"/>
  <Override PartName="/xl/externalLinks/externalLink1211.xml" ContentType="application/vnd.openxmlformats-officedocument.spreadsheetml.externalLink+xml"/>
  <Override PartName="/xl/externalLinks/externalLink1212.xml" ContentType="application/vnd.openxmlformats-officedocument.spreadsheetml.externalLink+xml"/>
  <Override PartName="/xl/externalLinks/externalLink1213.xml" ContentType="application/vnd.openxmlformats-officedocument.spreadsheetml.externalLink+xml"/>
  <Override PartName="/xl/externalLinks/externalLink1214.xml" ContentType="application/vnd.openxmlformats-officedocument.spreadsheetml.externalLink+xml"/>
  <Override PartName="/xl/externalLinks/externalLink1215.xml" ContentType="application/vnd.openxmlformats-officedocument.spreadsheetml.externalLink+xml"/>
  <Override PartName="/xl/externalLinks/externalLink1216.xml" ContentType="application/vnd.openxmlformats-officedocument.spreadsheetml.externalLink+xml"/>
  <Override PartName="/xl/externalLinks/externalLink1217.xml" ContentType="application/vnd.openxmlformats-officedocument.spreadsheetml.externalLink+xml"/>
  <Override PartName="/xl/externalLinks/externalLink1218.xml" ContentType="application/vnd.openxmlformats-officedocument.spreadsheetml.externalLink+xml"/>
  <Override PartName="/xl/externalLinks/externalLink1219.xml" ContentType="application/vnd.openxmlformats-officedocument.spreadsheetml.externalLink+xml"/>
  <Override PartName="/xl/externalLinks/externalLink1220.xml" ContentType="application/vnd.openxmlformats-officedocument.spreadsheetml.externalLink+xml"/>
  <Override PartName="/xl/externalLinks/externalLink1221.xml" ContentType="application/vnd.openxmlformats-officedocument.spreadsheetml.externalLink+xml"/>
  <Override PartName="/xl/externalLinks/externalLink1222.xml" ContentType="application/vnd.openxmlformats-officedocument.spreadsheetml.externalLink+xml"/>
  <Override PartName="/xl/externalLinks/externalLink1223.xml" ContentType="application/vnd.openxmlformats-officedocument.spreadsheetml.externalLink+xml"/>
  <Override PartName="/xl/externalLinks/externalLink1224.xml" ContentType="application/vnd.openxmlformats-officedocument.spreadsheetml.externalLink+xml"/>
  <Override PartName="/xl/externalLinks/externalLink1225.xml" ContentType="application/vnd.openxmlformats-officedocument.spreadsheetml.externalLink+xml"/>
  <Override PartName="/xl/externalLinks/externalLink1226.xml" ContentType="application/vnd.openxmlformats-officedocument.spreadsheetml.externalLink+xml"/>
  <Override PartName="/xl/externalLinks/externalLink1227.xml" ContentType="application/vnd.openxmlformats-officedocument.spreadsheetml.externalLink+xml"/>
  <Override PartName="/xl/externalLinks/externalLink1228.xml" ContentType="application/vnd.openxmlformats-officedocument.spreadsheetml.externalLink+xml"/>
  <Override PartName="/xl/externalLinks/externalLink1229.xml" ContentType="application/vnd.openxmlformats-officedocument.spreadsheetml.externalLink+xml"/>
  <Override PartName="/xl/externalLinks/externalLink1230.xml" ContentType="application/vnd.openxmlformats-officedocument.spreadsheetml.externalLink+xml"/>
  <Override PartName="/xl/externalLinks/externalLink1231.xml" ContentType="application/vnd.openxmlformats-officedocument.spreadsheetml.externalLink+xml"/>
  <Override PartName="/xl/externalLinks/externalLink1232.xml" ContentType="application/vnd.openxmlformats-officedocument.spreadsheetml.externalLink+xml"/>
  <Override PartName="/xl/externalLinks/externalLink1233.xml" ContentType="application/vnd.openxmlformats-officedocument.spreadsheetml.externalLink+xml"/>
  <Override PartName="/xl/externalLinks/externalLink1234.xml" ContentType="application/vnd.openxmlformats-officedocument.spreadsheetml.externalLink+xml"/>
  <Override PartName="/xl/externalLinks/externalLink1235.xml" ContentType="application/vnd.openxmlformats-officedocument.spreadsheetml.externalLink+xml"/>
  <Override PartName="/xl/externalLinks/externalLink1236.xml" ContentType="application/vnd.openxmlformats-officedocument.spreadsheetml.externalLink+xml"/>
  <Override PartName="/xl/externalLinks/externalLink1237.xml" ContentType="application/vnd.openxmlformats-officedocument.spreadsheetml.externalLink+xml"/>
  <Override PartName="/xl/externalLinks/externalLink1238.xml" ContentType="application/vnd.openxmlformats-officedocument.spreadsheetml.externalLink+xml"/>
  <Override PartName="/xl/externalLinks/externalLink1239.xml" ContentType="application/vnd.openxmlformats-officedocument.spreadsheetml.externalLink+xml"/>
  <Override PartName="/xl/externalLinks/externalLink1240.xml" ContentType="application/vnd.openxmlformats-officedocument.spreadsheetml.externalLink+xml"/>
  <Override PartName="/xl/externalLinks/externalLink1241.xml" ContentType="application/vnd.openxmlformats-officedocument.spreadsheetml.externalLink+xml"/>
  <Override PartName="/xl/externalLinks/externalLink1242.xml" ContentType="application/vnd.openxmlformats-officedocument.spreadsheetml.externalLink+xml"/>
  <Override PartName="/xl/externalLinks/externalLink1243.xml" ContentType="application/vnd.openxmlformats-officedocument.spreadsheetml.externalLink+xml"/>
  <Override PartName="/xl/externalLinks/externalLink1244.xml" ContentType="application/vnd.openxmlformats-officedocument.spreadsheetml.externalLink+xml"/>
  <Override PartName="/xl/externalLinks/externalLink1245.xml" ContentType="application/vnd.openxmlformats-officedocument.spreadsheetml.externalLink+xml"/>
  <Override PartName="/xl/externalLinks/externalLink1246.xml" ContentType="application/vnd.openxmlformats-officedocument.spreadsheetml.externalLink+xml"/>
  <Override PartName="/xl/externalLinks/externalLink1247.xml" ContentType="application/vnd.openxmlformats-officedocument.spreadsheetml.externalLink+xml"/>
  <Override PartName="/xl/externalLinks/externalLink1248.xml" ContentType="application/vnd.openxmlformats-officedocument.spreadsheetml.externalLink+xml"/>
  <Override PartName="/xl/externalLinks/externalLink1249.xml" ContentType="application/vnd.openxmlformats-officedocument.spreadsheetml.externalLink+xml"/>
  <Override PartName="/xl/externalLinks/externalLink1250.xml" ContentType="application/vnd.openxmlformats-officedocument.spreadsheetml.externalLink+xml"/>
  <Override PartName="/xl/externalLinks/externalLink1251.xml" ContentType="application/vnd.openxmlformats-officedocument.spreadsheetml.externalLink+xml"/>
  <Override PartName="/xl/externalLinks/externalLink1252.xml" ContentType="application/vnd.openxmlformats-officedocument.spreadsheetml.externalLink+xml"/>
  <Override PartName="/xl/externalLinks/externalLink1253.xml" ContentType="application/vnd.openxmlformats-officedocument.spreadsheetml.externalLink+xml"/>
  <Override PartName="/xl/externalLinks/externalLink1254.xml" ContentType="application/vnd.openxmlformats-officedocument.spreadsheetml.externalLink+xml"/>
  <Override PartName="/xl/externalLinks/externalLink1255.xml" ContentType="application/vnd.openxmlformats-officedocument.spreadsheetml.externalLink+xml"/>
  <Override PartName="/xl/externalLinks/externalLink1256.xml" ContentType="application/vnd.openxmlformats-officedocument.spreadsheetml.externalLink+xml"/>
  <Override PartName="/xl/externalLinks/externalLink1257.xml" ContentType="application/vnd.openxmlformats-officedocument.spreadsheetml.externalLink+xml"/>
  <Override PartName="/xl/externalLinks/externalLink1258.xml" ContentType="application/vnd.openxmlformats-officedocument.spreadsheetml.externalLink+xml"/>
  <Override PartName="/xl/externalLinks/externalLink1259.xml" ContentType="application/vnd.openxmlformats-officedocument.spreadsheetml.externalLink+xml"/>
  <Override PartName="/xl/externalLinks/externalLink1260.xml" ContentType="application/vnd.openxmlformats-officedocument.spreadsheetml.externalLink+xml"/>
  <Override PartName="/xl/externalLinks/externalLink1261.xml" ContentType="application/vnd.openxmlformats-officedocument.spreadsheetml.externalLink+xml"/>
  <Override PartName="/xl/externalLinks/externalLink1262.xml" ContentType="application/vnd.openxmlformats-officedocument.spreadsheetml.externalLink+xml"/>
  <Override PartName="/xl/externalLinks/externalLink1263.xml" ContentType="application/vnd.openxmlformats-officedocument.spreadsheetml.externalLink+xml"/>
  <Override PartName="/xl/externalLinks/externalLink1264.xml" ContentType="application/vnd.openxmlformats-officedocument.spreadsheetml.externalLink+xml"/>
  <Override PartName="/xl/externalLinks/externalLink1265.xml" ContentType="application/vnd.openxmlformats-officedocument.spreadsheetml.externalLink+xml"/>
  <Override PartName="/xl/externalLinks/externalLink1266.xml" ContentType="application/vnd.openxmlformats-officedocument.spreadsheetml.externalLink+xml"/>
  <Override PartName="/xl/externalLinks/externalLink1267.xml" ContentType="application/vnd.openxmlformats-officedocument.spreadsheetml.externalLink+xml"/>
  <Override PartName="/xl/externalLinks/externalLink1268.xml" ContentType="application/vnd.openxmlformats-officedocument.spreadsheetml.externalLink+xml"/>
  <Override PartName="/xl/externalLinks/externalLink1269.xml" ContentType="application/vnd.openxmlformats-officedocument.spreadsheetml.externalLink+xml"/>
  <Override PartName="/xl/externalLinks/externalLink1270.xml" ContentType="application/vnd.openxmlformats-officedocument.spreadsheetml.externalLink+xml"/>
  <Override PartName="/xl/externalLinks/externalLink1271.xml" ContentType="application/vnd.openxmlformats-officedocument.spreadsheetml.externalLink+xml"/>
  <Override PartName="/xl/externalLinks/externalLink1272.xml" ContentType="application/vnd.openxmlformats-officedocument.spreadsheetml.externalLink+xml"/>
  <Override PartName="/xl/externalLinks/externalLink1273.xml" ContentType="application/vnd.openxmlformats-officedocument.spreadsheetml.externalLink+xml"/>
  <Override PartName="/xl/externalLinks/externalLink1274.xml" ContentType="application/vnd.openxmlformats-officedocument.spreadsheetml.externalLink+xml"/>
  <Override PartName="/xl/externalLinks/externalLink1275.xml" ContentType="application/vnd.openxmlformats-officedocument.spreadsheetml.externalLink+xml"/>
  <Override PartName="/xl/externalLinks/externalLink1276.xml" ContentType="application/vnd.openxmlformats-officedocument.spreadsheetml.externalLink+xml"/>
  <Override PartName="/xl/externalLinks/externalLink1277.xml" ContentType="application/vnd.openxmlformats-officedocument.spreadsheetml.externalLink+xml"/>
  <Override PartName="/xl/externalLinks/externalLink1278.xml" ContentType="application/vnd.openxmlformats-officedocument.spreadsheetml.externalLink+xml"/>
  <Override PartName="/xl/externalLinks/externalLink1279.xml" ContentType="application/vnd.openxmlformats-officedocument.spreadsheetml.externalLink+xml"/>
  <Override PartName="/xl/externalLinks/externalLink1280.xml" ContentType="application/vnd.openxmlformats-officedocument.spreadsheetml.externalLink+xml"/>
  <Override PartName="/xl/externalLinks/externalLink1281.xml" ContentType="application/vnd.openxmlformats-officedocument.spreadsheetml.externalLink+xml"/>
  <Override PartName="/xl/externalLinks/externalLink1282.xml" ContentType="application/vnd.openxmlformats-officedocument.spreadsheetml.externalLink+xml"/>
  <Override PartName="/xl/externalLinks/externalLink1283.xml" ContentType="application/vnd.openxmlformats-officedocument.spreadsheetml.externalLink+xml"/>
  <Override PartName="/xl/externalLinks/externalLink1284.xml" ContentType="application/vnd.openxmlformats-officedocument.spreadsheetml.externalLink+xml"/>
  <Override PartName="/xl/externalLinks/externalLink1285.xml" ContentType="application/vnd.openxmlformats-officedocument.spreadsheetml.externalLink+xml"/>
  <Override PartName="/xl/externalLinks/externalLink1286.xml" ContentType="application/vnd.openxmlformats-officedocument.spreadsheetml.externalLink+xml"/>
  <Override PartName="/xl/externalLinks/externalLink1287.xml" ContentType="application/vnd.openxmlformats-officedocument.spreadsheetml.externalLink+xml"/>
  <Override PartName="/xl/externalLinks/externalLink1288.xml" ContentType="application/vnd.openxmlformats-officedocument.spreadsheetml.externalLink+xml"/>
  <Override PartName="/xl/externalLinks/externalLink1289.xml" ContentType="application/vnd.openxmlformats-officedocument.spreadsheetml.externalLink+xml"/>
  <Override PartName="/xl/externalLinks/externalLink1290.xml" ContentType="application/vnd.openxmlformats-officedocument.spreadsheetml.externalLink+xml"/>
  <Override PartName="/xl/externalLinks/externalLink1291.xml" ContentType="application/vnd.openxmlformats-officedocument.spreadsheetml.externalLink+xml"/>
  <Override PartName="/xl/externalLinks/externalLink1292.xml" ContentType="application/vnd.openxmlformats-officedocument.spreadsheetml.externalLink+xml"/>
  <Override PartName="/xl/externalLinks/externalLink1293.xml" ContentType="application/vnd.openxmlformats-officedocument.spreadsheetml.externalLink+xml"/>
  <Override PartName="/xl/externalLinks/externalLink1294.xml" ContentType="application/vnd.openxmlformats-officedocument.spreadsheetml.externalLink+xml"/>
  <Override PartName="/xl/externalLinks/externalLink1295.xml" ContentType="application/vnd.openxmlformats-officedocument.spreadsheetml.externalLink+xml"/>
  <Override PartName="/xl/externalLinks/externalLink1296.xml" ContentType="application/vnd.openxmlformats-officedocument.spreadsheetml.externalLink+xml"/>
  <Override PartName="/xl/externalLinks/externalLink1297.xml" ContentType="application/vnd.openxmlformats-officedocument.spreadsheetml.externalLink+xml"/>
  <Override PartName="/xl/externalLinks/externalLink1298.xml" ContentType="application/vnd.openxmlformats-officedocument.spreadsheetml.externalLink+xml"/>
  <Override PartName="/xl/externalLinks/externalLink1299.xml" ContentType="application/vnd.openxmlformats-officedocument.spreadsheetml.externalLink+xml"/>
  <Override PartName="/xl/externalLinks/externalLink1300.xml" ContentType="application/vnd.openxmlformats-officedocument.spreadsheetml.externalLink+xml"/>
  <Override PartName="/xl/externalLinks/externalLink1301.xml" ContentType="application/vnd.openxmlformats-officedocument.spreadsheetml.externalLink+xml"/>
  <Override PartName="/xl/externalLinks/externalLink1302.xml" ContentType="application/vnd.openxmlformats-officedocument.spreadsheetml.externalLink+xml"/>
  <Override PartName="/xl/externalLinks/externalLink1303.xml" ContentType="application/vnd.openxmlformats-officedocument.spreadsheetml.externalLink+xml"/>
  <Override PartName="/xl/externalLinks/externalLink1304.xml" ContentType="application/vnd.openxmlformats-officedocument.spreadsheetml.externalLink+xml"/>
  <Override PartName="/xl/externalLinks/externalLink1305.xml" ContentType="application/vnd.openxmlformats-officedocument.spreadsheetml.externalLink+xml"/>
  <Override PartName="/xl/externalLinks/externalLink1306.xml" ContentType="application/vnd.openxmlformats-officedocument.spreadsheetml.externalLink+xml"/>
  <Override PartName="/xl/externalLinks/externalLink1307.xml" ContentType="application/vnd.openxmlformats-officedocument.spreadsheetml.externalLink+xml"/>
  <Override PartName="/xl/externalLinks/externalLink1308.xml" ContentType="application/vnd.openxmlformats-officedocument.spreadsheetml.externalLink+xml"/>
  <Override PartName="/xl/externalLinks/externalLink1309.xml" ContentType="application/vnd.openxmlformats-officedocument.spreadsheetml.externalLink+xml"/>
  <Override PartName="/xl/externalLinks/externalLink1310.xml" ContentType="application/vnd.openxmlformats-officedocument.spreadsheetml.externalLink+xml"/>
  <Override PartName="/xl/externalLinks/externalLink1311.xml" ContentType="application/vnd.openxmlformats-officedocument.spreadsheetml.externalLink+xml"/>
  <Override PartName="/xl/externalLinks/externalLink1312.xml" ContentType="application/vnd.openxmlformats-officedocument.spreadsheetml.externalLink+xml"/>
  <Override PartName="/xl/externalLinks/externalLink1313.xml" ContentType="application/vnd.openxmlformats-officedocument.spreadsheetml.externalLink+xml"/>
  <Override PartName="/xl/externalLinks/externalLink1314.xml" ContentType="application/vnd.openxmlformats-officedocument.spreadsheetml.externalLink+xml"/>
  <Override PartName="/xl/externalLinks/externalLink1315.xml" ContentType="application/vnd.openxmlformats-officedocument.spreadsheetml.externalLink+xml"/>
  <Override PartName="/xl/externalLinks/externalLink1316.xml" ContentType="application/vnd.openxmlformats-officedocument.spreadsheetml.externalLink+xml"/>
  <Override PartName="/xl/externalLinks/externalLink1317.xml" ContentType="application/vnd.openxmlformats-officedocument.spreadsheetml.externalLink+xml"/>
  <Override PartName="/xl/externalLinks/externalLink1318.xml" ContentType="application/vnd.openxmlformats-officedocument.spreadsheetml.externalLink+xml"/>
  <Override PartName="/xl/externalLinks/externalLink1319.xml" ContentType="application/vnd.openxmlformats-officedocument.spreadsheetml.externalLink+xml"/>
  <Override PartName="/xl/externalLinks/externalLink1320.xml" ContentType="application/vnd.openxmlformats-officedocument.spreadsheetml.externalLink+xml"/>
  <Override PartName="/xl/externalLinks/externalLink1321.xml" ContentType="application/vnd.openxmlformats-officedocument.spreadsheetml.externalLink+xml"/>
  <Override PartName="/xl/externalLinks/externalLink1322.xml" ContentType="application/vnd.openxmlformats-officedocument.spreadsheetml.externalLink+xml"/>
  <Override PartName="/xl/externalLinks/externalLink1323.xml" ContentType="application/vnd.openxmlformats-officedocument.spreadsheetml.externalLink+xml"/>
  <Override PartName="/xl/externalLinks/externalLink1324.xml" ContentType="application/vnd.openxmlformats-officedocument.spreadsheetml.externalLink+xml"/>
  <Override PartName="/xl/externalLinks/externalLink1325.xml" ContentType="application/vnd.openxmlformats-officedocument.spreadsheetml.externalLink+xml"/>
  <Override PartName="/xl/externalLinks/externalLink1326.xml" ContentType="application/vnd.openxmlformats-officedocument.spreadsheetml.externalLink+xml"/>
  <Override PartName="/xl/externalLinks/externalLink1327.xml" ContentType="application/vnd.openxmlformats-officedocument.spreadsheetml.externalLink+xml"/>
  <Override PartName="/xl/externalLinks/externalLink1328.xml" ContentType="application/vnd.openxmlformats-officedocument.spreadsheetml.externalLink+xml"/>
  <Override PartName="/xl/externalLinks/externalLink1329.xml" ContentType="application/vnd.openxmlformats-officedocument.spreadsheetml.externalLink+xml"/>
  <Override PartName="/xl/externalLinks/externalLink1330.xml" ContentType="application/vnd.openxmlformats-officedocument.spreadsheetml.externalLink+xml"/>
  <Override PartName="/xl/externalLinks/externalLink1331.xml" ContentType="application/vnd.openxmlformats-officedocument.spreadsheetml.externalLink+xml"/>
  <Override PartName="/xl/externalLinks/externalLink1332.xml" ContentType="application/vnd.openxmlformats-officedocument.spreadsheetml.externalLink+xml"/>
  <Override PartName="/xl/externalLinks/externalLink1333.xml" ContentType="application/vnd.openxmlformats-officedocument.spreadsheetml.externalLink+xml"/>
  <Override PartName="/xl/externalLinks/externalLink1334.xml" ContentType="application/vnd.openxmlformats-officedocument.spreadsheetml.externalLink+xml"/>
  <Override PartName="/xl/externalLinks/externalLink1335.xml" ContentType="application/vnd.openxmlformats-officedocument.spreadsheetml.externalLink+xml"/>
  <Override PartName="/xl/externalLinks/externalLink1336.xml" ContentType="application/vnd.openxmlformats-officedocument.spreadsheetml.externalLink+xml"/>
  <Override PartName="/xl/externalLinks/externalLink1337.xml" ContentType="application/vnd.openxmlformats-officedocument.spreadsheetml.externalLink+xml"/>
  <Override PartName="/xl/externalLinks/externalLink1338.xml" ContentType="application/vnd.openxmlformats-officedocument.spreadsheetml.externalLink+xml"/>
  <Override PartName="/xl/externalLinks/externalLink1339.xml" ContentType="application/vnd.openxmlformats-officedocument.spreadsheetml.externalLink+xml"/>
  <Override PartName="/xl/externalLinks/externalLink1340.xml" ContentType="application/vnd.openxmlformats-officedocument.spreadsheetml.externalLink+xml"/>
  <Override PartName="/xl/externalLinks/externalLink1341.xml" ContentType="application/vnd.openxmlformats-officedocument.spreadsheetml.externalLink+xml"/>
  <Override PartName="/xl/externalLinks/externalLink1342.xml" ContentType="application/vnd.openxmlformats-officedocument.spreadsheetml.externalLink+xml"/>
  <Override PartName="/xl/externalLinks/externalLink1343.xml" ContentType="application/vnd.openxmlformats-officedocument.spreadsheetml.externalLink+xml"/>
  <Override PartName="/xl/externalLinks/externalLink1344.xml" ContentType="application/vnd.openxmlformats-officedocument.spreadsheetml.externalLink+xml"/>
  <Override PartName="/xl/externalLinks/externalLink1345.xml" ContentType="application/vnd.openxmlformats-officedocument.spreadsheetml.externalLink+xml"/>
  <Override PartName="/xl/externalLinks/externalLink1346.xml" ContentType="application/vnd.openxmlformats-officedocument.spreadsheetml.externalLink+xml"/>
  <Override PartName="/xl/externalLinks/externalLink1347.xml" ContentType="application/vnd.openxmlformats-officedocument.spreadsheetml.externalLink+xml"/>
  <Override PartName="/xl/externalLinks/externalLink1348.xml" ContentType="application/vnd.openxmlformats-officedocument.spreadsheetml.externalLink+xml"/>
  <Override PartName="/xl/externalLinks/externalLink1349.xml" ContentType="application/vnd.openxmlformats-officedocument.spreadsheetml.externalLink+xml"/>
  <Override PartName="/xl/externalLinks/externalLink1350.xml" ContentType="application/vnd.openxmlformats-officedocument.spreadsheetml.externalLink+xml"/>
  <Override PartName="/xl/externalLinks/externalLink1351.xml" ContentType="application/vnd.openxmlformats-officedocument.spreadsheetml.externalLink+xml"/>
  <Override PartName="/xl/externalLinks/externalLink1352.xml" ContentType="application/vnd.openxmlformats-officedocument.spreadsheetml.externalLink+xml"/>
  <Override PartName="/xl/externalLinks/externalLink1353.xml" ContentType="application/vnd.openxmlformats-officedocument.spreadsheetml.externalLink+xml"/>
  <Override PartName="/xl/externalLinks/externalLink1354.xml" ContentType="application/vnd.openxmlformats-officedocument.spreadsheetml.externalLink+xml"/>
  <Override PartName="/xl/externalLinks/externalLink1355.xml" ContentType="application/vnd.openxmlformats-officedocument.spreadsheetml.externalLink+xml"/>
  <Override PartName="/xl/externalLinks/externalLink1356.xml" ContentType="application/vnd.openxmlformats-officedocument.spreadsheetml.externalLink+xml"/>
  <Override PartName="/xl/externalLinks/externalLink1357.xml" ContentType="application/vnd.openxmlformats-officedocument.spreadsheetml.externalLink+xml"/>
  <Override PartName="/xl/externalLinks/externalLink1358.xml" ContentType="application/vnd.openxmlformats-officedocument.spreadsheetml.externalLink+xml"/>
  <Override PartName="/xl/externalLinks/externalLink1359.xml" ContentType="application/vnd.openxmlformats-officedocument.spreadsheetml.externalLink+xml"/>
  <Override PartName="/xl/externalLinks/externalLink1360.xml" ContentType="application/vnd.openxmlformats-officedocument.spreadsheetml.externalLink+xml"/>
  <Override PartName="/xl/externalLinks/externalLink1361.xml" ContentType="application/vnd.openxmlformats-officedocument.spreadsheetml.externalLink+xml"/>
  <Override PartName="/xl/externalLinks/externalLink1362.xml" ContentType="application/vnd.openxmlformats-officedocument.spreadsheetml.externalLink+xml"/>
  <Override PartName="/xl/externalLinks/externalLink1363.xml" ContentType="application/vnd.openxmlformats-officedocument.spreadsheetml.externalLink+xml"/>
  <Override PartName="/xl/externalLinks/externalLink1364.xml" ContentType="application/vnd.openxmlformats-officedocument.spreadsheetml.externalLink+xml"/>
  <Override PartName="/xl/externalLinks/externalLink1365.xml" ContentType="application/vnd.openxmlformats-officedocument.spreadsheetml.externalLink+xml"/>
  <Override PartName="/xl/externalLinks/externalLink1366.xml" ContentType="application/vnd.openxmlformats-officedocument.spreadsheetml.externalLink+xml"/>
  <Override PartName="/xl/externalLinks/externalLink1367.xml" ContentType="application/vnd.openxmlformats-officedocument.spreadsheetml.externalLink+xml"/>
  <Override PartName="/xl/externalLinks/externalLink1368.xml" ContentType="application/vnd.openxmlformats-officedocument.spreadsheetml.externalLink+xml"/>
  <Override PartName="/xl/externalLinks/externalLink1369.xml" ContentType="application/vnd.openxmlformats-officedocument.spreadsheetml.externalLink+xml"/>
  <Override PartName="/xl/externalLinks/externalLink1370.xml" ContentType="application/vnd.openxmlformats-officedocument.spreadsheetml.externalLink+xml"/>
  <Override PartName="/xl/externalLinks/externalLink1371.xml" ContentType="application/vnd.openxmlformats-officedocument.spreadsheetml.externalLink+xml"/>
  <Override PartName="/xl/externalLinks/externalLink1372.xml" ContentType="application/vnd.openxmlformats-officedocument.spreadsheetml.externalLink+xml"/>
  <Override PartName="/xl/externalLinks/externalLink1373.xml" ContentType="application/vnd.openxmlformats-officedocument.spreadsheetml.externalLink+xml"/>
  <Override PartName="/xl/externalLinks/externalLink1374.xml" ContentType="application/vnd.openxmlformats-officedocument.spreadsheetml.externalLink+xml"/>
  <Override PartName="/xl/externalLinks/externalLink1375.xml" ContentType="application/vnd.openxmlformats-officedocument.spreadsheetml.externalLink+xml"/>
  <Override PartName="/xl/externalLinks/externalLink1376.xml" ContentType="application/vnd.openxmlformats-officedocument.spreadsheetml.externalLink+xml"/>
  <Override PartName="/xl/externalLinks/externalLink1377.xml" ContentType="application/vnd.openxmlformats-officedocument.spreadsheetml.externalLink+xml"/>
  <Override PartName="/xl/externalLinks/externalLink1378.xml" ContentType="application/vnd.openxmlformats-officedocument.spreadsheetml.externalLink+xml"/>
  <Override PartName="/xl/externalLinks/externalLink1379.xml" ContentType="application/vnd.openxmlformats-officedocument.spreadsheetml.externalLink+xml"/>
  <Override PartName="/xl/externalLinks/externalLink1380.xml" ContentType="application/vnd.openxmlformats-officedocument.spreadsheetml.externalLink+xml"/>
  <Override PartName="/xl/externalLinks/externalLink1381.xml" ContentType="application/vnd.openxmlformats-officedocument.spreadsheetml.externalLink+xml"/>
  <Override PartName="/xl/externalLinks/externalLink1382.xml" ContentType="application/vnd.openxmlformats-officedocument.spreadsheetml.externalLink+xml"/>
  <Override PartName="/xl/externalLinks/externalLink1383.xml" ContentType="application/vnd.openxmlformats-officedocument.spreadsheetml.externalLink+xml"/>
  <Override PartName="/xl/externalLinks/externalLink1384.xml" ContentType="application/vnd.openxmlformats-officedocument.spreadsheetml.externalLink+xml"/>
  <Override PartName="/xl/externalLinks/externalLink1385.xml" ContentType="application/vnd.openxmlformats-officedocument.spreadsheetml.externalLink+xml"/>
  <Override PartName="/xl/externalLinks/externalLink1386.xml" ContentType="application/vnd.openxmlformats-officedocument.spreadsheetml.externalLink+xml"/>
  <Override PartName="/xl/externalLinks/externalLink1387.xml" ContentType="application/vnd.openxmlformats-officedocument.spreadsheetml.externalLink+xml"/>
  <Override PartName="/xl/externalLinks/externalLink1388.xml" ContentType="application/vnd.openxmlformats-officedocument.spreadsheetml.externalLink+xml"/>
  <Override PartName="/xl/externalLinks/externalLink1389.xml" ContentType="application/vnd.openxmlformats-officedocument.spreadsheetml.externalLink+xml"/>
  <Override PartName="/xl/externalLinks/externalLink1390.xml" ContentType="application/vnd.openxmlformats-officedocument.spreadsheetml.externalLink+xml"/>
  <Override PartName="/xl/externalLinks/externalLink1391.xml" ContentType="application/vnd.openxmlformats-officedocument.spreadsheetml.externalLink+xml"/>
  <Override PartName="/xl/externalLinks/externalLink1392.xml" ContentType="application/vnd.openxmlformats-officedocument.spreadsheetml.externalLink+xml"/>
  <Override PartName="/xl/externalLinks/externalLink1393.xml" ContentType="application/vnd.openxmlformats-officedocument.spreadsheetml.externalLink+xml"/>
  <Override PartName="/xl/externalLinks/externalLink1394.xml" ContentType="application/vnd.openxmlformats-officedocument.spreadsheetml.externalLink+xml"/>
  <Override PartName="/xl/externalLinks/externalLink1395.xml" ContentType="application/vnd.openxmlformats-officedocument.spreadsheetml.externalLink+xml"/>
  <Override PartName="/xl/externalLinks/externalLink1396.xml" ContentType="application/vnd.openxmlformats-officedocument.spreadsheetml.externalLink+xml"/>
  <Override PartName="/xl/externalLinks/externalLink139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4"/>
  <workbookPr/>
  <mc:AlternateContent xmlns:mc="http://schemas.openxmlformats.org/markup-compatibility/2006">
    <mc:Choice Requires="x15">
      <x15ac:absPath xmlns:x15ac="http://schemas.microsoft.com/office/spreadsheetml/2010/11/ac" url="D:\A. VĂN PHÒNG ĐẢNG UỶ XÃ\A- DỰ THẢO CÔNG VIỆC CÁC TUẦN\VĂN BẢN ĐẾN\TUẦN 43-2026\Tài liệu tập huấn trực tuyến\"/>
    </mc:Choice>
  </mc:AlternateContent>
  <xr:revisionPtr revIDLastSave="0" documentId="13_ncr:1_{3E67225B-0CA0-4683-ACFD-AFC1EC85AB98}" xr6:coauthVersionLast="36" xr6:coauthVersionMax="47" xr10:uidLastSave="{00000000-0000-0000-0000-000000000000}"/>
  <bookViews>
    <workbookView xWindow="0" yWindow="0" windowWidth="20490" windowHeight="7545" xr2:uid="{00000000-000D-0000-FFFF-FFFF00000000}"/>
  </bookViews>
  <sheets>
    <sheet name="HUONG_DAN" sheetId="1" r:id="rId1"/>
    <sheet name="HD_DIEN_BIEU" sheetId="2" r:id="rId2"/>
    <sheet name="1. A1_NhiemVu" sheetId="3" r:id="rId3"/>
    <sheet name="2. A2_CongViec" sheetId="4" r:id="rId4"/>
    <sheet name="3. B1_KhoiLuong" sheetId="5" r:id="rId5"/>
    <sheet name="4. B2_CT_TacDong" sheetId="6" r:id="rId6"/>
    <sheet name="5. B2_ThayDoi" sheetId="7" r:id="rId7"/>
    <sheet name="6. C1_VTVL" sheetId="8" r:id="rId8"/>
    <sheet name="7. C2_NangLuc" sheetId="9" r:id="rId9"/>
    <sheet name="8. C3_NhuCau" sheetId="10" r:id="rId10"/>
    <sheet name="9. D1_NhanLuc" sheetId="11" r:id="rId11"/>
    <sheet name="10. D2_PhuongAn" sheetId="12" r:id="rId12"/>
    <sheet name="11. DM_SAN_PHAM" sheetId="13" r:id="rId13"/>
    <sheet name="12. CHIA_VUNG_CAP_XA" sheetId="14" r:id="rId14"/>
    <sheet name="13. K_KiemTra" sheetId="15" state="hidden" r:id="rId15"/>
    <sheet name="14. T_TienDo" sheetId="16" state="hidden" r:id="rId16"/>
    <sheet name="15. S_NhatKy" sheetId="17" state="hidden" r:id="rId17"/>
    <sheet name="KT_GIA_DINH" sheetId="18" r:id="rId18"/>
    <sheet name="Y_KIEN_DON_VI" sheetId="19" r:id="rId19"/>
    <sheet name="00_KE_THUA" sheetId="21" r:id="rId20"/>
    <sheet name="NGUON_NHIEM_VU" sheetId="22" r:id="rId21"/>
    <sheet name="NGUON_VTVL" sheetId="23" r:id="rId22"/>
    <sheet name="NGUON_NHAN_LUC" sheetId="24" r:id="rId23"/>
    <sheet name="DOI_CHIEU_NV" sheetId="25" r:id="rId24"/>
    <sheet name="BAN_DO_TRUONG" sheetId="26" r:id="rId25"/>
    <sheet name="DM_06_NHOM" sheetId="27" r:id="rId26"/>
    <sheet name="QUY_TAC_MA" sheetId="28" r:id="rId27"/>
    <sheet name="THAO_TAC_NHANH" sheetId="29" r:id="rId28"/>
    <sheet name="DM_THAM_SO" sheetId="30" r:id="rId29"/>
    <sheet name="DU_BAO_5_NAM" sheetId="31" state="hidden"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 r:id="rId405"/>
    <externalReference r:id="rId406"/>
    <externalReference r:id="rId407"/>
    <externalReference r:id="rId408"/>
    <externalReference r:id="rId409"/>
    <externalReference r:id="rId410"/>
    <externalReference r:id="rId411"/>
    <externalReference r:id="rId412"/>
    <externalReference r:id="rId413"/>
    <externalReference r:id="rId414"/>
    <externalReference r:id="rId415"/>
    <externalReference r:id="rId416"/>
    <externalReference r:id="rId417"/>
    <externalReference r:id="rId418"/>
    <externalReference r:id="rId419"/>
    <externalReference r:id="rId420"/>
    <externalReference r:id="rId421"/>
    <externalReference r:id="rId422"/>
    <externalReference r:id="rId423"/>
    <externalReference r:id="rId424"/>
    <externalReference r:id="rId425"/>
    <externalReference r:id="rId426"/>
    <externalReference r:id="rId427"/>
    <externalReference r:id="rId428"/>
    <externalReference r:id="rId429"/>
    <externalReference r:id="rId430"/>
    <externalReference r:id="rId431"/>
    <externalReference r:id="rId432"/>
    <externalReference r:id="rId433"/>
    <externalReference r:id="rId434"/>
    <externalReference r:id="rId435"/>
    <externalReference r:id="rId436"/>
    <externalReference r:id="rId437"/>
    <externalReference r:id="rId438"/>
    <externalReference r:id="rId439"/>
    <externalReference r:id="rId440"/>
    <externalReference r:id="rId441"/>
    <externalReference r:id="rId442"/>
    <externalReference r:id="rId443"/>
    <externalReference r:id="rId444"/>
    <externalReference r:id="rId445"/>
    <externalReference r:id="rId446"/>
    <externalReference r:id="rId447"/>
    <externalReference r:id="rId448"/>
    <externalReference r:id="rId449"/>
    <externalReference r:id="rId450"/>
    <externalReference r:id="rId451"/>
    <externalReference r:id="rId452"/>
    <externalReference r:id="rId453"/>
    <externalReference r:id="rId454"/>
    <externalReference r:id="rId455"/>
    <externalReference r:id="rId456"/>
    <externalReference r:id="rId457"/>
    <externalReference r:id="rId458"/>
    <externalReference r:id="rId459"/>
    <externalReference r:id="rId460"/>
    <externalReference r:id="rId461"/>
    <externalReference r:id="rId462"/>
    <externalReference r:id="rId463"/>
    <externalReference r:id="rId464"/>
    <externalReference r:id="rId465"/>
    <externalReference r:id="rId466"/>
    <externalReference r:id="rId467"/>
    <externalReference r:id="rId468"/>
    <externalReference r:id="rId469"/>
    <externalReference r:id="rId470"/>
    <externalReference r:id="rId471"/>
    <externalReference r:id="rId472"/>
    <externalReference r:id="rId473"/>
    <externalReference r:id="rId474"/>
    <externalReference r:id="rId475"/>
    <externalReference r:id="rId476"/>
    <externalReference r:id="rId477"/>
    <externalReference r:id="rId478"/>
    <externalReference r:id="rId479"/>
    <externalReference r:id="rId480"/>
    <externalReference r:id="rId481"/>
    <externalReference r:id="rId482"/>
    <externalReference r:id="rId483"/>
    <externalReference r:id="rId484"/>
    <externalReference r:id="rId485"/>
    <externalReference r:id="rId486"/>
    <externalReference r:id="rId487"/>
    <externalReference r:id="rId488"/>
    <externalReference r:id="rId489"/>
    <externalReference r:id="rId490"/>
    <externalReference r:id="rId491"/>
    <externalReference r:id="rId492"/>
    <externalReference r:id="rId493"/>
    <externalReference r:id="rId494"/>
    <externalReference r:id="rId495"/>
    <externalReference r:id="rId496"/>
    <externalReference r:id="rId497"/>
    <externalReference r:id="rId498"/>
    <externalReference r:id="rId499"/>
    <externalReference r:id="rId500"/>
    <externalReference r:id="rId501"/>
    <externalReference r:id="rId502"/>
    <externalReference r:id="rId503"/>
    <externalReference r:id="rId504"/>
    <externalReference r:id="rId505"/>
    <externalReference r:id="rId506"/>
    <externalReference r:id="rId507"/>
    <externalReference r:id="rId508"/>
    <externalReference r:id="rId509"/>
    <externalReference r:id="rId510"/>
    <externalReference r:id="rId511"/>
    <externalReference r:id="rId512"/>
    <externalReference r:id="rId513"/>
    <externalReference r:id="rId514"/>
    <externalReference r:id="rId515"/>
    <externalReference r:id="rId516"/>
    <externalReference r:id="rId517"/>
    <externalReference r:id="rId518"/>
    <externalReference r:id="rId519"/>
    <externalReference r:id="rId520"/>
    <externalReference r:id="rId521"/>
    <externalReference r:id="rId522"/>
    <externalReference r:id="rId523"/>
    <externalReference r:id="rId524"/>
    <externalReference r:id="rId525"/>
    <externalReference r:id="rId526"/>
    <externalReference r:id="rId527"/>
    <externalReference r:id="rId528"/>
    <externalReference r:id="rId529"/>
    <externalReference r:id="rId530"/>
    <externalReference r:id="rId531"/>
    <externalReference r:id="rId532"/>
    <externalReference r:id="rId533"/>
    <externalReference r:id="rId534"/>
    <externalReference r:id="rId535"/>
    <externalReference r:id="rId536"/>
    <externalReference r:id="rId537"/>
    <externalReference r:id="rId538"/>
    <externalReference r:id="rId539"/>
    <externalReference r:id="rId540"/>
    <externalReference r:id="rId541"/>
    <externalReference r:id="rId542"/>
    <externalReference r:id="rId543"/>
    <externalReference r:id="rId544"/>
    <externalReference r:id="rId545"/>
    <externalReference r:id="rId546"/>
    <externalReference r:id="rId547"/>
    <externalReference r:id="rId548"/>
    <externalReference r:id="rId549"/>
    <externalReference r:id="rId550"/>
    <externalReference r:id="rId551"/>
    <externalReference r:id="rId552"/>
    <externalReference r:id="rId553"/>
    <externalReference r:id="rId554"/>
    <externalReference r:id="rId555"/>
    <externalReference r:id="rId556"/>
    <externalReference r:id="rId557"/>
    <externalReference r:id="rId558"/>
    <externalReference r:id="rId559"/>
    <externalReference r:id="rId560"/>
    <externalReference r:id="rId561"/>
    <externalReference r:id="rId562"/>
    <externalReference r:id="rId563"/>
    <externalReference r:id="rId564"/>
    <externalReference r:id="rId565"/>
    <externalReference r:id="rId566"/>
    <externalReference r:id="rId567"/>
    <externalReference r:id="rId568"/>
    <externalReference r:id="rId569"/>
    <externalReference r:id="rId570"/>
    <externalReference r:id="rId571"/>
    <externalReference r:id="rId572"/>
    <externalReference r:id="rId573"/>
    <externalReference r:id="rId574"/>
    <externalReference r:id="rId575"/>
    <externalReference r:id="rId576"/>
    <externalReference r:id="rId577"/>
    <externalReference r:id="rId578"/>
    <externalReference r:id="rId579"/>
    <externalReference r:id="rId580"/>
    <externalReference r:id="rId581"/>
    <externalReference r:id="rId582"/>
    <externalReference r:id="rId583"/>
    <externalReference r:id="rId584"/>
    <externalReference r:id="rId585"/>
    <externalReference r:id="rId586"/>
    <externalReference r:id="rId587"/>
    <externalReference r:id="rId588"/>
    <externalReference r:id="rId589"/>
    <externalReference r:id="rId590"/>
    <externalReference r:id="rId591"/>
    <externalReference r:id="rId592"/>
    <externalReference r:id="rId593"/>
    <externalReference r:id="rId594"/>
    <externalReference r:id="rId595"/>
    <externalReference r:id="rId596"/>
    <externalReference r:id="rId597"/>
    <externalReference r:id="rId598"/>
    <externalReference r:id="rId599"/>
    <externalReference r:id="rId600"/>
    <externalReference r:id="rId601"/>
    <externalReference r:id="rId602"/>
    <externalReference r:id="rId603"/>
    <externalReference r:id="rId604"/>
    <externalReference r:id="rId605"/>
    <externalReference r:id="rId606"/>
    <externalReference r:id="rId607"/>
    <externalReference r:id="rId608"/>
    <externalReference r:id="rId609"/>
    <externalReference r:id="rId610"/>
    <externalReference r:id="rId611"/>
    <externalReference r:id="rId612"/>
    <externalReference r:id="rId613"/>
    <externalReference r:id="rId614"/>
    <externalReference r:id="rId615"/>
    <externalReference r:id="rId616"/>
    <externalReference r:id="rId617"/>
    <externalReference r:id="rId618"/>
    <externalReference r:id="rId619"/>
    <externalReference r:id="rId620"/>
    <externalReference r:id="rId621"/>
    <externalReference r:id="rId622"/>
    <externalReference r:id="rId623"/>
    <externalReference r:id="rId624"/>
    <externalReference r:id="rId625"/>
    <externalReference r:id="rId626"/>
    <externalReference r:id="rId627"/>
    <externalReference r:id="rId628"/>
    <externalReference r:id="rId629"/>
    <externalReference r:id="rId630"/>
    <externalReference r:id="rId631"/>
    <externalReference r:id="rId632"/>
    <externalReference r:id="rId633"/>
    <externalReference r:id="rId634"/>
    <externalReference r:id="rId635"/>
    <externalReference r:id="rId636"/>
    <externalReference r:id="rId637"/>
    <externalReference r:id="rId638"/>
    <externalReference r:id="rId639"/>
    <externalReference r:id="rId640"/>
    <externalReference r:id="rId641"/>
    <externalReference r:id="rId642"/>
    <externalReference r:id="rId643"/>
    <externalReference r:id="rId644"/>
    <externalReference r:id="rId645"/>
    <externalReference r:id="rId646"/>
    <externalReference r:id="rId647"/>
    <externalReference r:id="rId648"/>
    <externalReference r:id="rId649"/>
    <externalReference r:id="rId650"/>
    <externalReference r:id="rId651"/>
    <externalReference r:id="rId652"/>
    <externalReference r:id="rId653"/>
    <externalReference r:id="rId654"/>
    <externalReference r:id="rId655"/>
    <externalReference r:id="rId656"/>
    <externalReference r:id="rId657"/>
    <externalReference r:id="rId658"/>
    <externalReference r:id="rId659"/>
    <externalReference r:id="rId660"/>
    <externalReference r:id="rId661"/>
    <externalReference r:id="rId662"/>
    <externalReference r:id="rId663"/>
    <externalReference r:id="rId664"/>
    <externalReference r:id="rId665"/>
    <externalReference r:id="rId666"/>
    <externalReference r:id="rId667"/>
    <externalReference r:id="rId668"/>
    <externalReference r:id="rId669"/>
    <externalReference r:id="rId670"/>
    <externalReference r:id="rId671"/>
    <externalReference r:id="rId672"/>
    <externalReference r:id="rId673"/>
    <externalReference r:id="rId674"/>
    <externalReference r:id="rId675"/>
    <externalReference r:id="rId676"/>
    <externalReference r:id="rId677"/>
    <externalReference r:id="rId678"/>
    <externalReference r:id="rId679"/>
    <externalReference r:id="rId680"/>
    <externalReference r:id="rId681"/>
    <externalReference r:id="rId682"/>
    <externalReference r:id="rId683"/>
    <externalReference r:id="rId684"/>
    <externalReference r:id="rId685"/>
    <externalReference r:id="rId686"/>
    <externalReference r:id="rId687"/>
    <externalReference r:id="rId688"/>
    <externalReference r:id="rId689"/>
    <externalReference r:id="rId690"/>
    <externalReference r:id="rId691"/>
    <externalReference r:id="rId692"/>
    <externalReference r:id="rId693"/>
    <externalReference r:id="rId694"/>
    <externalReference r:id="rId695"/>
    <externalReference r:id="rId696"/>
    <externalReference r:id="rId697"/>
    <externalReference r:id="rId698"/>
    <externalReference r:id="rId699"/>
    <externalReference r:id="rId700"/>
    <externalReference r:id="rId701"/>
    <externalReference r:id="rId702"/>
    <externalReference r:id="rId703"/>
    <externalReference r:id="rId704"/>
    <externalReference r:id="rId705"/>
    <externalReference r:id="rId706"/>
    <externalReference r:id="rId707"/>
    <externalReference r:id="rId708"/>
    <externalReference r:id="rId709"/>
    <externalReference r:id="rId710"/>
    <externalReference r:id="rId711"/>
    <externalReference r:id="rId712"/>
    <externalReference r:id="rId713"/>
    <externalReference r:id="rId714"/>
    <externalReference r:id="rId715"/>
    <externalReference r:id="rId716"/>
    <externalReference r:id="rId717"/>
    <externalReference r:id="rId718"/>
    <externalReference r:id="rId719"/>
    <externalReference r:id="rId720"/>
    <externalReference r:id="rId721"/>
    <externalReference r:id="rId722"/>
    <externalReference r:id="rId723"/>
    <externalReference r:id="rId724"/>
    <externalReference r:id="rId725"/>
    <externalReference r:id="rId726"/>
    <externalReference r:id="rId727"/>
    <externalReference r:id="rId728"/>
    <externalReference r:id="rId729"/>
    <externalReference r:id="rId730"/>
    <externalReference r:id="rId731"/>
    <externalReference r:id="rId732"/>
    <externalReference r:id="rId733"/>
    <externalReference r:id="rId734"/>
    <externalReference r:id="rId735"/>
    <externalReference r:id="rId736"/>
    <externalReference r:id="rId737"/>
    <externalReference r:id="rId738"/>
    <externalReference r:id="rId739"/>
    <externalReference r:id="rId740"/>
    <externalReference r:id="rId741"/>
    <externalReference r:id="rId742"/>
    <externalReference r:id="rId743"/>
    <externalReference r:id="rId744"/>
    <externalReference r:id="rId745"/>
    <externalReference r:id="rId746"/>
    <externalReference r:id="rId747"/>
    <externalReference r:id="rId748"/>
    <externalReference r:id="rId749"/>
    <externalReference r:id="rId750"/>
    <externalReference r:id="rId751"/>
    <externalReference r:id="rId752"/>
    <externalReference r:id="rId753"/>
    <externalReference r:id="rId754"/>
    <externalReference r:id="rId755"/>
    <externalReference r:id="rId756"/>
    <externalReference r:id="rId757"/>
    <externalReference r:id="rId758"/>
    <externalReference r:id="rId759"/>
    <externalReference r:id="rId760"/>
    <externalReference r:id="rId761"/>
    <externalReference r:id="rId762"/>
    <externalReference r:id="rId763"/>
    <externalReference r:id="rId764"/>
    <externalReference r:id="rId765"/>
    <externalReference r:id="rId766"/>
    <externalReference r:id="rId767"/>
    <externalReference r:id="rId768"/>
    <externalReference r:id="rId769"/>
    <externalReference r:id="rId770"/>
    <externalReference r:id="rId771"/>
    <externalReference r:id="rId772"/>
    <externalReference r:id="rId773"/>
    <externalReference r:id="rId774"/>
    <externalReference r:id="rId775"/>
    <externalReference r:id="rId776"/>
    <externalReference r:id="rId777"/>
    <externalReference r:id="rId778"/>
    <externalReference r:id="rId779"/>
    <externalReference r:id="rId780"/>
    <externalReference r:id="rId781"/>
    <externalReference r:id="rId782"/>
    <externalReference r:id="rId783"/>
    <externalReference r:id="rId784"/>
    <externalReference r:id="rId785"/>
    <externalReference r:id="rId786"/>
    <externalReference r:id="rId787"/>
    <externalReference r:id="rId788"/>
    <externalReference r:id="rId789"/>
    <externalReference r:id="rId790"/>
    <externalReference r:id="rId791"/>
    <externalReference r:id="rId792"/>
    <externalReference r:id="rId793"/>
    <externalReference r:id="rId794"/>
    <externalReference r:id="rId795"/>
    <externalReference r:id="rId796"/>
    <externalReference r:id="rId797"/>
    <externalReference r:id="rId798"/>
    <externalReference r:id="rId799"/>
    <externalReference r:id="rId800"/>
    <externalReference r:id="rId801"/>
    <externalReference r:id="rId802"/>
    <externalReference r:id="rId803"/>
    <externalReference r:id="rId804"/>
    <externalReference r:id="rId805"/>
    <externalReference r:id="rId806"/>
    <externalReference r:id="rId807"/>
    <externalReference r:id="rId808"/>
    <externalReference r:id="rId809"/>
    <externalReference r:id="rId810"/>
    <externalReference r:id="rId811"/>
    <externalReference r:id="rId812"/>
    <externalReference r:id="rId813"/>
    <externalReference r:id="rId814"/>
    <externalReference r:id="rId815"/>
    <externalReference r:id="rId816"/>
    <externalReference r:id="rId817"/>
    <externalReference r:id="rId818"/>
    <externalReference r:id="rId819"/>
    <externalReference r:id="rId820"/>
    <externalReference r:id="rId821"/>
    <externalReference r:id="rId822"/>
    <externalReference r:id="rId823"/>
    <externalReference r:id="rId824"/>
    <externalReference r:id="rId825"/>
    <externalReference r:id="rId826"/>
    <externalReference r:id="rId827"/>
    <externalReference r:id="rId828"/>
    <externalReference r:id="rId829"/>
    <externalReference r:id="rId830"/>
    <externalReference r:id="rId831"/>
    <externalReference r:id="rId832"/>
    <externalReference r:id="rId833"/>
    <externalReference r:id="rId834"/>
    <externalReference r:id="rId835"/>
    <externalReference r:id="rId836"/>
    <externalReference r:id="rId837"/>
    <externalReference r:id="rId838"/>
    <externalReference r:id="rId839"/>
    <externalReference r:id="rId840"/>
    <externalReference r:id="rId841"/>
    <externalReference r:id="rId842"/>
    <externalReference r:id="rId843"/>
    <externalReference r:id="rId844"/>
    <externalReference r:id="rId845"/>
    <externalReference r:id="rId846"/>
    <externalReference r:id="rId847"/>
    <externalReference r:id="rId848"/>
    <externalReference r:id="rId849"/>
    <externalReference r:id="rId850"/>
    <externalReference r:id="rId851"/>
    <externalReference r:id="rId852"/>
    <externalReference r:id="rId853"/>
    <externalReference r:id="rId854"/>
    <externalReference r:id="rId855"/>
    <externalReference r:id="rId856"/>
    <externalReference r:id="rId857"/>
    <externalReference r:id="rId858"/>
    <externalReference r:id="rId859"/>
    <externalReference r:id="rId860"/>
    <externalReference r:id="rId861"/>
    <externalReference r:id="rId862"/>
    <externalReference r:id="rId863"/>
    <externalReference r:id="rId864"/>
    <externalReference r:id="rId865"/>
    <externalReference r:id="rId866"/>
    <externalReference r:id="rId867"/>
    <externalReference r:id="rId868"/>
    <externalReference r:id="rId869"/>
    <externalReference r:id="rId870"/>
    <externalReference r:id="rId871"/>
    <externalReference r:id="rId872"/>
    <externalReference r:id="rId873"/>
    <externalReference r:id="rId874"/>
    <externalReference r:id="rId875"/>
    <externalReference r:id="rId876"/>
    <externalReference r:id="rId877"/>
    <externalReference r:id="rId878"/>
    <externalReference r:id="rId879"/>
    <externalReference r:id="rId880"/>
    <externalReference r:id="rId881"/>
    <externalReference r:id="rId882"/>
    <externalReference r:id="rId883"/>
    <externalReference r:id="rId884"/>
    <externalReference r:id="rId885"/>
    <externalReference r:id="rId886"/>
    <externalReference r:id="rId887"/>
    <externalReference r:id="rId888"/>
    <externalReference r:id="rId889"/>
    <externalReference r:id="rId890"/>
    <externalReference r:id="rId891"/>
    <externalReference r:id="rId892"/>
    <externalReference r:id="rId893"/>
    <externalReference r:id="rId894"/>
    <externalReference r:id="rId895"/>
    <externalReference r:id="rId896"/>
    <externalReference r:id="rId897"/>
    <externalReference r:id="rId898"/>
    <externalReference r:id="rId899"/>
    <externalReference r:id="rId900"/>
    <externalReference r:id="rId901"/>
    <externalReference r:id="rId902"/>
    <externalReference r:id="rId903"/>
    <externalReference r:id="rId904"/>
    <externalReference r:id="rId905"/>
    <externalReference r:id="rId906"/>
    <externalReference r:id="rId907"/>
    <externalReference r:id="rId908"/>
    <externalReference r:id="rId909"/>
    <externalReference r:id="rId910"/>
    <externalReference r:id="rId911"/>
    <externalReference r:id="rId912"/>
    <externalReference r:id="rId913"/>
    <externalReference r:id="rId914"/>
    <externalReference r:id="rId915"/>
    <externalReference r:id="rId916"/>
    <externalReference r:id="rId917"/>
    <externalReference r:id="rId918"/>
    <externalReference r:id="rId919"/>
    <externalReference r:id="rId920"/>
    <externalReference r:id="rId921"/>
    <externalReference r:id="rId922"/>
    <externalReference r:id="rId923"/>
    <externalReference r:id="rId924"/>
    <externalReference r:id="rId925"/>
    <externalReference r:id="rId926"/>
    <externalReference r:id="rId927"/>
    <externalReference r:id="rId928"/>
    <externalReference r:id="rId929"/>
    <externalReference r:id="rId930"/>
    <externalReference r:id="rId931"/>
    <externalReference r:id="rId932"/>
    <externalReference r:id="rId933"/>
    <externalReference r:id="rId934"/>
    <externalReference r:id="rId935"/>
    <externalReference r:id="rId936"/>
    <externalReference r:id="rId937"/>
    <externalReference r:id="rId938"/>
    <externalReference r:id="rId939"/>
    <externalReference r:id="rId940"/>
    <externalReference r:id="rId941"/>
    <externalReference r:id="rId942"/>
    <externalReference r:id="rId943"/>
    <externalReference r:id="rId944"/>
    <externalReference r:id="rId945"/>
    <externalReference r:id="rId946"/>
    <externalReference r:id="rId947"/>
    <externalReference r:id="rId948"/>
    <externalReference r:id="rId949"/>
    <externalReference r:id="rId950"/>
    <externalReference r:id="rId951"/>
    <externalReference r:id="rId952"/>
    <externalReference r:id="rId953"/>
    <externalReference r:id="rId954"/>
    <externalReference r:id="rId955"/>
    <externalReference r:id="rId956"/>
    <externalReference r:id="rId957"/>
    <externalReference r:id="rId958"/>
    <externalReference r:id="rId959"/>
    <externalReference r:id="rId960"/>
    <externalReference r:id="rId961"/>
    <externalReference r:id="rId962"/>
    <externalReference r:id="rId963"/>
    <externalReference r:id="rId964"/>
    <externalReference r:id="rId965"/>
    <externalReference r:id="rId966"/>
    <externalReference r:id="rId967"/>
    <externalReference r:id="rId968"/>
    <externalReference r:id="rId969"/>
    <externalReference r:id="rId970"/>
    <externalReference r:id="rId971"/>
    <externalReference r:id="rId972"/>
    <externalReference r:id="rId973"/>
    <externalReference r:id="rId974"/>
    <externalReference r:id="rId975"/>
    <externalReference r:id="rId976"/>
    <externalReference r:id="rId977"/>
    <externalReference r:id="rId978"/>
    <externalReference r:id="rId979"/>
    <externalReference r:id="rId980"/>
    <externalReference r:id="rId981"/>
    <externalReference r:id="rId982"/>
    <externalReference r:id="rId983"/>
    <externalReference r:id="rId984"/>
    <externalReference r:id="rId985"/>
    <externalReference r:id="rId986"/>
    <externalReference r:id="rId987"/>
    <externalReference r:id="rId988"/>
    <externalReference r:id="rId989"/>
    <externalReference r:id="rId990"/>
    <externalReference r:id="rId991"/>
    <externalReference r:id="rId992"/>
    <externalReference r:id="rId993"/>
    <externalReference r:id="rId994"/>
    <externalReference r:id="rId995"/>
    <externalReference r:id="rId996"/>
    <externalReference r:id="rId997"/>
    <externalReference r:id="rId998"/>
    <externalReference r:id="rId999"/>
    <externalReference r:id="rId1000"/>
    <externalReference r:id="rId1001"/>
    <externalReference r:id="rId1002"/>
    <externalReference r:id="rId1003"/>
    <externalReference r:id="rId1004"/>
    <externalReference r:id="rId1005"/>
    <externalReference r:id="rId1006"/>
    <externalReference r:id="rId1007"/>
    <externalReference r:id="rId1008"/>
    <externalReference r:id="rId1009"/>
    <externalReference r:id="rId1010"/>
    <externalReference r:id="rId1011"/>
    <externalReference r:id="rId1012"/>
    <externalReference r:id="rId1013"/>
    <externalReference r:id="rId1014"/>
    <externalReference r:id="rId1015"/>
    <externalReference r:id="rId1016"/>
    <externalReference r:id="rId1017"/>
    <externalReference r:id="rId1018"/>
    <externalReference r:id="rId1019"/>
    <externalReference r:id="rId1020"/>
    <externalReference r:id="rId1021"/>
    <externalReference r:id="rId1022"/>
    <externalReference r:id="rId1023"/>
    <externalReference r:id="rId1024"/>
    <externalReference r:id="rId1025"/>
    <externalReference r:id="rId1026"/>
    <externalReference r:id="rId1027"/>
    <externalReference r:id="rId1028"/>
    <externalReference r:id="rId1029"/>
    <externalReference r:id="rId1030"/>
    <externalReference r:id="rId1031"/>
    <externalReference r:id="rId1032"/>
    <externalReference r:id="rId1033"/>
    <externalReference r:id="rId1034"/>
    <externalReference r:id="rId1035"/>
    <externalReference r:id="rId1036"/>
    <externalReference r:id="rId1037"/>
    <externalReference r:id="rId1038"/>
    <externalReference r:id="rId1039"/>
    <externalReference r:id="rId1040"/>
    <externalReference r:id="rId1041"/>
    <externalReference r:id="rId1042"/>
    <externalReference r:id="rId1043"/>
    <externalReference r:id="rId1044"/>
    <externalReference r:id="rId1045"/>
    <externalReference r:id="rId1046"/>
    <externalReference r:id="rId1047"/>
    <externalReference r:id="rId1048"/>
    <externalReference r:id="rId1049"/>
    <externalReference r:id="rId1050"/>
    <externalReference r:id="rId1051"/>
    <externalReference r:id="rId1052"/>
    <externalReference r:id="rId1053"/>
    <externalReference r:id="rId1054"/>
    <externalReference r:id="rId1055"/>
    <externalReference r:id="rId1056"/>
    <externalReference r:id="rId1057"/>
    <externalReference r:id="rId1058"/>
    <externalReference r:id="rId1059"/>
    <externalReference r:id="rId1060"/>
    <externalReference r:id="rId1061"/>
    <externalReference r:id="rId1062"/>
    <externalReference r:id="rId1063"/>
    <externalReference r:id="rId1064"/>
    <externalReference r:id="rId1065"/>
    <externalReference r:id="rId1066"/>
    <externalReference r:id="rId1067"/>
    <externalReference r:id="rId1068"/>
    <externalReference r:id="rId1069"/>
    <externalReference r:id="rId1070"/>
    <externalReference r:id="rId1071"/>
    <externalReference r:id="rId1072"/>
    <externalReference r:id="rId1073"/>
    <externalReference r:id="rId1074"/>
    <externalReference r:id="rId1075"/>
    <externalReference r:id="rId1076"/>
    <externalReference r:id="rId1077"/>
    <externalReference r:id="rId1078"/>
    <externalReference r:id="rId1079"/>
    <externalReference r:id="rId1080"/>
    <externalReference r:id="rId1081"/>
    <externalReference r:id="rId1082"/>
    <externalReference r:id="rId1083"/>
    <externalReference r:id="rId1084"/>
    <externalReference r:id="rId1085"/>
    <externalReference r:id="rId1086"/>
    <externalReference r:id="rId1087"/>
    <externalReference r:id="rId1088"/>
    <externalReference r:id="rId1089"/>
    <externalReference r:id="rId1090"/>
    <externalReference r:id="rId1091"/>
    <externalReference r:id="rId1092"/>
    <externalReference r:id="rId1093"/>
    <externalReference r:id="rId1094"/>
    <externalReference r:id="rId1095"/>
    <externalReference r:id="rId1096"/>
    <externalReference r:id="rId1097"/>
    <externalReference r:id="rId1098"/>
    <externalReference r:id="rId1099"/>
    <externalReference r:id="rId1100"/>
    <externalReference r:id="rId1101"/>
    <externalReference r:id="rId1102"/>
    <externalReference r:id="rId1103"/>
    <externalReference r:id="rId1104"/>
    <externalReference r:id="rId1105"/>
    <externalReference r:id="rId1106"/>
    <externalReference r:id="rId1107"/>
    <externalReference r:id="rId1108"/>
    <externalReference r:id="rId1109"/>
    <externalReference r:id="rId1110"/>
    <externalReference r:id="rId1111"/>
    <externalReference r:id="rId1112"/>
    <externalReference r:id="rId1113"/>
    <externalReference r:id="rId1114"/>
    <externalReference r:id="rId1115"/>
    <externalReference r:id="rId1116"/>
    <externalReference r:id="rId1117"/>
    <externalReference r:id="rId1118"/>
    <externalReference r:id="rId1119"/>
    <externalReference r:id="rId1120"/>
    <externalReference r:id="rId1121"/>
    <externalReference r:id="rId1122"/>
    <externalReference r:id="rId1123"/>
    <externalReference r:id="rId1124"/>
    <externalReference r:id="rId1125"/>
    <externalReference r:id="rId1126"/>
    <externalReference r:id="rId1127"/>
    <externalReference r:id="rId1128"/>
    <externalReference r:id="rId1129"/>
    <externalReference r:id="rId1130"/>
    <externalReference r:id="rId1131"/>
    <externalReference r:id="rId1132"/>
    <externalReference r:id="rId1133"/>
    <externalReference r:id="rId1134"/>
    <externalReference r:id="rId1135"/>
    <externalReference r:id="rId1136"/>
    <externalReference r:id="rId1137"/>
    <externalReference r:id="rId1138"/>
    <externalReference r:id="rId1139"/>
    <externalReference r:id="rId1140"/>
    <externalReference r:id="rId1141"/>
    <externalReference r:id="rId1142"/>
    <externalReference r:id="rId1143"/>
    <externalReference r:id="rId1144"/>
    <externalReference r:id="rId1145"/>
    <externalReference r:id="rId1146"/>
    <externalReference r:id="rId1147"/>
    <externalReference r:id="rId1148"/>
    <externalReference r:id="rId1149"/>
    <externalReference r:id="rId1150"/>
    <externalReference r:id="rId1151"/>
    <externalReference r:id="rId1152"/>
    <externalReference r:id="rId1153"/>
    <externalReference r:id="rId1154"/>
    <externalReference r:id="rId1155"/>
    <externalReference r:id="rId1156"/>
    <externalReference r:id="rId1157"/>
    <externalReference r:id="rId1158"/>
    <externalReference r:id="rId1159"/>
    <externalReference r:id="rId1160"/>
    <externalReference r:id="rId1161"/>
    <externalReference r:id="rId1162"/>
    <externalReference r:id="rId1163"/>
    <externalReference r:id="rId1164"/>
    <externalReference r:id="rId1165"/>
    <externalReference r:id="rId1166"/>
    <externalReference r:id="rId1167"/>
    <externalReference r:id="rId1168"/>
    <externalReference r:id="rId1169"/>
    <externalReference r:id="rId1170"/>
    <externalReference r:id="rId1171"/>
    <externalReference r:id="rId1172"/>
    <externalReference r:id="rId1173"/>
    <externalReference r:id="rId1174"/>
    <externalReference r:id="rId1175"/>
    <externalReference r:id="rId1176"/>
    <externalReference r:id="rId1177"/>
    <externalReference r:id="rId1178"/>
    <externalReference r:id="rId1179"/>
    <externalReference r:id="rId1180"/>
    <externalReference r:id="rId1181"/>
    <externalReference r:id="rId1182"/>
    <externalReference r:id="rId1183"/>
    <externalReference r:id="rId1184"/>
    <externalReference r:id="rId1185"/>
    <externalReference r:id="rId1186"/>
    <externalReference r:id="rId1187"/>
    <externalReference r:id="rId1188"/>
    <externalReference r:id="rId1189"/>
    <externalReference r:id="rId1190"/>
    <externalReference r:id="rId1191"/>
    <externalReference r:id="rId1192"/>
    <externalReference r:id="rId1193"/>
    <externalReference r:id="rId1194"/>
    <externalReference r:id="rId1195"/>
    <externalReference r:id="rId1196"/>
    <externalReference r:id="rId1197"/>
    <externalReference r:id="rId1198"/>
    <externalReference r:id="rId1199"/>
    <externalReference r:id="rId1200"/>
    <externalReference r:id="rId1201"/>
    <externalReference r:id="rId1202"/>
    <externalReference r:id="rId1203"/>
    <externalReference r:id="rId1204"/>
    <externalReference r:id="rId1205"/>
    <externalReference r:id="rId1206"/>
    <externalReference r:id="rId1207"/>
    <externalReference r:id="rId1208"/>
    <externalReference r:id="rId1209"/>
    <externalReference r:id="rId1210"/>
    <externalReference r:id="rId1211"/>
    <externalReference r:id="rId1212"/>
    <externalReference r:id="rId1213"/>
    <externalReference r:id="rId1214"/>
    <externalReference r:id="rId1215"/>
    <externalReference r:id="rId1216"/>
    <externalReference r:id="rId1217"/>
    <externalReference r:id="rId1218"/>
    <externalReference r:id="rId1219"/>
    <externalReference r:id="rId1220"/>
    <externalReference r:id="rId1221"/>
    <externalReference r:id="rId1222"/>
    <externalReference r:id="rId1223"/>
    <externalReference r:id="rId1224"/>
    <externalReference r:id="rId1225"/>
    <externalReference r:id="rId1226"/>
    <externalReference r:id="rId1227"/>
    <externalReference r:id="rId1228"/>
    <externalReference r:id="rId1229"/>
    <externalReference r:id="rId1230"/>
    <externalReference r:id="rId1231"/>
    <externalReference r:id="rId1232"/>
    <externalReference r:id="rId1233"/>
    <externalReference r:id="rId1234"/>
    <externalReference r:id="rId1235"/>
    <externalReference r:id="rId1236"/>
    <externalReference r:id="rId1237"/>
    <externalReference r:id="rId1238"/>
    <externalReference r:id="rId1239"/>
    <externalReference r:id="rId1240"/>
    <externalReference r:id="rId1241"/>
    <externalReference r:id="rId1242"/>
    <externalReference r:id="rId1243"/>
    <externalReference r:id="rId1244"/>
    <externalReference r:id="rId1245"/>
    <externalReference r:id="rId1246"/>
    <externalReference r:id="rId1247"/>
    <externalReference r:id="rId1248"/>
    <externalReference r:id="rId1249"/>
    <externalReference r:id="rId1250"/>
    <externalReference r:id="rId1251"/>
    <externalReference r:id="rId1252"/>
    <externalReference r:id="rId1253"/>
    <externalReference r:id="rId1254"/>
    <externalReference r:id="rId1255"/>
    <externalReference r:id="rId1256"/>
    <externalReference r:id="rId1257"/>
    <externalReference r:id="rId1258"/>
    <externalReference r:id="rId1259"/>
    <externalReference r:id="rId1260"/>
    <externalReference r:id="rId1261"/>
    <externalReference r:id="rId1262"/>
    <externalReference r:id="rId1263"/>
    <externalReference r:id="rId1264"/>
    <externalReference r:id="rId1265"/>
    <externalReference r:id="rId1266"/>
    <externalReference r:id="rId1267"/>
    <externalReference r:id="rId1268"/>
    <externalReference r:id="rId1269"/>
    <externalReference r:id="rId1270"/>
    <externalReference r:id="rId1271"/>
    <externalReference r:id="rId1272"/>
    <externalReference r:id="rId1273"/>
    <externalReference r:id="rId1274"/>
    <externalReference r:id="rId1275"/>
    <externalReference r:id="rId1276"/>
    <externalReference r:id="rId1277"/>
    <externalReference r:id="rId1278"/>
    <externalReference r:id="rId1279"/>
    <externalReference r:id="rId1280"/>
    <externalReference r:id="rId1281"/>
    <externalReference r:id="rId1282"/>
    <externalReference r:id="rId1283"/>
    <externalReference r:id="rId1284"/>
    <externalReference r:id="rId1285"/>
    <externalReference r:id="rId1286"/>
    <externalReference r:id="rId1287"/>
    <externalReference r:id="rId1288"/>
    <externalReference r:id="rId1289"/>
    <externalReference r:id="rId1290"/>
    <externalReference r:id="rId1291"/>
    <externalReference r:id="rId1292"/>
    <externalReference r:id="rId1293"/>
    <externalReference r:id="rId1294"/>
    <externalReference r:id="rId1295"/>
    <externalReference r:id="rId1296"/>
    <externalReference r:id="rId1297"/>
    <externalReference r:id="rId1298"/>
    <externalReference r:id="rId1299"/>
    <externalReference r:id="rId1300"/>
    <externalReference r:id="rId1301"/>
    <externalReference r:id="rId1302"/>
    <externalReference r:id="rId1303"/>
    <externalReference r:id="rId1304"/>
    <externalReference r:id="rId1305"/>
    <externalReference r:id="rId1306"/>
    <externalReference r:id="rId1307"/>
    <externalReference r:id="rId1308"/>
    <externalReference r:id="rId1309"/>
    <externalReference r:id="rId1310"/>
    <externalReference r:id="rId1311"/>
    <externalReference r:id="rId1312"/>
    <externalReference r:id="rId1313"/>
    <externalReference r:id="rId1314"/>
    <externalReference r:id="rId1315"/>
    <externalReference r:id="rId1316"/>
    <externalReference r:id="rId1317"/>
    <externalReference r:id="rId1318"/>
    <externalReference r:id="rId1319"/>
    <externalReference r:id="rId1320"/>
    <externalReference r:id="rId1321"/>
    <externalReference r:id="rId1322"/>
    <externalReference r:id="rId1323"/>
    <externalReference r:id="rId1324"/>
    <externalReference r:id="rId1325"/>
    <externalReference r:id="rId1326"/>
    <externalReference r:id="rId1327"/>
    <externalReference r:id="rId1328"/>
    <externalReference r:id="rId1329"/>
    <externalReference r:id="rId1330"/>
    <externalReference r:id="rId1331"/>
    <externalReference r:id="rId1332"/>
    <externalReference r:id="rId1333"/>
    <externalReference r:id="rId1334"/>
    <externalReference r:id="rId1335"/>
    <externalReference r:id="rId1336"/>
    <externalReference r:id="rId1337"/>
    <externalReference r:id="rId1338"/>
    <externalReference r:id="rId1339"/>
    <externalReference r:id="rId1340"/>
    <externalReference r:id="rId1341"/>
    <externalReference r:id="rId1342"/>
    <externalReference r:id="rId1343"/>
    <externalReference r:id="rId1344"/>
    <externalReference r:id="rId1345"/>
    <externalReference r:id="rId1346"/>
    <externalReference r:id="rId1347"/>
    <externalReference r:id="rId1348"/>
    <externalReference r:id="rId1349"/>
    <externalReference r:id="rId1350"/>
    <externalReference r:id="rId1351"/>
    <externalReference r:id="rId1352"/>
    <externalReference r:id="rId1353"/>
    <externalReference r:id="rId1354"/>
    <externalReference r:id="rId1355"/>
    <externalReference r:id="rId1356"/>
    <externalReference r:id="rId1357"/>
    <externalReference r:id="rId1358"/>
    <externalReference r:id="rId1359"/>
    <externalReference r:id="rId1360"/>
    <externalReference r:id="rId1361"/>
    <externalReference r:id="rId1362"/>
    <externalReference r:id="rId1363"/>
    <externalReference r:id="rId1364"/>
    <externalReference r:id="rId1365"/>
    <externalReference r:id="rId1366"/>
    <externalReference r:id="rId1367"/>
    <externalReference r:id="rId1368"/>
    <externalReference r:id="rId1369"/>
    <externalReference r:id="rId1370"/>
    <externalReference r:id="rId1371"/>
    <externalReference r:id="rId1372"/>
    <externalReference r:id="rId1373"/>
    <externalReference r:id="rId1374"/>
    <externalReference r:id="rId1375"/>
    <externalReference r:id="rId1376"/>
    <externalReference r:id="rId1377"/>
    <externalReference r:id="rId1378"/>
    <externalReference r:id="rId1379"/>
    <externalReference r:id="rId1380"/>
    <externalReference r:id="rId1381"/>
    <externalReference r:id="rId1382"/>
    <externalReference r:id="rId1383"/>
    <externalReference r:id="rId1384"/>
    <externalReference r:id="rId1385"/>
    <externalReference r:id="rId1386"/>
    <externalReference r:id="rId1387"/>
    <externalReference r:id="rId1388"/>
    <externalReference r:id="rId1389"/>
    <externalReference r:id="rId1390"/>
    <externalReference r:id="rId1391"/>
    <externalReference r:id="rId1392"/>
    <externalReference r:id="rId1393"/>
    <externalReference r:id="rId1394"/>
    <externalReference r:id="rId1395"/>
    <externalReference r:id="rId1396"/>
    <externalReference r:id="rId1397"/>
    <externalReference r:id="rId1398"/>
    <externalReference r:id="rId1399"/>
    <externalReference r:id="rId1400"/>
    <externalReference r:id="rId1401"/>
    <externalReference r:id="rId1402"/>
    <externalReference r:id="rId1403"/>
    <externalReference r:id="rId1404"/>
    <externalReference r:id="rId1405"/>
    <externalReference r:id="rId1406"/>
    <externalReference r:id="rId1407"/>
    <externalReference r:id="rId1408"/>
    <externalReference r:id="rId1409"/>
    <externalReference r:id="rId1410"/>
    <externalReference r:id="rId1411"/>
    <externalReference r:id="rId1412"/>
    <externalReference r:id="rId1413"/>
    <externalReference r:id="rId1414"/>
    <externalReference r:id="rId1415"/>
    <externalReference r:id="rId1416"/>
    <externalReference r:id="rId1417"/>
    <externalReference r:id="rId1418"/>
    <externalReference r:id="rId1419"/>
    <externalReference r:id="rId1420"/>
    <externalReference r:id="rId1421"/>
    <externalReference r:id="rId1422"/>
    <externalReference r:id="rId1423"/>
    <externalReference r:id="rId1424"/>
    <externalReference r:id="rId1425"/>
    <externalReference r:id="rId1426"/>
    <externalReference r:id="rId1427"/>
  </externalReferences>
  <definedNames>
    <definedName name="_xlnm.Print_Area" localSheetId="19">'00_KE_THUA'!$A$1:$C$11</definedName>
    <definedName name="_xlnm.Print_Area" localSheetId="24">BAN_DO_TRUONG!$A$1:$F$19</definedName>
    <definedName name="_xlnm.Print_Area" localSheetId="25">DM_06_NHOM!$A$1:$D$10</definedName>
    <definedName name="_xlnm.Print_Area" localSheetId="1">HD_DIEN_BIEU!$A$1:$G$257</definedName>
    <definedName name="_xlnm.Print_Area" localSheetId="0">HUONG_DAN!$A$1:$D$36</definedName>
    <definedName name="_xlnm.Print_Area" localSheetId="22">NGUON_NHAN_LUC!$A$1:$K$7</definedName>
    <definedName name="_xlnm.Print_Area" localSheetId="20">NGUON_NHIEM_VU!$A$1:$L$8</definedName>
    <definedName name="_xlnm.Print_Area" localSheetId="21">NGUON_VTVL!$A$1:$J$8</definedName>
    <definedName name="_xlnm.Print_Area" localSheetId="26">QUY_TAC_MA!$A$1:$D$10</definedName>
    <definedName name="_xlnm.Print_Area" localSheetId="27">THAO_TAC_NHANH!$A$1:$D$12</definedName>
    <definedName name="QUY_GIO_PP2">DM_THAM_SO!$B$3</definedName>
  </definedNames>
  <calcPr calcId="191029" forceFullCalc="1"/>
</workbook>
</file>

<file path=xl/calcChain.xml><?xml version="1.0" encoding="utf-8"?>
<calcChain xmlns="http://schemas.openxmlformats.org/spreadsheetml/2006/main">
  <c r="I1002" i="31" l="1"/>
  <c r="H1002" i="31" s="1"/>
  <c r="G1002" i="31"/>
  <c r="I1001" i="31"/>
  <c r="H1001" i="31" s="1"/>
  <c r="G1001" i="31"/>
  <c r="I1000" i="31"/>
  <c r="H1000" i="31" s="1"/>
  <c r="G1000" i="31"/>
  <c r="I999" i="31"/>
  <c r="H999" i="31" s="1"/>
  <c r="G999" i="31"/>
  <c r="I998" i="31"/>
  <c r="H998" i="31" s="1"/>
  <c r="G998" i="31"/>
  <c r="I997" i="31"/>
  <c r="H997" i="31" s="1"/>
  <c r="G997" i="31"/>
  <c r="I996" i="31"/>
  <c r="H996" i="31" s="1"/>
  <c r="G996" i="31"/>
  <c r="I995" i="31"/>
  <c r="H995" i="31" s="1"/>
  <c r="G995" i="31"/>
  <c r="I994" i="31"/>
  <c r="H994" i="31" s="1"/>
  <c r="G994" i="31"/>
  <c r="I993" i="31"/>
  <c r="H993" i="31" s="1"/>
  <c r="G993" i="31"/>
  <c r="I992" i="31"/>
  <c r="H992" i="31" s="1"/>
  <c r="G992" i="31"/>
  <c r="I991" i="31"/>
  <c r="H991" i="31" s="1"/>
  <c r="G991" i="31"/>
  <c r="I990" i="31"/>
  <c r="H990" i="31" s="1"/>
  <c r="G990" i="31"/>
  <c r="I989" i="31"/>
  <c r="H989" i="31" s="1"/>
  <c r="G989" i="31"/>
  <c r="I988" i="31"/>
  <c r="H988" i="31" s="1"/>
  <c r="G988" i="31"/>
  <c r="I987" i="31"/>
  <c r="H987" i="31" s="1"/>
  <c r="G987" i="31"/>
  <c r="I986" i="31"/>
  <c r="H986" i="31" s="1"/>
  <c r="G986" i="31"/>
  <c r="I985" i="31"/>
  <c r="H985" i="31" s="1"/>
  <c r="G985" i="31"/>
  <c r="I984" i="31"/>
  <c r="H984" i="31" s="1"/>
  <c r="G984" i="31"/>
  <c r="I983" i="31"/>
  <c r="H983" i="31" s="1"/>
  <c r="G983" i="31"/>
  <c r="I982" i="31"/>
  <c r="H982" i="31" s="1"/>
  <c r="G982" i="31"/>
  <c r="I981" i="31"/>
  <c r="H981" i="31" s="1"/>
  <c r="G981" i="31"/>
  <c r="I980" i="31"/>
  <c r="H980" i="31" s="1"/>
  <c r="G980" i="31"/>
  <c r="I979" i="31"/>
  <c r="H979" i="31" s="1"/>
  <c r="G979" i="31"/>
  <c r="I978" i="31"/>
  <c r="H978" i="31" s="1"/>
  <c r="G978" i="31"/>
  <c r="I977" i="31"/>
  <c r="H977" i="31" s="1"/>
  <c r="G977" i="31"/>
  <c r="I976" i="31"/>
  <c r="H976" i="31" s="1"/>
  <c r="G976" i="31"/>
  <c r="I975" i="31"/>
  <c r="H975" i="31" s="1"/>
  <c r="G975" i="31"/>
  <c r="I974" i="31"/>
  <c r="H974" i="31" s="1"/>
  <c r="G974" i="31"/>
  <c r="I973" i="31"/>
  <c r="H973" i="31" s="1"/>
  <c r="G973" i="31"/>
  <c r="I972" i="31"/>
  <c r="H972" i="31" s="1"/>
  <c r="G972" i="31"/>
  <c r="I971" i="31"/>
  <c r="H971" i="31" s="1"/>
  <c r="G971" i="31"/>
  <c r="I970" i="31"/>
  <c r="H970" i="31" s="1"/>
  <c r="G970" i="31"/>
  <c r="I969" i="31"/>
  <c r="H969" i="31" s="1"/>
  <c r="G969" i="31"/>
  <c r="I968" i="31"/>
  <c r="H968" i="31" s="1"/>
  <c r="G968" i="31"/>
  <c r="I967" i="31"/>
  <c r="H967" i="31" s="1"/>
  <c r="G967" i="31"/>
  <c r="I966" i="31"/>
  <c r="H966" i="31" s="1"/>
  <c r="G966" i="31"/>
  <c r="I965" i="31"/>
  <c r="H965" i="31" s="1"/>
  <c r="G965" i="31"/>
  <c r="I964" i="31"/>
  <c r="H964" i="31" s="1"/>
  <c r="G964" i="31"/>
  <c r="I963" i="31"/>
  <c r="H963" i="31" s="1"/>
  <c r="G963" i="31"/>
  <c r="I962" i="31"/>
  <c r="H962" i="31" s="1"/>
  <c r="G962" i="31"/>
  <c r="I961" i="31"/>
  <c r="H961" i="31" s="1"/>
  <c r="G961" i="31"/>
  <c r="I960" i="31"/>
  <c r="H960" i="31" s="1"/>
  <c r="G960" i="31"/>
  <c r="I959" i="31"/>
  <c r="H959" i="31" s="1"/>
  <c r="G959" i="31"/>
  <c r="I958" i="31"/>
  <c r="H958" i="31" s="1"/>
  <c r="G958" i="31"/>
  <c r="I957" i="31"/>
  <c r="H957" i="31" s="1"/>
  <c r="G957" i="31"/>
  <c r="I956" i="31"/>
  <c r="H956" i="31" s="1"/>
  <c r="G956" i="31"/>
  <c r="I955" i="31"/>
  <c r="H955" i="31" s="1"/>
  <c r="G955" i="31"/>
  <c r="I954" i="31"/>
  <c r="H954" i="31" s="1"/>
  <c r="G954" i="31"/>
  <c r="I953" i="31"/>
  <c r="H953" i="31" s="1"/>
  <c r="G953" i="31"/>
  <c r="I952" i="31"/>
  <c r="H952" i="31" s="1"/>
  <c r="G952" i="31"/>
  <c r="I951" i="31"/>
  <c r="H951" i="31" s="1"/>
  <c r="G951" i="31"/>
  <c r="I950" i="31"/>
  <c r="H950" i="31" s="1"/>
  <c r="G950" i="31"/>
  <c r="I949" i="31"/>
  <c r="H949" i="31" s="1"/>
  <c r="G949" i="31"/>
  <c r="I948" i="31"/>
  <c r="H948" i="31" s="1"/>
  <c r="G948" i="31"/>
  <c r="I947" i="31"/>
  <c r="H947" i="31" s="1"/>
  <c r="G947" i="31"/>
  <c r="I946" i="31"/>
  <c r="H946" i="31" s="1"/>
  <c r="G946" i="31"/>
  <c r="I945" i="31"/>
  <c r="H945" i="31" s="1"/>
  <c r="G945" i="31"/>
  <c r="I944" i="31"/>
  <c r="H944" i="31" s="1"/>
  <c r="G944" i="31"/>
  <c r="I943" i="31"/>
  <c r="H943" i="31" s="1"/>
  <c r="G943" i="31"/>
  <c r="I942" i="31"/>
  <c r="H942" i="31" s="1"/>
  <c r="G942" i="31"/>
  <c r="I941" i="31"/>
  <c r="H941" i="31" s="1"/>
  <c r="G941" i="31"/>
  <c r="I940" i="31"/>
  <c r="H940" i="31" s="1"/>
  <c r="G940" i="31"/>
  <c r="I939" i="31"/>
  <c r="H939" i="31" s="1"/>
  <c r="G939" i="31"/>
  <c r="I938" i="31"/>
  <c r="H938" i="31" s="1"/>
  <c r="G938" i="31"/>
  <c r="I937" i="31"/>
  <c r="H937" i="31" s="1"/>
  <c r="G937" i="31"/>
  <c r="I936" i="31"/>
  <c r="H936" i="31" s="1"/>
  <c r="G936" i="31"/>
  <c r="I935" i="31"/>
  <c r="H935" i="31" s="1"/>
  <c r="G935" i="31"/>
  <c r="I934" i="31"/>
  <c r="H934" i="31" s="1"/>
  <c r="G934" i="31"/>
  <c r="I933" i="31"/>
  <c r="H933" i="31" s="1"/>
  <c r="G933" i="31"/>
  <c r="I932" i="31"/>
  <c r="H932" i="31" s="1"/>
  <c r="G932" i="31"/>
  <c r="I931" i="31"/>
  <c r="H931" i="31" s="1"/>
  <c r="G931" i="31"/>
  <c r="I930" i="31"/>
  <c r="H930" i="31" s="1"/>
  <c r="G930" i="31"/>
  <c r="I929" i="31"/>
  <c r="H929" i="31" s="1"/>
  <c r="G929" i="31"/>
  <c r="I928" i="31"/>
  <c r="H928" i="31" s="1"/>
  <c r="G928" i="31"/>
  <c r="I927" i="31"/>
  <c r="H927" i="31" s="1"/>
  <c r="G927" i="31"/>
  <c r="I926" i="31"/>
  <c r="H926" i="31" s="1"/>
  <c r="G926" i="31"/>
  <c r="I925" i="31"/>
  <c r="H925" i="31" s="1"/>
  <c r="G925" i="31"/>
  <c r="I924" i="31"/>
  <c r="H924" i="31" s="1"/>
  <c r="G924" i="31"/>
  <c r="I923" i="31"/>
  <c r="H923" i="31" s="1"/>
  <c r="G923" i="31"/>
  <c r="I922" i="31"/>
  <c r="H922" i="31" s="1"/>
  <c r="G922" i="31"/>
  <c r="I921" i="31"/>
  <c r="H921" i="31" s="1"/>
  <c r="G921" i="31"/>
  <c r="I920" i="31"/>
  <c r="H920" i="31" s="1"/>
  <c r="G920" i="31"/>
  <c r="I919" i="31"/>
  <c r="H919" i="31" s="1"/>
  <c r="G919" i="31"/>
  <c r="I918" i="31"/>
  <c r="H918" i="31" s="1"/>
  <c r="G918" i="31"/>
  <c r="I917" i="31"/>
  <c r="H917" i="31" s="1"/>
  <c r="G917" i="31"/>
  <c r="I916" i="31"/>
  <c r="H916" i="31" s="1"/>
  <c r="G916" i="31"/>
  <c r="I915" i="31"/>
  <c r="H915" i="31" s="1"/>
  <c r="G915" i="31"/>
  <c r="I914" i="31"/>
  <c r="H914" i="31" s="1"/>
  <c r="G914" i="31"/>
  <c r="I913" i="31"/>
  <c r="H913" i="31" s="1"/>
  <c r="G913" i="31"/>
  <c r="I912" i="31"/>
  <c r="H912" i="31" s="1"/>
  <c r="G912" i="31"/>
  <c r="I911" i="31"/>
  <c r="H911" i="31" s="1"/>
  <c r="G911" i="31"/>
  <c r="I910" i="31"/>
  <c r="H910" i="31" s="1"/>
  <c r="G910" i="31"/>
  <c r="I909" i="31"/>
  <c r="H909" i="31" s="1"/>
  <c r="G909" i="31"/>
  <c r="I908" i="31"/>
  <c r="H908" i="31" s="1"/>
  <c r="G908" i="31"/>
  <c r="I907" i="31"/>
  <c r="H907" i="31" s="1"/>
  <c r="G907" i="31"/>
  <c r="I906" i="31"/>
  <c r="H906" i="31" s="1"/>
  <c r="G906" i="31"/>
  <c r="I905" i="31"/>
  <c r="H905" i="31" s="1"/>
  <c r="G905" i="31"/>
  <c r="I904" i="31"/>
  <c r="H904" i="31" s="1"/>
  <c r="G904" i="31"/>
  <c r="I903" i="31"/>
  <c r="H903" i="31" s="1"/>
  <c r="G903" i="31"/>
  <c r="I902" i="31"/>
  <c r="H902" i="31" s="1"/>
  <c r="G902" i="31"/>
  <c r="I901" i="31"/>
  <c r="H901" i="31" s="1"/>
  <c r="G901" i="31"/>
  <c r="I900" i="31"/>
  <c r="H900" i="31" s="1"/>
  <c r="G900" i="31"/>
  <c r="I899" i="31"/>
  <c r="H899" i="31" s="1"/>
  <c r="G899" i="31"/>
  <c r="I898" i="31"/>
  <c r="H898" i="31" s="1"/>
  <c r="G898" i="31"/>
  <c r="I897" i="31"/>
  <c r="H897" i="31" s="1"/>
  <c r="G897" i="31"/>
  <c r="I896" i="31"/>
  <c r="H896" i="31" s="1"/>
  <c r="G896" i="31"/>
  <c r="I895" i="31"/>
  <c r="H895" i="31" s="1"/>
  <c r="G895" i="31"/>
  <c r="I894" i="31"/>
  <c r="H894" i="31" s="1"/>
  <c r="G894" i="31"/>
  <c r="I893" i="31"/>
  <c r="H893" i="31" s="1"/>
  <c r="G893" i="31"/>
  <c r="I892" i="31"/>
  <c r="H892" i="31" s="1"/>
  <c r="G892" i="31"/>
  <c r="I891" i="31"/>
  <c r="H891" i="31" s="1"/>
  <c r="G891" i="31"/>
  <c r="I890" i="31"/>
  <c r="H890" i="31" s="1"/>
  <c r="G890" i="31"/>
  <c r="I889" i="31"/>
  <c r="H889" i="31" s="1"/>
  <c r="G889" i="31"/>
  <c r="I888" i="31"/>
  <c r="H888" i="31" s="1"/>
  <c r="G888" i="31"/>
  <c r="I887" i="31"/>
  <c r="H887" i="31" s="1"/>
  <c r="G887" i="31"/>
  <c r="I886" i="31"/>
  <c r="H886" i="31" s="1"/>
  <c r="G886" i="31"/>
  <c r="I885" i="31"/>
  <c r="H885" i="31" s="1"/>
  <c r="G885" i="31"/>
  <c r="I884" i="31"/>
  <c r="H884" i="31" s="1"/>
  <c r="G884" i="31"/>
  <c r="I883" i="31"/>
  <c r="H883" i="31" s="1"/>
  <c r="G883" i="31"/>
  <c r="I882" i="31"/>
  <c r="H882" i="31" s="1"/>
  <c r="G882" i="31"/>
  <c r="I881" i="31"/>
  <c r="H881" i="31" s="1"/>
  <c r="G881" i="31"/>
  <c r="I880" i="31"/>
  <c r="H880" i="31" s="1"/>
  <c r="G880" i="31"/>
  <c r="I879" i="31"/>
  <c r="H879" i="31" s="1"/>
  <c r="G879" i="31"/>
  <c r="I878" i="31"/>
  <c r="H878" i="31" s="1"/>
  <c r="G878" i="31"/>
  <c r="I877" i="31"/>
  <c r="H877" i="31" s="1"/>
  <c r="G877" i="31"/>
  <c r="I876" i="31"/>
  <c r="H876" i="31" s="1"/>
  <c r="G876" i="31"/>
  <c r="I875" i="31"/>
  <c r="H875" i="31" s="1"/>
  <c r="G875" i="31"/>
  <c r="I874" i="31"/>
  <c r="H874" i="31" s="1"/>
  <c r="G874" i="31"/>
  <c r="I873" i="31"/>
  <c r="H873" i="31" s="1"/>
  <c r="G873" i="31"/>
  <c r="I872" i="31"/>
  <c r="H872" i="31" s="1"/>
  <c r="G872" i="31"/>
  <c r="I871" i="31"/>
  <c r="H871" i="31" s="1"/>
  <c r="G871" i="31"/>
  <c r="I870" i="31"/>
  <c r="H870" i="31" s="1"/>
  <c r="G870" i="31"/>
  <c r="I869" i="31"/>
  <c r="H869" i="31" s="1"/>
  <c r="G869" i="31"/>
  <c r="I868" i="31"/>
  <c r="H868" i="31" s="1"/>
  <c r="G868" i="31"/>
  <c r="I867" i="31"/>
  <c r="H867" i="31" s="1"/>
  <c r="G867" i="31"/>
  <c r="I866" i="31"/>
  <c r="H866" i="31" s="1"/>
  <c r="G866" i="31"/>
  <c r="I865" i="31"/>
  <c r="H865" i="31" s="1"/>
  <c r="G865" i="31"/>
  <c r="I864" i="31"/>
  <c r="H864" i="31" s="1"/>
  <c r="G864" i="31"/>
  <c r="I863" i="31"/>
  <c r="H863" i="31" s="1"/>
  <c r="G863" i="31"/>
  <c r="I862" i="31"/>
  <c r="H862" i="31" s="1"/>
  <c r="G862" i="31"/>
  <c r="I861" i="31"/>
  <c r="H861" i="31" s="1"/>
  <c r="G861" i="31"/>
  <c r="I860" i="31"/>
  <c r="H860" i="31" s="1"/>
  <c r="G860" i="31"/>
  <c r="I859" i="31"/>
  <c r="H859" i="31" s="1"/>
  <c r="G859" i="31"/>
  <c r="I858" i="31"/>
  <c r="H858" i="31" s="1"/>
  <c r="G858" i="31"/>
  <c r="I857" i="31"/>
  <c r="H857" i="31" s="1"/>
  <c r="G857" i="31"/>
  <c r="I856" i="31"/>
  <c r="H856" i="31" s="1"/>
  <c r="G856" i="31"/>
  <c r="I855" i="31"/>
  <c r="H855" i="31" s="1"/>
  <c r="G855" i="31"/>
  <c r="I854" i="31"/>
  <c r="H854" i="31" s="1"/>
  <c r="G854" i="31"/>
  <c r="I853" i="31"/>
  <c r="H853" i="31" s="1"/>
  <c r="G853" i="31"/>
  <c r="I852" i="31"/>
  <c r="H852" i="31" s="1"/>
  <c r="G852" i="31"/>
  <c r="I851" i="31"/>
  <c r="H851" i="31" s="1"/>
  <c r="G851" i="31"/>
  <c r="I850" i="31"/>
  <c r="H850" i="31" s="1"/>
  <c r="G850" i="31"/>
  <c r="I849" i="31"/>
  <c r="H849" i="31" s="1"/>
  <c r="G849" i="31"/>
  <c r="I848" i="31"/>
  <c r="H848" i="31" s="1"/>
  <c r="G848" i="31"/>
  <c r="I847" i="31"/>
  <c r="H847" i="31" s="1"/>
  <c r="G847" i="31"/>
  <c r="I846" i="31"/>
  <c r="H846" i="31" s="1"/>
  <c r="G846" i="31"/>
  <c r="I845" i="31"/>
  <c r="H845" i="31" s="1"/>
  <c r="G845" i="31"/>
  <c r="I844" i="31"/>
  <c r="H844" i="31" s="1"/>
  <c r="G844" i="31"/>
  <c r="I843" i="31"/>
  <c r="H843" i="31" s="1"/>
  <c r="G843" i="31"/>
  <c r="I842" i="31"/>
  <c r="H842" i="31" s="1"/>
  <c r="G842" i="31"/>
  <c r="I841" i="31"/>
  <c r="H841" i="31" s="1"/>
  <c r="G841" i="31"/>
  <c r="I840" i="31"/>
  <c r="H840" i="31" s="1"/>
  <c r="G840" i="31"/>
  <c r="I839" i="31"/>
  <c r="H839" i="31" s="1"/>
  <c r="G839" i="31"/>
  <c r="I838" i="31"/>
  <c r="H838" i="31" s="1"/>
  <c r="G838" i="31"/>
  <c r="I837" i="31"/>
  <c r="H837" i="31" s="1"/>
  <c r="G837" i="31"/>
  <c r="I836" i="31"/>
  <c r="H836" i="31" s="1"/>
  <c r="G836" i="31"/>
  <c r="I835" i="31"/>
  <c r="H835" i="31" s="1"/>
  <c r="G835" i="31"/>
  <c r="I834" i="31"/>
  <c r="H834" i="31" s="1"/>
  <c r="G834" i="31"/>
  <c r="I833" i="31"/>
  <c r="H833" i="31" s="1"/>
  <c r="G833" i="31"/>
  <c r="I832" i="31"/>
  <c r="H832" i="31" s="1"/>
  <c r="G832" i="31"/>
  <c r="I831" i="31"/>
  <c r="H831" i="31" s="1"/>
  <c r="G831" i="31"/>
  <c r="I830" i="31"/>
  <c r="H830" i="31" s="1"/>
  <c r="G830" i="31"/>
  <c r="I829" i="31"/>
  <c r="H829" i="31" s="1"/>
  <c r="G829" i="31"/>
  <c r="I828" i="31"/>
  <c r="H828" i="31" s="1"/>
  <c r="G828" i="31"/>
  <c r="I827" i="31"/>
  <c r="H827" i="31" s="1"/>
  <c r="G827" i="31"/>
  <c r="I826" i="31"/>
  <c r="H826" i="31" s="1"/>
  <c r="G826" i="31"/>
  <c r="I825" i="31"/>
  <c r="H825" i="31" s="1"/>
  <c r="G825" i="31"/>
  <c r="I824" i="31"/>
  <c r="H824" i="31" s="1"/>
  <c r="G824" i="31"/>
  <c r="I823" i="31"/>
  <c r="H823" i="31" s="1"/>
  <c r="G823" i="31"/>
  <c r="I822" i="31"/>
  <c r="H822" i="31" s="1"/>
  <c r="G822" i="31"/>
  <c r="I821" i="31"/>
  <c r="H821" i="31" s="1"/>
  <c r="G821" i="31"/>
  <c r="I820" i="31"/>
  <c r="H820" i="31" s="1"/>
  <c r="G820" i="31"/>
  <c r="I819" i="31"/>
  <c r="H819" i="31" s="1"/>
  <c r="G819" i="31"/>
  <c r="I818" i="31"/>
  <c r="H818" i="31" s="1"/>
  <c r="G818" i="31"/>
  <c r="I817" i="31"/>
  <c r="H817" i="31" s="1"/>
  <c r="G817" i="31"/>
  <c r="I816" i="31"/>
  <c r="H816" i="31" s="1"/>
  <c r="G816" i="31"/>
  <c r="I815" i="31"/>
  <c r="H815" i="31" s="1"/>
  <c r="G815" i="31"/>
  <c r="I814" i="31"/>
  <c r="H814" i="31" s="1"/>
  <c r="G814" i="31"/>
  <c r="I813" i="31"/>
  <c r="H813" i="31" s="1"/>
  <c r="G813" i="31"/>
  <c r="I812" i="31"/>
  <c r="H812" i="31" s="1"/>
  <c r="G812" i="31"/>
  <c r="I811" i="31"/>
  <c r="H811" i="31" s="1"/>
  <c r="G811" i="31"/>
  <c r="I810" i="31"/>
  <c r="H810" i="31" s="1"/>
  <c r="G810" i="31"/>
  <c r="I809" i="31"/>
  <c r="H809" i="31" s="1"/>
  <c r="G809" i="31"/>
  <c r="I808" i="31"/>
  <c r="H808" i="31" s="1"/>
  <c r="G808" i="31"/>
  <c r="I807" i="31"/>
  <c r="H807" i="31" s="1"/>
  <c r="G807" i="31"/>
  <c r="I806" i="31"/>
  <c r="H806" i="31" s="1"/>
  <c r="G806" i="31"/>
  <c r="I805" i="31"/>
  <c r="H805" i="31" s="1"/>
  <c r="G805" i="31"/>
  <c r="I804" i="31"/>
  <c r="H804" i="31" s="1"/>
  <c r="G804" i="31"/>
  <c r="I803" i="31"/>
  <c r="H803" i="31" s="1"/>
  <c r="G803" i="31"/>
  <c r="I802" i="31"/>
  <c r="H802" i="31" s="1"/>
  <c r="G802" i="31"/>
  <c r="I801" i="31"/>
  <c r="H801" i="31" s="1"/>
  <c r="G801" i="31"/>
  <c r="I800" i="31"/>
  <c r="H800" i="31" s="1"/>
  <c r="G800" i="31"/>
  <c r="I799" i="31"/>
  <c r="H799" i="31" s="1"/>
  <c r="G799" i="31"/>
  <c r="I798" i="31"/>
  <c r="H798" i="31" s="1"/>
  <c r="G798" i="31"/>
  <c r="I797" i="31"/>
  <c r="H797" i="31" s="1"/>
  <c r="G797" i="31"/>
  <c r="I796" i="31"/>
  <c r="H796" i="31" s="1"/>
  <c r="G796" i="31"/>
  <c r="I795" i="31"/>
  <c r="H795" i="31" s="1"/>
  <c r="G795" i="31"/>
  <c r="I794" i="31"/>
  <c r="H794" i="31" s="1"/>
  <c r="G794" i="31"/>
  <c r="I793" i="31"/>
  <c r="H793" i="31" s="1"/>
  <c r="G793" i="31"/>
  <c r="I792" i="31"/>
  <c r="H792" i="31" s="1"/>
  <c r="G792" i="31"/>
  <c r="I791" i="31"/>
  <c r="H791" i="31" s="1"/>
  <c r="G791" i="31"/>
  <c r="I790" i="31"/>
  <c r="H790" i="31" s="1"/>
  <c r="G790" i="31"/>
  <c r="I789" i="31"/>
  <c r="H789" i="31" s="1"/>
  <c r="G789" i="31"/>
  <c r="I788" i="31"/>
  <c r="H788" i="31" s="1"/>
  <c r="G788" i="31"/>
  <c r="I787" i="31"/>
  <c r="H787" i="31" s="1"/>
  <c r="G787" i="31"/>
  <c r="I786" i="31"/>
  <c r="H786" i="31" s="1"/>
  <c r="G786" i="31"/>
  <c r="I785" i="31"/>
  <c r="H785" i="31" s="1"/>
  <c r="G785" i="31"/>
  <c r="I784" i="31"/>
  <c r="H784" i="31" s="1"/>
  <c r="G784" i="31"/>
  <c r="I783" i="31"/>
  <c r="H783" i="31" s="1"/>
  <c r="G783" i="31"/>
  <c r="I782" i="31"/>
  <c r="H782" i="31" s="1"/>
  <c r="G782" i="31"/>
  <c r="I781" i="31"/>
  <c r="H781" i="31" s="1"/>
  <c r="G781" i="31"/>
  <c r="I780" i="31"/>
  <c r="H780" i="31" s="1"/>
  <c r="G780" i="31"/>
  <c r="I779" i="31"/>
  <c r="H779" i="31" s="1"/>
  <c r="G779" i="31"/>
  <c r="I778" i="31"/>
  <c r="H778" i="31" s="1"/>
  <c r="G778" i="31"/>
  <c r="I777" i="31"/>
  <c r="H777" i="31" s="1"/>
  <c r="G777" i="31"/>
  <c r="I776" i="31"/>
  <c r="H776" i="31" s="1"/>
  <c r="G776" i="31"/>
  <c r="I775" i="31"/>
  <c r="H775" i="31" s="1"/>
  <c r="G775" i="31"/>
  <c r="I774" i="31"/>
  <c r="H774" i="31" s="1"/>
  <c r="G774" i="31"/>
  <c r="I773" i="31"/>
  <c r="H773" i="31" s="1"/>
  <c r="G773" i="31"/>
  <c r="I772" i="31"/>
  <c r="H772" i="31" s="1"/>
  <c r="G772" i="31"/>
  <c r="I771" i="31"/>
  <c r="H771" i="31" s="1"/>
  <c r="G771" i="31"/>
  <c r="I770" i="31"/>
  <c r="H770" i="31" s="1"/>
  <c r="G770" i="31"/>
  <c r="I769" i="31"/>
  <c r="H769" i="31" s="1"/>
  <c r="G769" i="31"/>
  <c r="I768" i="31"/>
  <c r="H768" i="31" s="1"/>
  <c r="G768" i="31"/>
  <c r="I767" i="31"/>
  <c r="H767" i="31" s="1"/>
  <c r="G767" i="31"/>
  <c r="I766" i="31"/>
  <c r="H766" i="31" s="1"/>
  <c r="G766" i="31"/>
  <c r="I765" i="31"/>
  <c r="H765" i="31" s="1"/>
  <c r="G765" i="31"/>
  <c r="I764" i="31"/>
  <c r="H764" i="31" s="1"/>
  <c r="G764" i="31"/>
  <c r="I763" i="31"/>
  <c r="H763" i="31" s="1"/>
  <c r="G763" i="31"/>
  <c r="I762" i="31"/>
  <c r="H762" i="31" s="1"/>
  <c r="G762" i="31"/>
  <c r="I761" i="31"/>
  <c r="H761" i="31" s="1"/>
  <c r="G761" i="31"/>
  <c r="I760" i="31"/>
  <c r="H760" i="31" s="1"/>
  <c r="G760" i="31"/>
  <c r="I759" i="31"/>
  <c r="H759" i="31" s="1"/>
  <c r="G759" i="31"/>
  <c r="I758" i="31"/>
  <c r="H758" i="31" s="1"/>
  <c r="G758" i="31"/>
  <c r="I757" i="31"/>
  <c r="H757" i="31" s="1"/>
  <c r="G757" i="31"/>
  <c r="I756" i="31"/>
  <c r="H756" i="31" s="1"/>
  <c r="G756" i="31"/>
  <c r="I755" i="31"/>
  <c r="H755" i="31" s="1"/>
  <c r="G755" i="31"/>
  <c r="I754" i="31"/>
  <c r="H754" i="31" s="1"/>
  <c r="G754" i="31"/>
  <c r="I753" i="31"/>
  <c r="H753" i="31" s="1"/>
  <c r="G753" i="31"/>
  <c r="I752" i="31"/>
  <c r="H752" i="31" s="1"/>
  <c r="G752" i="31"/>
  <c r="I751" i="31"/>
  <c r="H751" i="31" s="1"/>
  <c r="G751" i="31"/>
  <c r="I750" i="31"/>
  <c r="H750" i="31" s="1"/>
  <c r="G750" i="31"/>
  <c r="I749" i="31"/>
  <c r="H749" i="31" s="1"/>
  <c r="G749" i="31"/>
  <c r="I748" i="31"/>
  <c r="H748" i="31" s="1"/>
  <c r="G748" i="31"/>
  <c r="I747" i="31"/>
  <c r="H747" i="31" s="1"/>
  <c r="G747" i="31"/>
  <c r="I746" i="31"/>
  <c r="H746" i="31" s="1"/>
  <c r="G746" i="31"/>
  <c r="I745" i="31"/>
  <c r="H745" i="31" s="1"/>
  <c r="G745" i="31"/>
  <c r="I744" i="31"/>
  <c r="H744" i="31" s="1"/>
  <c r="G744" i="31"/>
  <c r="I743" i="31"/>
  <c r="H743" i="31" s="1"/>
  <c r="G743" i="31"/>
  <c r="I742" i="31"/>
  <c r="H742" i="31" s="1"/>
  <c r="G742" i="31"/>
  <c r="I741" i="31"/>
  <c r="H741" i="31" s="1"/>
  <c r="G741" i="31"/>
  <c r="I740" i="31"/>
  <c r="H740" i="31" s="1"/>
  <c r="G740" i="31"/>
  <c r="I739" i="31"/>
  <c r="H739" i="31" s="1"/>
  <c r="G739" i="31"/>
  <c r="I738" i="31"/>
  <c r="H738" i="31" s="1"/>
  <c r="G738" i="31"/>
  <c r="I737" i="31"/>
  <c r="H737" i="31" s="1"/>
  <c r="G737" i="31"/>
  <c r="I736" i="31"/>
  <c r="H736" i="31" s="1"/>
  <c r="G736" i="31"/>
  <c r="I735" i="31"/>
  <c r="H735" i="31" s="1"/>
  <c r="G735" i="31"/>
  <c r="I734" i="31"/>
  <c r="H734" i="31" s="1"/>
  <c r="G734" i="31"/>
  <c r="I733" i="31"/>
  <c r="H733" i="31" s="1"/>
  <c r="G733" i="31"/>
  <c r="I732" i="31"/>
  <c r="H732" i="31" s="1"/>
  <c r="G732" i="31"/>
  <c r="I731" i="31"/>
  <c r="H731" i="31" s="1"/>
  <c r="G731" i="31"/>
  <c r="I730" i="31"/>
  <c r="H730" i="31" s="1"/>
  <c r="G730" i="31"/>
  <c r="I729" i="31"/>
  <c r="H729" i="31" s="1"/>
  <c r="G729" i="31"/>
  <c r="I728" i="31"/>
  <c r="H728" i="31" s="1"/>
  <c r="G728" i="31"/>
  <c r="I727" i="31"/>
  <c r="H727" i="31" s="1"/>
  <c r="G727" i="31"/>
  <c r="I726" i="31"/>
  <c r="H726" i="31" s="1"/>
  <c r="G726" i="31"/>
  <c r="I725" i="31"/>
  <c r="H725" i="31" s="1"/>
  <c r="G725" i="31"/>
  <c r="I724" i="31"/>
  <c r="H724" i="31" s="1"/>
  <c r="G724" i="31"/>
  <c r="I723" i="31"/>
  <c r="H723" i="31" s="1"/>
  <c r="G723" i="31"/>
  <c r="I722" i="31"/>
  <c r="H722" i="31" s="1"/>
  <c r="G722" i="31"/>
  <c r="I721" i="31"/>
  <c r="H721" i="31" s="1"/>
  <c r="G721" i="31"/>
  <c r="I720" i="31"/>
  <c r="H720" i="31" s="1"/>
  <c r="G720" i="31"/>
  <c r="I719" i="31"/>
  <c r="H719" i="31" s="1"/>
  <c r="G719" i="31"/>
  <c r="I718" i="31"/>
  <c r="H718" i="31" s="1"/>
  <c r="G718" i="31"/>
  <c r="I717" i="31"/>
  <c r="H717" i="31" s="1"/>
  <c r="G717" i="31"/>
  <c r="I716" i="31"/>
  <c r="H716" i="31" s="1"/>
  <c r="G716" i="31"/>
  <c r="I715" i="31"/>
  <c r="H715" i="31" s="1"/>
  <c r="G715" i="31"/>
  <c r="I714" i="31"/>
  <c r="H714" i="31" s="1"/>
  <c r="G714" i="31"/>
  <c r="I713" i="31"/>
  <c r="H713" i="31" s="1"/>
  <c r="G713" i="31"/>
  <c r="I712" i="31"/>
  <c r="H712" i="31" s="1"/>
  <c r="G712" i="31"/>
  <c r="I711" i="31"/>
  <c r="H711" i="31" s="1"/>
  <c r="G711" i="31"/>
  <c r="I710" i="31"/>
  <c r="H710" i="31" s="1"/>
  <c r="G710" i="31"/>
  <c r="I709" i="31"/>
  <c r="H709" i="31" s="1"/>
  <c r="G709" i="31"/>
  <c r="I708" i="31"/>
  <c r="H708" i="31" s="1"/>
  <c r="G708" i="31"/>
  <c r="I707" i="31"/>
  <c r="H707" i="31" s="1"/>
  <c r="G707" i="31"/>
  <c r="I706" i="31"/>
  <c r="H706" i="31" s="1"/>
  <c r="G706" i="31"/>
  <c r="I705" i="31"/>
  <c r="H705" i="31" s="1"/>
  <c r="G705" i="31"/>
  <c r="I704" i="31"/>
  <c r="H704" i="31" s="1"/>
  <c r="G704" i="31"/>
  <c r="I703" i="31"/>
  <c r="H703" i="31" s="1"/>
  <c r="G703" i="31"/>
  <c r="I702" i="31"/>
  <c r="H702" i="31" s="1"/>
  <c r="G702" i="31"/>
  <c r="I701" i="31"/>
  <c r="H701" i="31" s="1"/>
  <c r="G701" i="31"/>
  <c r="I700" i="31"/>
  <c r="H700" i="31" s="1"/>
  <c r="G700" i="31"/>
  <c r="I699" i="31"/>
  <c r="H699" i="31" s="1"/>
  <c r="G699" i="31"/>
  <c r="I698" i="31"/>
  <c r="H698" i="31" s="1"/>
  <c r="G698" i="31"/>
  <c r="I697" i="31"/>
  <c r="H697" i="31" s="1"/>
  <c r="G697" i="31"/>
  <c r="I696" i="31"/>
  <c r="H696" i="31" s="1"/>
  <c r="G696" i="31"/>
  <c r="I695" i="31"/>
  <c r="H695" i="31" s="1"/>
  <c r="G695" i="31"/>
  <c r="I694" i="31"/>
  <c r="H694" i="31" s="1"/>
  <c r="G694" i="31"/>
  <c r="I693" i="31"/>
  <c r="H693" i="31" s="1"/>
  <c r="G693" i="31"/>
  <c r="I692" i="31"/>
  <c r="H692" i="31" s="1"/>
  <c r="G692" i="31"/>
  <c r="I691" i="31"/>
  <c r="H691" i="31" s="1"/>
  <c r="G691" i="31"/>
  <c r="I690" i="31"/>
  <c r="H690" i="31" s="1"/>
  <c r="G690" i="31"/>
  <c r="I689" i="31"/>
  <c r="H689" i="31" s="1"/>
  <c r="G689" i="31"/>
  <c r="I688" i="31"/>
  <c r="H688" i="31" s="1"/>
  <c r="G688" i="31"/>
  <c r="I687" i="31"/>
  <c r="H687" i="31" s="1"/>
  <c r="G687" i="31"/>
  <c r="I686" i="31"/>
  <c r="H686" i="31" s="1"/>
  <c r="G686" i="31"/>
  <c r="I685" i="31"/>
  <c r="H685" i="31" s="1"/>
  <c r="G685" i="31"/>
  <c r="I684" i="31"/>
  <c r="H684" i="31" s="1"/>
  <c r="G684" i="31"/>
  <c r="I683" i="31"/>
  <c r="H683" i="31" s="1"/>
  <c r="G683" i="31"/>
  <c r="I682" i="31"/>
  <c r="H682" i="31" s="1"/>
  <c r="G682" i="31"/>
  <c r="I681" i="31"/>
  <c r="H681" i="31" s="1"/>
  <c r="G681" i="31"/>
  <c r="I680" i="31"/>
  <c r="H680" i="31" s="1"/>
  <c r="G680" i="31"/>
  <c r="I679" i="31"/>
  <c r="H679" i="31" s="1"/>
  <c r="G679" i="31"/>
  <c r="I678" i="31"/>
  <c r="H678" i="31" s="1"/>
  <c r="G678" i="31"/>
  <c r="I677" i="31"/>
  <c r="H677" i="31" s="1"/>
  <c r="G677" i="31"/>
  <c r="I676" i="31"/>
  <c r="H676" i="31" s="1"/>
  <c r="G676" i="31"/>
  <c r="I675" i="31"/>
  <c r="H675" i="31" s="1"/>
  <c r="G675" i="31"/>
  <c r="I674" i="31"/>
  <c r="H674" i="31" s="1"/>
  <c r="G674" i="31"/>
  <c r="I673" i="31"/>
  <c r="H673" i="31" s="1"/>
  <c r="G673" i="31"/>
  <c r="I672" i="31"/>
  <c r="H672" i="31" s="1"/>
  <c r="G672" i="31"/>
  <c r="I671" i="31"/>
  <c r="H671" i="31" s="1"/>
  <c r="G671" i="31"/>
  <c r="I670" i="31"/>
  <c r="H670" i="31" s="1"/>
  <c r="G670" i="31"/>
  <c r="I669" i="31"/>
  <c r="H669" i="31" s="1"/>
  <c r="G669" i="31"/>
  <c r="I668" i="31"/>
  <c r="H668" i="31" s="1"/>
  <c r="G668" i="31"/>
  <c r="I667" i="31"/>
  <c r="H667" i="31" s="1"/>
  <c r="G667" i="31"/>
  <c r="I666" i="31"/>
  <c r="H666" i="31" s="1"/>
  <c r="G666" i="31"/>
  <c r="I665" i="31"/>
  <c r="H665" i="31" s="1"/>
  <c r="G665" i="31"/>
  <c r="I664" i="31"/>
  <c r="H664" i="31" s="1"/>
  <c r="G664" i="31"/>
  <c r="I663" i="31"/>
  <c r="H663" i="31" s="1"/>
  <c r="G663" i="31"/>
  <c r="I662" i="31"/>
  <c r="H662" i="31" s="1"/>
  <c r="G662" i="31"/>
  <c r="I661" i="31"/>
  <c r="H661" i="31" s="1"/>
  <c r="G661" i="31"/>
  <c r="I660" i="31"/>
  <c r="H660" i="31" s="1"/>
  <c r="G660" i="31"/>
  <c r="I659" i="31"/>
  <c r="H659" i="31" s="1"/>
  <c r="G659" i="31"/>
  <c r="I658" i="31"/>
  <c r="H658" i="31" s="1"/>
  <c r="G658" i="31"/>
  <c r="I657" i="31"/>
  <c r="H657" i="31" s="1"/>
  <c r="G657" i="31"/>
  <c r="I656" i="31"/>
  <c r="H656" i="31" s="1"/>
  <c r="G656" i="31"/>
  <c r="I655" i="31"/>
  <c r="H655" i="31" s="1"/>
  <c r="G655" i="31"/>
  <c r="I654" i="31"/>
  <c r="H654" i="31" s="1"/>
  <c r="G654" i="31"/>
  <c r="I653" i="31"/>
  <c r="H653" i="31" s="1"/>
  <c r="G653" i="31"/>
  <c r="I652" i="31"/>
  <c r="H652" i="31" s="1"/>
  <c r="G652" i="31"/>
  <c r="I651" i="31"/>
  <c r="H651" i="31" s="1"/>
  <c r="G651" i="31"/>
  <c r="I650" i="31"/>
  <c r="H650" i="31" s="1"/>
  <c r="G650" i="31"/>
  <c r="I649" i="31"/>
  <c r="H649" i="31" s="1"/>
  <c r="G649" i="31"/>
  <c r="I648" i="31"/>
  <c r="H648" i="31" s="1"/>
  <c r="G648" i="31"/>
  <c r="I647" i="31"/>
  <c r="H647" i="31" s="1"/>
  <c r="G647" i="31"/>
  <c r="I646" i="31"/>
  <c r="H646" i="31" s="1"/>
  <c r="G646" i="31"/>
  <c r="I645" i="31"/>
  <c r="H645" i="31" s="1"/>
  <c r="G645" i="31"/>
  <c r="I644" i="31"/>
  <c r="H644" i="31" s="1"/>
  <c r="G644" i="31"/>
  <c r="I643" i="31"/>
  <c r="H643" i="31" s="1"/>
  <c r="G643" i="31"/>
  <c r="I642" i="31"/>
  <c r="H642" i="31" s="1"/>
  <c r="G642" i="31"/>
  <c r="I641" i="31"/>
  <c r="H641" i="31" s="1"/>
  <c r="G641" i="31"/>
  <c r="I640" i="31"/>
  <c r="H640" i="31" s="1"/>
  <c r="G640" i="31"/>
  <c r="I639" i="31"/>
  <c r="H639" i="31" s="1"/>
  <c r="G639" i="31"/>
  <c r="I638" i="31"/>
  <c r="H638" i="31" s="1"/>
  <c r="G638" i="31"/>
  <c r="I637" i="31"/>
  <c r="H637" i="31" s="1"/>
  <c r="G637" i="31"/>
  <c r="I636" i="31"/>
  <c r="H636" i="31" s="1"/>
  <c r="G636" i="31"/>
  <c r="I635" i="31"/>
  <c r="H635" i="31" s="1"/>
  <c r="G635" i="31"/>
  <c r="I634" i="31"/>
  <c r="H634" i="31" s="1"/>
  <c r="G634" i="31"/>
  <c r="I633" i="31"/>
  <c r="H633" i="31" s="1"/>
  <c r="G633" i="31"/>
  <c r="I632" i="31"/>
  <c r="H632" i="31" s="1"/>
  <c r="G632" i="31"/>
  <c r="I631" i="31"/>
  <c r="H631" i="31" s="1"/>
  <c r="G631" i="31"/>
  <c r="I630" i="31"/>
  <c r="H630" i="31" s="1"/>
  <c r="G630" i="31"/>
  <c r="I629" i="31"/>
  <c r="H629" i="31" s="1"/>
  <c r="G629" i="31"/>
  <c r="I628" i="31"/>
  <c r="H628" i="31" s="1"/>
  <c r="G628" i="31"/>
  <c r="I627" i="31"/>
  <c r="H627" i="31" s="1"/>
  <c r="G627" i="31"/>
  <c r="I626" i="31"/>
  <c r="H626" i="31" s="1"/>
  <c r="G626" i="31"/>
  <c r="I625" i="31"/>
  <c r="H625" i="31" s="1"/>
  <c r="G625" i="31"/>
  <c r="I624" i="31"/>
  <c r="H624" i="31" s="1"/>
  <c r="G624" i="31"/>
  <c r="I623" i="31"/>
  <c r="H623" i="31" s="1"/>
  <c r="G623" i="31"/>
  <c r="I622" i="31"/>
  <c r="H622" i="31" s="1"/>
  <c r="G622" i="31"/>
  <c r="I621" i="31"/>
  <c r="H621" i="31" s="1"/>
  <c r="G621" i="31"/>
  <c r="I620" i="31"/>
  <c r="H620" i="31" s="1"/>
  <c r="G620" i="31"/>
  <c r="I619" i="31"/>
  <c r="H619" i="31" s="1"/>
  <c r="G619" i="31"/>
  <c r="I618" i="31"/>
  <c r="H618" i="31" s="1"/>
  <c r="G618" i="31"/>
  <c r="I617" i="31"/>
  <c r="H617" i="31" s="1"/>
  <c r="G617" i="31"/>
  <c r="I616" i="31"/>
  <c r="H616" i="31" s="1"/>
  <c r="G616" i="31"/>
  <c r="I615" i="31"/>
  <c r="H615" i="31" s="1"/>
  <c r="G615" i="31"/>
  <c r="I614" i="31"/>
  <c r="H614" i="31" s="1"/>
  <c r="G614" i="31"/>
  <c r="I613" i="31"/>
  <c r="H613" i="31" s="1"/>
  <c r="G613" i="31"/>
  <c r="I612" i="31"/>
  <c r="H612" i="31" s="1"/>
  <c r="G612" i="31"/>
  <c r="I611" i="31"/>
  <c r="H611" i="31" s="1"/>
  <c r="G611" i="31"/>
  <c r="I610" i="31"/>
  <c r="H610" i="31" s="1"/>
  <c r="G610" i="31"/>
  <c r="I609" i="31"/>
  <c r="H609" i="31" s="1"/>
  <c r="G609" i="31"/>
  <c r="I608" i="31"/>
  <c r="H608" i="31" s="1"/>
  <c r="G608" i="31"/>
  <c r="I607" i="31"/>
  <c r="H607" i="31" s="1"/>
  <c r="G607" i="31"/>
  <c r="I606" i="31"/>
  <c r="H606" i="31" s="1"/>
  <c r="G606" i="31"/>
  <c r="I605" i="31"/>
  <c r="H605" i="31" s="1"/>
  <c r="G605" i="31"/>
  <c r="I604" i="31"/>
  <c r="H604" i="31" s="1"/>
  <c r="G604" i="31"/>
  <c r="I603" i="31"/>
  <c r="H603" i="31" s="1"/>
  <c r="G603" i="31"/>
  <c r="I602" i="31"/>
  <c r="H602" i="31" s="1"/>
  <c r="G602" i="31"/>
  <c r="I601" i="31"/>
  <c r="H601" i="31" s="1"/>
  <c r="G601" i="31"/>
  <c r="I600" i="31"/>
  <c r="H600" i="31" s="1"/>
  <c r="G600" i="31"/>
  <c r="I599" i="31"/>
  <c r="H599" i="31" s="1"/>
  <c r="G599" i="31"/>
  <c r="I598" i="31"/>
  <c r="H598" i="31" s="1"/>
  <c r="G598" i="31"/>
  <c r="I597" i="31"/>
  <c r="H597" i="31" s="1"/>
  <c r="G597" i="31"/>
  <c r="I596" i="31"/>
  <c r="H596" i="31" s="1"/>
  <c r="G596" i="31"/>
  <c r="I595" i="31"/>
  <c r="H595" i="31" s="1"/>
  <c r="G595" i="31"/>
  <c r="I594" i="31"/>
  <c r="H594" i="31" s="1"/>
  <c r="G594" i="31"/>
  <c r="I593" i="31"/>
  <c r="H593" i="31" s="1"/>
  <c r="G593" i="31"/>
  <c r="I592" i="31"/>
  <c r="H592" i="31" s="1"/>
  <c r="G592" i="31"/>
  <c r="I591" i="31"/>
  <c r="H591" i="31" s="1"/>
  <c r="G591" i="31"/>
  <c r="I590" i="31"/>
  <c r="H590" i="31" s="1"/>
  <c r="G590" i="31"/>
  <c r="I589" i="31"/>
  <c r="H589" i="31" s="1"/>
  <c r="G589" i="31"/>
  <c r="I588" i="31"/>
  <c r="H588" i="31" s="1"/>
  <c r="G588" i="31"/>
  <c r="I587" i="31"/>
  <c r="H587" i="31" s="1"/>
  <c r="G587" i="31"/>
  <c r="I586" i="31"/>
  <c r="H586" i="31" s="1"/>
  <c r="G586" i="31"/>
  <c r="I585" i="31"/>
  <c r="H585" i="31" s="1"/>
  <c r="G585" i="31"/>
  <c r="I584" i="31"/>
  <c r="H584" i="31" s="1"/>
  <c r="G584" i="31"/>
  <c r="I583" i="31"/>
  <c r="H583" i="31" s="1"/>
  <c r="G583" i="31"/>
  <c r="I582" i="31"/>
  <c r="H582" i="31" s="1"/>
  <c r="G582" i="31"/>
  <c r="I581" i="31"/>
  <c r="H581" i="31" s="1"/>
  <c r="G581" i="31"/>
  <c r="I580" i="31"/>
  <c r="H580" i="31" s="1"/>
  <c r="G580" i="31"/>
  <c r="I579" i="31"/>
  <c r="H579" i="31" s="1"/>
  <c r="G579" i="31"/>
  <c r="I578" i="31"/>
  <c r="H578" i="31" s="1"/>
  <c r="G578" i="31"/>
  <c r="I577" i="31"/>
  <c r="H577" i="31" s="1"/>
  <c r="G577" i="31"/>
  <c r="I576" i="31"/>
  <c r="H576" i="31" s="1"/>
  <c r="G576" i="31"/>
  <c r="I575" i="31"/>
  <c r="H575" i="31" s="1"/>
  <c r="G575" i="31"/>
  <c r="I574" i="31"/>
  <c r="H574" i="31" s="1"/>
  <c r="G574" i="31"/>
  <c r="I573" i="31"/>
  <c r="H573" i="31" s="1"/>
  <c r="G573" i="31"/>
  <c r="I572" i="31"/>
  <c r="H572" i="31" s="1"/>
  <c r="G572" i="31"/>
  <c r="I571" i="31"/>
  <c r="H571" i="31" s="1"/>
  <c r="G571" i="31"/>
  <c r="I570" i="31"/>
  <c r="H570" i="31" s="1"/>
  <c r="G570" i="31"/>
  <c r="I569" i="31"/>
  <c r="H569" i="31" s="1"/>
  <c r="G569" i="31"/>
  <c r="I568" i="31"/>
  <c r="H568" i="31" s="1"/>
  <c r="G568" i="31"/>
  <c r="I567" i="31"/>
  <c r="H567" i="31" s="1"/>
  <c r="G567" i="31"/>
  <c r="I566" i="31"/>
  <c r="H566" i="31" s="1"/>
  <c r="G566" i="31"/>
  <c r="I565" i="31"/>
  <c r="H565" i="31" s="1"/>
  <c r="G565" i="31"/>
  <c r="I564" i="31"/>
  <c r="H564" i="31" s="1"/>
  <c r="G564" i="31"/>
  <c r="I563" i="31"/>
  <c r="H563" i="31" s="1"/>
  <c r="G563" i="31"/>
  <c r="I562" i="31"/>
  <c r="H562" i="31" s="1"/>
  <c r="G562" i="31"/>
  <c r="I561" i="31"/>
  <c r="H561" i="31" s="1"/>
  <c r="G561" i="31"/>
  <c r="I560" i="31"/>
  <c r="H560" i="31" s="1"/>
  <c r="G560" i="31"/>
  <c r="I559" i="31"/>
  <c r="H559" i="31" s="1"/>
  <c r="G559" i="31"/>
  <c r="I558" i="31"/>
  <c r="H558" i="31" s="1"/>
  <c r="G558" i="31"/>
  <c r="I557" i="31"/>
  <c r="H557" i="31" s="1"/>
  <c r="G557" i="31"/>
  <c r="I556" i="31"/>
  <c r="H556" i="31" s="1"/>
  <c r="G556" i="31"/>
  <c r="I555" i="31"/>
  <c r="H555" i="31" s="1"/>
  <c r="G555" i="31"/>
  <c r="I554" i="31"/>
  <c r="H554" i="31" s="1"/>
  <c r="G554" i="31"/>
  <c r="I553" i="31"/>
  <c r="H553" i="31" s="1"/>
  <c r="G553" i="31"/>
  <c r="I552" i="31"/>
  <c r="H552" i="31" s="1"/>
  <c r="G552" i="31"/>
  <c r="I551" i="31"/>
  <c r="H551" i="31" s="1"/>
  <c r="G551" i="31"/>
  <c r="I550" i="31"/>
  <c r="H550" i="31" s="1"/>
  <c r="G550" i="31"/>
  <c r="I549" i="31"/>
  <c r="H549" i="31" s="1"/>
  <c r="G549" i="31"/>
  <c r="I548" i="31"/>
  <c r="H548" i="31" s="1"/>
  <c r="G548" i="31"/>
  <c r="I547" i="31"/>
  <c r="H547" i="31" s="1"/>
  <c r="G547" i="31"/>
  <c r="I546" i="31"/>
  <c r="H546" i="31" s="1"/>
  <c r="G546" i="31"/>
  <c r="I545" i="31"/>
  <c r="H545" i="31" s="1"/>
  <c r="G545" i="31"/>
  <c r="I544" i="31"/>
  <c r="H544" i="31" s="1"/>
  <c r="G544" i="31"/>
  <c r="I543" i="31"/>
  <c r="H543" i="31" s="1"/>
  <c r="G543" i="31"/>
  <c r="I542" i="31"/>
  <c r="H542" i="31" s="1"/>
  <c r="G542" i="31"/>
  <c r="I541" i="31"/>
  <c r="H541" i="31" s="1"/>
  <c r="G541" i="31"/>
  <c r="I540" i="31"/>
  <c r="H540" i="31" s="1"/>
  <c r="G540" i="31"/>
  <c r="I539" i="31"/>
  <c r="H539" i="31" s="1"/>
  <c r="G539" i="31"/>
  <c r="I538" i="31"/>
  <c r="H538" i="31" s="1"/>
  <c r="G538" i="31"/>
  <c r="I537" i="31"/>
  <c r="H537" i="31" s="1"/>
  <c r="G537" i="31"/>
  <c r="I536" i="31"/>
  <c r="H536" i="31" s="1"/>
  <c r="G536" i="31"/>
  <c r="I535" i="31"/>
  <c r="H535" i="31" s="1"/>
  <c r="G535" i="31"/>
  <c r="I534" i="31"/>
  <c r="H534" i="31" s="1"/>
  <c r="G534" i="31"/>
  <c r="I533" i="31"/>
  <c r="H533" i="31" s="1"/>
  <c r="G533" i="31"/>
  <c r="I532" i="31"/>
  <c r="H532" i="31" s="1"/>
  <c r="G532" i="31"/>
  <c r="I531" i="31"/>
  <c r="H531" i="31" s="1"/>
  <c r="G531" i="31"/>
  <c r="I530" i="31"/>
  <c r="H530" i="31" s="1"/>
  <c r="G530" i="31"/>
  <c r="I529" i="31"/>
  <c r="H529" i="31" s="1"/>
  <c r="G529" i="31"/>
  <c r="I528" i="31"/>
  <c r="H528" i="31" s="1"/>
  <c r="G528" i="31"/>
  <c r="I527" i="31"/>
  <c r="H527" i="31" s="1"/>
  <c r="G527" i="31"/>
  <c r="I526" i="31"/>
  <c r="H526" i="31" s="1"/>
  <c r="G526" i="31"/>
  <c r="I525" i="31"/>
  <c r="H525" i="31" s="1"/>
  <c r="G525" i="31"/>
  <c r="I524" i="31"/>
  <c r="H524" i="31" s="1"/>
  <c r="G524" i="31"/>
  <c r="I523" i="31"/>
  <c r="H523" i="31" s="1"/>
  <c r="G523" i="31"/>
  <c r="I522" i="31"/>
  <c r="H522" i="31" s="1"/>
  <c r="G522" i="31"/>
  <c r="I521" i="31"/>
  <c r="H521" i="31" s="1"/>
  <c r="G521" i="31"/>
  <c r="I520" i="31"/>
  <c r="H520" i="31" s="1"/>
  <c r="G520" i="31"/>
  <c r="I519" i="31"/>
  <c r="H519" i="31" s="1"/>
  <c r="G519" i="31"/>
  <c r="I518" i="31"/>
  <c r="H518" i="31" s="1"/>
  <c r="G518" i="31"/>
  <c r="I517" i="31"/>
  <c r="H517" i="31" s="1"/>
  <c r="G517" i="31"/>
  <c r="I516" i="31"/>
  <c r="H516" i="31" s="1"/>
  <c r="G516" i="31"/>
  <c r="I515" i="31"/>
  <c r="H515" i="31" s="1"/>
  <c r="G515" i="31"/>
  <c r="I514" i="31"/>
  <c r="H514" i="31" s="1"/>
  <c r="G514" i="31"/>
  <c r="I513" i="31"/>
  <c r="H513" i="31" s="1"/>
  <c r="G513" i="31"/>
  <c r="I512" i="31"/>
  <c r="H512" i="31" s="1"/>
  <c r="G512" i="31"/>
  <c r="I511" i="31"/>
  <c r="H511" i="31" s="1"/>
  <c r="G511" i="31"/>
  <c r="I510" i="31"/>
  <c r="H510" i="31" s="1"/>
  <c r="G510" i="31"/>
  <c r="I509" i="31"/>
  <c r="H509" i="31" s="1"/>
  <c r="G509" i="31"/>
  <c r="I508" i="31"/>
  <c r="H508" i="31" s="1"/>
  <c r="G508" i="31"/>
  <c r="I507" i="31"/>
  <c r="H507" i="31" s="1"/>
  <c r="G507" i="31"/>
  <c r="I506" i="31"/>
  <c r="H506" i="31" s="1"/>
  <c r="G506" i="31"/>
  <c r="I505" i="31"/>
  <c r="H505" i="31" s="1"/>
  <c r="G505" i="31"/>
  <c r="I504" i="31"/>
  <c r="H504" i="31" s="1"/>
  <c r="G504" i="31"/>
  <c r="I503" i="31"/>
  <c r="H503" i="31" s="1"/>
  <c r="G503" i="31"/>
  <c r="I502" i="31"/>
  <c r="H502" i="31" s="1"/>
  <c r="G502" i="31"/>
  <c r="I501" i="31"/>
  <c r="H501" i="31" s="1"/>
  <c r="G501" i="31"/>
  <c r="I500" i="31"/>
  <c r="H500" i="31" s="1"/>
  <c r="G500" i="31"/>
  <c r="I499" i="31"/>
  <c r="H499" i="31" s="1"/>
  <c r="G499" i="31"/>
  <c r="I498" i="31"/>
  <c r="H498" i="31" s="1"/>
  <c r="G498" i="31"/>
  <c r="I497" i="31"/>
  <c r="H497" i="31" s="1"/>
  <c r="G497" i="31"/>
  <c r="I496" i="31"/>
  <c r="H496" i="31" s="1"/>
  <c r="G496" i="31"/>
  <c r="I495" i="31"/>
  <c r="H495" i="31" s="1"/>
  <c r="G495" i="31"/>
  <c r="I494" i="31"/>
  <c r="H494" i="31" s="1"/>
  <c r="G494" i="31"/>
  <c r="I493" i="31"/>
  <c r="H493" i="31" s="1"/>
  <c r="G493" i="31"/>
  <c r="I492" i="31"/>
  <c r="H492" i="31" s="1"/>
  <c r="G492" i="31"/>
  <c r="I491" i="31"/>
  <c r="H491" i="31" s="1"/>
  <c r="G491" i="31"/>
  <c r="I490" i="31"/>
  <c r="H490" i="31" s="1"/>
  <c r="G490" i="31"/>
  <c r="I489" i="31"/>
  <c r="H489" i="31" s="1"/>
  <c r="G489" i="31"/>
  <c r="I488" i="31"/>
  <c r="H488" i="31" s="1"/>
  <c r="G488" i="31"/>
  <c r="I487" i="31"/>
  <c r="H487" i="31" s="1"/>
  <c r="G487" i="31"/>
  <c r="I486" i="31"/>
  <c r="H486" i="31" s="1"/>
  <c r="G486" i="31"/>
  <c r="I485" i="31"/>
  <c r="H485" i="31" s="1"/>
  <c r="G485" i="31"/>
  <c r="I484" i="31"/>
  <c r="H484" i="31" s="1"/>
  <c r="G484" i="31"/>
  <c r="I483" i="31"/>
  <c r="H483" i="31" s="1"/>
  <c r="G483" i="31"/>
  <c r="I482" i="31"/>
  <c r="H482" i="31" s="1"/>
  <c r="G482" i="31"/>
  <c r="I481" i="31"/>
  <c r="H481" i="31" s="1"/>
  <c r="G481" i="31"/>
  <c r="I480" i="31"/>
  <c r="H480" i="31" s="1"/>
  <c r="G480" i="31"/>
  <c r="I479" i="31"/>
  <c r="H479" i="31" s="1"/>
  <c r="G479" i="31"/>
  <c r="I478" i="31"/>
  <c r="H478" i="31" s="1"/>
  <c r="G478" i="31"/>
  <c r="I477" i="31"/>
  <c r="H477" i="31" s="1"/>
  <c r="G477" i="31"/>
  <c r="I476" i="31"/>
  <c r="H476" i="31" s="1"/>
  <c r="G476" i="31"/>
  <c r="I475" i="31"/>
  <c r="H475" i="31" s="1"/>
  <c r="G475" i="31"/>
  <c r="I474" i="31"/>
  <c r="H474" i="31" s="1"/>
  <c r="G474" i="31"/>
  <c r="I473" i="31"/>
  <c r="H473" i="31" s="1"/>
  <c r="G473" i="31"/>
  <c r="I472" i="31"/>
  <c r="H472" i="31" s="1"/>
  <c r="G472" i="31"/>
  <c r="I471" i="31"/>
  <c r="H471" i="31" s="1"/>
  <c r="G471" i="31"/>
  <c r="I470" i="31"/>
  <c r="H470" i="31" s="1"/>
  <c r="G470" i="31"/>
  <c r="I469" i="31"/>
  <c r="H469" i="31" s="1"/>
  <c r="G469" i="31"/>
  <c r="I468" i="31"/>
  <c r="H468" i="31" s="1"/>
  <c r="G468" i="31"/>
  <c r="I467" i="31"/>
  <c r="H467" i="31" s="1"/>
  <c r="G467" i="31"/>
  <c r="I466" i="31"/>
  <c r="H466" i="31" s="1"/>
  <c r="G466" i="31"/>
  <c r="I465" i="31"/>
  <c r="H465" i="31" s="1"/>
  <c r="G465" i="31"/>
  <c r="I464" i="31"/>
  <c r="H464" i="31" s="1"/>
  <c r="G464" i="31"/>
  <c r="I463" i="31"/>
  <c r="H463" i="31" s="1"/>
  <c r="G463" i="31"/>
  <c r="I462" i="31"/>
  <c r="H462" i="31" s="1"/>
  <c r="G462" i="31"/>
  <c r="I461" i="31"/>
  <c r="H461" i="31" s="1"/>
  <c r="G461" i="31"/>
  <c r="I460" i="31"/>
  <c r="H460" i="31" s="1"/>
  <c r="G460" i="31"/>
  <c r="I459" i="31"/>
  <c r="H459" i="31" s="1"/>
  <c r="G459" i="31"/>
  <c r="I458" i="31"/>
  <c r="H458" i="31" s="1"/>
  <c r="G458" i="31"/>
  <c r="I457" i="31"/>
  <c r="H457" i="31" s="1"/>
  <c r="G457" i="31"/>
  <c r="I456" i="31"/>
  <c r="H456" i="31" s="1"/>
  <c r="G456" i="31"/>
  <c r="I455" i="31"/>
  <c r="H455" i="31" s="1"/>
  <c r="G455" i="31"/>
  <c r="I454" i="31"/>
  <c r="H454" i="31" s="1"/>
  <c r="G454" i="31"/>
  <c r="I453" i="31"/>
  <c r="H453" i="31" s="1"/>
  <c r="G453" i="31"/>
  <c r="I452" i="31"/>
  <c r="H452" i="31" s="1"/>
  <c r="G452" i="31"/>
  <c r="I451" i="31"/>
  <c r="H451" i="31" s="1"/>
  <c r="G451" i="31"/>
  <c r="I450" i="31"/>
  <c r="H450" i="31" s="1"/>
  <c r="G450" i="31"/>
  <c r="I449" i="31"/>
  <c r="H449" i="31" s="1"/>
  <c r="G449" i="31"/>
  <c r="I448" i="31"/>
  <c r="H448" i="31" s="1"/>
  <c r="G448" i="31"/>
  <c r="I447" i="31"/>
  <c r="H447" i="31" s="1"/>
  <c r="G447" i="31"/>
  <c r="I446" i="31"/>
  <c r="H446" i="31" s="1"/>
  <c r="G446" i="31"/>
  <c r="I445" i="31"/>
  <c r="H445" i="31" s="1"/>
  <c r="G445" i="31"/>
  <c r="I444" i="31"/>
  <c r="H444" i="31" s="1"/>
  <c r="G444" i="31"/>
  <c r="I443" i="31"/>
  <c r="H443" i="31" s="1"/>
  <c r="G443" i="31"/>
  <c r="I442" i="31"/>
  <c r="H442" i="31" s="1"/>
  <c r="G442" i="31"/>
  <c r="I441" i="31"/>
  <c r="H441" i="31" s="1"/>
  <c r="G441" i="31"/>
  <c r="I440" i="31"/>
  <c r="H440" i="31" s="1"/>
  <c r="G440" i="31"/>
  <c r="I439" i="31"/>
  <c r="H439" i="31" s="1"/>
  <c r="G439" i="31"/>
  <c r="I438" i="31"/>
  <c r="H438" i="31" s="1"/>
  <c r="G438" i="31"/>
  <c r="I437" i="31"/>
  <c r="H437" i="31" s="1"/>
  <c r="G437" i="31"/>
  <c r="I436" i="31"/>
  <c r="H436" i="31" s="1"/>
  <c r="G436" i="31"/>
  <c r="I435" i="31"/>
  <c r="H435" i="31" s="1"/>
  <c r="G435" i="31"/>
  <c r="I434" i="31"/>
  <c r="H434" i="31" s="1"/>
  <c r="G434" i="31"/>
  <c r="I433" i="31"/>
  <c r="H433" i="31" s="1"/>
  <c r="G433" i="31"/>
  <c r="I432" i="31"/>
  <c r="H432" i="31" s="1"/>
  <c r="G432" i="31"/>
  <c r="I431" i="31"/>
  <c r="H431" i="31" s="1"/>
  <c r="G431" i="31"/>
  <c r="I430" i="31"/>
  <c r="H430" i="31" s="1"/>
  <c r="G430" i="31"/>
  <c r="I429" i="31"/>
  <c r="H429" i="31" s="1"/>
  <c r="G429" i="31"/>
  <c r="I428" i="31"/>
  <c r="H428" i="31" s="1"/>
  <c r="G428" i="31"/>
  <c r="I427" i="31"/>
  <c r="H427" i="31" s="1"/>
  <c r="G427" i="31"/>
  <c r="I426" i="31"/>
  <c r="H426" i="31" s="1"/>
  <c r="G426" i="31"/>
  <c r="I425" i="31"/>
  <c r="H425" i="31" s="1"/>
  <c r="G425" i="31"/>
  <c r="I424" i="31"/>
  <c r="H424" i="31" s="1"/>
  <c r="G424" i="31"/>
  <c r="I423" i="31"/>
  <c r="H423" i="31" s="1"/>
  <c r="G423" i="31"/>
  <c r="I422" i="31"/>
  <c r="H422" i="31" s="1"/>
  <c r="G422" i="31"/>
  <c r="I421" i="31"/>
  <c r="H421" i="31" s="1"/>
  <c r="G421" i="31"/>
  <c r="I420" i="31"/>
  <c r="H420" i="31" s="1"/>
  <c r="G420" i="31"/>
  <c r="I419" i="31"/>
  <c r="H419" i="31" s="1"/>
  <c r="G419" i="31"/>
  <c r="I418" i="31"/>
  <c r="H418" i="31" s="1"/>
  <c r="G418" i="31"/>
  <c r="I417" i="31"/>
  <c r="H417" i="31" s="1"/>
  <c r="G417" i="31"/>
  <c r="I416" i="31"/>
  <c r="H416" i="31" s="1"/>
  <c r="G416" i="31"/>
  <c r="I415" i="31"/>
  <c r="H415" i="31" s="1"/>
  <c r="G415" i="31"/>
  <c r="I414" i="31"/>
  <c r="H414" i="31" s="1"/>
  <c r="G414" i="31"/>
  <c r="I413" i="31"/>
  <c r="H413" i="31" s="1"/>
  <c r="G413" i="31"/>
  <c r="I412" i="31"/>
  <c r="H412" i="31" s="1"/>
  <c r="G412" i="31"/>
  <c r="I411" i="31"/>
  <c r="H411" i="31" s="1"/>
  <c r="G411" i="31"/>
  <c r="I410" i="31"/>
  <c r="H410" i="31" s="1"/>
  <c r="G410" i="31"/>
  <c r="I409" i="31"/>
  <c r="H409" i="31" s="1"/>
  <c r="G409" i="31"/>
  <c r="I408" i="31"/>
  <c r="H408" i="31" s="1"/>
  <c r="G408" i="31"/>
  <c r="I407" i="31"/>
  <c r="H407" i="31" s="1"/>
  <c r="G407" i="31"/>
  <c r="I406" i="31"/>
  <c r="H406" i="31" s="1"/>
  <c r="G406" i="31"/>
  <c r="I405" i="31"/>
  <c r="H405" i="31" s="1"/>
  <c r="G405" i="31"/>
  <c r="I404" i="31"/>
  <c r="H404" i="31" s="1"/>
  <c r="G404" i="31"/>
  <c r="I403" i="31"/>
  <c r="H403" i="31" s="1"/>
  <c r="G403" i="31"/>
  <c r="I402" i="31"/>
  <c r="H402" i="31" s="1"/>
  <c r="G402" i="31"/>
  <c r="I401" i="31"/>
  <c r="H401" i="31" s="1"/>
  <c r="G401" i="31"/>
  <c r="I400" i="31"/>
  <c r="H400" i="31" s="1"/>
  <c r="G400" i="31"/>
  <c r="I399" i="31"/>
  <c r="H399" i="31" s="1"/>
  <c r="G399" i="31"/>
  <c r="I398" i="31"/>
  <c r="H398" i="31" s="1"/>
  <c r="G398" i="31"/>
  <c r="I397" i="31"/>
  <c r="H397" i="31" s="1"/>
  <c r="G397" i="31"/>
  <c r="I396" i="31"/>
  <c r="H396" i="31" s="1"/>
  <c r="G396" i="31"/>
  <c r="I395" i="31"/>
  <c r="H395" i="31" s="1"/>
  <c r="G395" i="31"/>
  <c r="I394" i="31"/>
  <c r="H394" i="31" s="1"/>
  <c r="G394" i="31"/>
  <c r="I393" i="31"/>
  <c r="H393" i="31" s="1"/>
  <c r="G393" i="31"/>
  <c r="I392" i="31"/>
  <c r="H392" i="31" s="1"/>
  <c r="G392" i="31"/>
  <c r="I391" i="31"/>
  <c r="H391" i="31" s="1"/>
  <c r="G391" i="31"/>
  <c r="I390" i="31"/>
  <c r="H390" i="31" s="1"/>
  <c r="G390" i="31"/>
  <c r="I389" i="31"/>
  <c r="H389" i="31" s="1"/>
  <c r="G389" i="31"/>
  <c r="I388" i="31"/>
  <c r="H388" i="31" s="1"/>
  <c r="G388" i="31"/>
  <c r="I387" i="31"/>
  <c r="H387" i="31" s="1"/>
  <c r="G387" i="31"/>
  <c r="I386" i="31"/>
  <c r="H386" i="31" s="1"/>
  <c r="G386" i="31"/>
  <c r="I385" i="31"/>
  <c r="H385" i="31" s="1"/>
  <c r="G385" i="31"/>
  <c r="I384" i="31"/>
  <c r="H384" i="31" s="1"/>
  <c r="G384" i="31"/>
  <c r="I383" i="31"/>
  <c r="H383" i="31" s="1"/>
  <c r="G383" i="31"/>
  <c r="I382" i="31"/>
  <c r="H382" i="31" s="1"/>
  <c r="G382" i="31"/>
  <c r="I381" i="31"/>
  <c r="H381" i="31" s="1"/>
  <c r="G381" i="31"/>
  <c r="I380" i="31"/>
  <c r="H380" i="31" s="1"/>
  <c r="G380" i="31"/>
  <c r="I379" i="31"/>
  <c r="H379" i="31" s="1"/>
  <c r="G379" i="31"/>
  <c r="I378" i="31"/>
  <c r="H378" i="31" s="1"/>
  <c r="G378" i="31"/>
  <c r="I377" i="31"/>
  <c r="H377" i="31" s="1"/>
  <c r="G377" i="31"/>
  <c r="I376" i="31"/>
  <c r="H376" i="31" s="1"/>
  <c r="G376" i="31"/>
  <c r="I375" i="31"/>
  <c r="H375" i="31" s="1"/>
  <c r="G375" i="31"/>
  <c r="I374" i="31"/>
  <c r="H374" i="31" s="1"/>
  <c r="G374" i="31"/>
  <c r="I373" i="31"/>
  <c r="H373" i="31" s="1"/>
  <c r="G373" i="31"/>
  <c r="I372" i="31"/>
  <c r="H372" i="31" s="1"/>
  <c r="G372" i="31"/>
  <c r="I371" i="31"/>
  <c r="H371" i="31" s="1"/>
  <c r="G371" i="31"/>
  <c r="I370" i="31"/>
  <c r="H370" i="31" s="1"/>
  <c r="G370" i="31"/>
  <c r="I369" i="31"/>
  <c r="H369" i="31" s="1"/>
  <c r="G369" i="31"/>
  <c r="I368" i="31"/>
  <c r="H368" i="31" s="1"/>
  <c r="G368" i="31"/>
  <c r="I367" i="31"/>
  <c r="H367" i="31" s="1"/>
  <c r="G367" i="31"/>
  <c r="I366" i="31"/>
  <c r="H366" i="31" s="1"/>
  <c r="G366" i="31"/>
  <c r="I365" i="31"/>
  <c r="H365" i="31" s="1"/>
  <c r="G365" i="31"/>
  <c r="I364" i="31"/>
  <c r="H364" i="31" s="1"/>
  <c r="G364" i="31"/>
  <c r="I363" i="31"/>
  <c r="H363" i="31" s="1"/>
  <c r="G363" i="31"/>
  <c r="I362" i="31"/>
  <c r="H362" i="31" s="1"/>
  <c r="G362" i="31"/>
  <c r="I361" i="31"/>
  <c r="H361" i="31" s="1"/>
  <c r="G361" i="31"/>
  <c r="I360" i="31"/>
  <c r="H360" i="31" s="1"/>
  <c r="G360" i="31"/>
  <c r="I359" i="31"/>
  <c r="H359" i="31" s="1"/>
  <c r="G359" i="31"/>
  <c r="I358" i="31"/>
  <c r="H358" i="31" s="1"/>
  <c r="G358" i="31"/>
  <c r="I357" i="31"/>
  <c r="H357" i="31" s="1"/>
  <c r="G357" i="31"/>
  <c r="I356" i="31"/>
  <c r="H356" i="31" s="1"/>
  <c r="G356" i="31"/>
  <c r="I355" i="31"/>
  <c r="H355" i="31" s="1"/>
  <c r="G355" i="31"/>
  <c r="I354" i="31"/>
  <c r="H354" i="31" s="1"/>
  <c r="G354" i="31"/>
  <c r="I353" i="31"/>
  <c r="H353" i="31" s="1"/>
  <c r="G353" i="31"/>
  <c r="I352" i="31"/>
  <c r="H352" i="31" s="1"/>
  <c r="G352" i="31"/>
  <c r="I351" i="31"/>
  <c r="H351" i="31" s="1"/>
  <c r="G351" i="31"/>
  <c r="I350" i="31"/>
  <c r="H350" i="31" s="1"/>
  <c r="G350" i="31"/>
  <c r="I349" i="31"/>
  <c r="H349" i="31" s="1"/>
  <c r="G349" i="31"/>
  <c r="I348" i="31"/>
  <c r="H348" i="31" s="1"/>
  <c r="G348" i="31"/>
  <c r="I347" i="31"/>
  <c r="H347" i="31" s="1"/>
  <c r="G347" i="31"/>
  <c r="I346" i="31"/>
  <c r="H346" i="31" s="1"/>
  <c r="G346" i="31"/>
  <c r="I345" i="31"/>
  <c r="H345" i="31" s="1"/>
  <c r="G345" i="31"/>
  <c r="I344" i="31"/>
  <c r="H344" i="31" s="1"/>
  <c r="G344" i="31"/>
  <c r="I343" i="31"/>
  <c r="H343" i="31" s="1"/>
  <c r="G343" i="31"/>
  <c r="I342" i="31"/>
  <c r="H342" i="31" s="1"/>
  <c r="G342" i="31"/>
  <c r="I341" i="31"/>
  <c r="H341" i="31" s="1"/>
  <c r="G341" i="31"/>
  <c r="I340" i="31"/>
  <c r="H340" i="31" s="1"/>
  <c r="G340" i="31"/>
  <c r="I339" i="31"/>
  <c r="H339" i="31" s="1"/>
  <c r="G339" i="31"/>
  <c r="I338" i="31"/>
  <c r="H338" i="31" s="1"/>
  <c r="G338" i="31"/>
  <c r="I337" i="31"/>
  <c r="H337" i="31" s="1"/>
  <c r="G337" i="31"/>
  <c r="I336" i="31"/>
  <c r="H336" i="31" s="1"/>
  <c r="G336" i="31"/>
  <c r="I335" i="31"/>
  <c r="H335" i="31" s="1"/>
  <c r="G335" i="31"/>
  <c r="I334" i="31"/>
  <c r="H334" i="31" s="1"/>
  <c r="G334" i="31"/>
  <c r="I333" i="31"/>
  <c r="H333" i="31" s="1"/>
  <c r="G333" i="31"/>
  <c r="I332" i="31"/>
  <c r="H332" i="31" s="1"/>
  <c r="G332" i="31"/>
  <c r="I331" i="31"/>
  <c r="H331" i="31" s="1"/>
  <c r="G331" i="31"/>
  <c r="I330" i="31"/>
  <c r="H330" i="31" s="1"/>
  <c r="G330" i="31"/>
  <c r="I329" i="31"/>
  <c r="H329" i="31" s="1"/>
  <c r="G329" i="31"/>
  <c r="I328" i="31"/>
  <c r="H328" i="31" s="1"/>
  <c r="G328" i="31"/>
  <c r="I327" i="31"/>
  <c r="H327" i="31" s="1"/>
  <c r="G327" i="31"/>
  <c r="I326" i="31"/>
  <c r="H326" i="31" s="1"/>
  <c r="G326" i="31"/>
  <c r="I325" i="31"/>
  <c r="H325" i="31" s="1"/>
  <c r="G325" i="31"/>
  <c r="I324" i="31"/>
  <c r="H324" i="31" s="1"/>
  <c r="G324" i="31"/>
  <c r="I323" i="31"/>
  <c r="H323" i="31" s="1"/>
  <c r="G323" i="31"/>
  <c r="I322" i="31"/>
  <c r="H322" i="31" s="1"/>
  <c r="G322" i="31"/>
  <c r="I321" i="31"/>
  <c r="H321" i="31" s="1"/>
  <c r="G321" i="31"/>
  <c r="I320" i="31"/>
  <c r="H320" i="31" s="1"/>
  <c r="G320" i="31"/>
  <c r="I319" i="31"/>
  <c r="H319" i="31" s="1"/>
  <c r="G319" i="31"/>
  <c r="I318" i="31"/>
  <c r="H318" i="31" s="1"/>
  <c r="G318" i="31"/>
  <c r="I317" i="31"/>
  <c r="H317" i="31" s="1"/>
  <c r="G317" i="31"/>
  <c r="I316" i="31"/>
  <c r="H316" i="31" s="1"/>
  <c r="G316" i="31"/>
  <c r="I315" i="31"/>
  <c r="H315" i="31" s="1"/>
  <c r="G315" i="31"/>
  <c r="I314" i="31"/>
  <c r="H314" i="31" s="1"/>
  <c r="G314" i="31"/>
  <c r="I313" i="31"/>
  <c r="H313" i="31" s="1"/>
  <c r="G313" i="31"/>
  <c r="I312" i="31"/>
  <c r="H312" i="31" s="1"/>
  <c r="G312" i="31"/>
  <c r="I311" i="31"/>
  <c r="H311" i="31" s="1"/>
  <c r="G311" i="31"/>
  <c r="I310" i="31"/>
  <c r="H310" i="31" s="1"/>
  <c r="G310" i="31"/>
  <c r="I309" i="31"/>
  <c r="H309" i="31" s="1"/>
  <c r="G309" i="31"/>
  <c r="I308" i="31"/>
  <c r="H308" i="31" s="1"/>
  <c r="G308" i="31"/>
  <c r="I307" i="31"/>
  <c r="H307" i="31" s="1"/>
  <c r="G307" i="31"/>
  <c r="I306" i="31"/>
  <c r="H306" i="31" s="1"/>
  <c r="G306" i="31"/>
  <c r="I305" i="31"/>
  <c r="H305" i="31" s="1"/>
  <c r="G305" i="31"/>
  <c r="I304" i="31"/>
  <c r="H304" i="31" s="1"/>
  <c r="G304" i="31"/>
  <c r="I303" i="31"/>
  <c r="H303" i="31" s="1"/>
  <c r="G303" i="31"/>
  <c r="I302" i="31"/>
  <c r="H302" i="31" s="1"/>
  <c r="G302" i="31"/>
  <c r="I301" i="31"/>
  <c r="H301" i="31" s="1"/>
  <c r="G301" i="31"/>
  <c r="I300" i="31"/>
  <c r="H300" i="31" s="1"/>
  <c r="G300" i="31"/>
  <c r="I299" i="31"/>
  <c r="H299" i="31" s="1"/>
  <c r="G299" i="31"/>
  <c r="I298" i="31"/>
  <c r="H298" i="31" s="1"/>
  <c r="G298" i="31"/>
  <c r="I297" i="31"/>
  <c r="H297" i="31" s="1"/>
  <c r="G297" i="31"/>
  <c r="I296" i="31"/>
  <c r="H296" i="31" s="1"/>
  <c r="G296" i="31"/>
  <c r="I295" i="31"/>
  <c r="H295" i="31" s="1"/>
  <c r="G295" i="31"/>
  <c r="I294" i="31"/>
  <c r="H294" i="31" s="1"/>
  <c r="G294" i="31"/>
  <c r="I293" i="31"/>
  <c r="H293" i="31" s="1"/>
  <c r="G293" i="31"/>
  <c r="I292" i="31"/>
  <c r="H292" i="31" s="1"/>
  <c r="G292" i="31"/>
  <c r="I291" i="31"/>
  <c r="H291" i="31" s="1"/>
  <c r="G291" i="31"/>
  <c r="I290" i="31"/>
  <c r="H290" i="31" s="1"/>
  <c r="G290" i="31"/>
  <c r="I289" i="31"/>
  <c r="H289" i="31" s="1"/>
  <c r="G289" i="31"/>
  <c r="I288" i="31"/>
  <c r="H288" i="31" s="1"/>
  <c r="G288" i="31"/>
  <c r="I287" i="31"/>
  <c r="H287" i="31" s="1"/>
  <c r="G287" i="31"/>
  <c r="I286" i="31"/>
  <c r="H286" i="31" s="1"/>
  <c r="G286" i="31"/>
  <c r="I285" i="31"/>
  <c r="H285" i="31" s="1"/>
  <c r="G285" i="31"/>
  <c r="I284" i="31"/>
  <c r="H284" i="31" s="1"/>
  <c r="G284" i="31"/>
  <c r="I283" i="31"/>
  <c r="H283" i="31" s="1"/>
  <c r="G283" i="31"/>
  <c r="I282" i="31"/>
  <c r="H282" i="31" s="1"/>
  <c r="G282" i="31"/>
  <c r="I281" i="31"/>
  <c r="H281" i="31" s="1"/>
  <c r="G281" i="31"/>
  <c r="I280" i="31"/>
  <c r="H280" i="31" s="1"/>
  <c r="G280" i="31"/>
  <c r="I279" i="31"/>
  <c r="H279" i="31" s="1"/>
  <c r="G279" i="31"/>
  <c r="I278" i="31"/>
  <c r="H278" i="31" s="1"/>
  <c r="G278" i="31"/>
  <c r="I277" i="31"/>
  <c r="H277" i="31" s="1"/>
  <c r="G277" i="31"/>
  <c r="I276" i="31"/>
  <c r="H276" i="31" s="1"/>
  <c r="G276" i="31"/>
  <c r="I275" i="31"/>
  <c r="H275" i="31" s="1"/>
  <c r="G275" i="31"/>
  <c r="I274" i="31"/>
  <c r="H274" i="31" s="1"/>
  <c r="G274" i="31"/>
  <c r="I273" i="31"/>
  <c r="H273" i="31" s="1"/>
  <c r="G273" i="31"/>
  <c r="I272" i="31"/>
  <c r="H272" i="31" s="1"/>
  <c r="G272" i="31"/>
  <c r="I271" i="31"/>
  <c r="H271" i="31" s="1"/>
  <c r="G271" i="31"/>
  <c r="I270" i="31"/>
  <c r="H270" i="31" s="1"/>
  <c r="G270" i="31"/>
  <c r="I269" i="31"/>
  <c r="H269" i="31" s="1"/>
  <c r="G269" i="31"/>
  <c r="I268" i="31"/>
  <c r="H268" i="31" s="1"/>
  <c r="G268" i="31"/>
  <c r="I267" i="31"/>
  <c r="H267" i="31" s="1"/>
  <c r="G267" i="31"/>
  <c r="I266" i="31"/>
  <c r="H266" i="31" s="1"/>
  <c r="G266" i="31"/>
  <c r="I265" i="31"/>
  <c r="H265" i="31" s="1"/>
  <c r="G265" i="31"/>
  <c r="I264" i="31"/>
  <c r="H264" i="31" s="1"/>
  <c r="G264" i="31"/>
  <c r="I263" i="31"/>
  <c r="H263" i="31" s="1"/>
  <c r="G263" i="31"/>
  <c r="I262" i="31"/>
  <c r="H262" i="31" s="1"/>
  <c r="G262" i="31"/>
  <c r="I261" i="31"/>
  <c r="H261" i="31" s="1"/>
  <c r="G261" i="31"/>
  <c r="I260" i="31"/>
  <c r="H260" i="31" s="1"/>
  <c r="G260" i="31"/>
  <c r="I259" i="31"/>
  <c r="H259" i="31" s="1"/>
  <c r="G259" i="31"/>
  <c r="I258" i="31"/>
  <c r="H258" i="31" s="1"/>
  <c r="G258" i="31"/>
  <c r="I257" i="31"/>
  <c r="H257" i="31" s="1"/>
  <c r="G257" i="31"/>
  <c r="I256" i="31"/>
  <c r="H256" i="31" s="1"/>
  <c r="G256" i="31"/>
  <c r="I255" i="31"/>
  <c r="H255" i="31" s="1"/>
  <c r="G255" i="31"/>
  <c r="I254" i="31"/>
  <c r="H254" i="31" s="1"/>
  <c r="G254" i="31"/>
  <c r="I253" i="31"/>
  <c r="H253" i="31" s="1"/>
  <c r="G253" i="31"/>
  <c r="I252" i="31"/>
  <c r="H252" i="31" s="1"/>
  <c r="G252" i="31"/>
  <c r="I251" i="31"/>
  <c r="H251" i="31" s="1"/>
  <c r="G251" i="31"/>
  <c r="I250" i="31"/>
  <c r="H250" i="31" s="1"/>
  <c r="G250" i="31"/>
  <c r="I249" i="31"/>
  <c r="H249" i="31" s="1"/>
  <c r="G249" i="31"/>
  <c r="I248" i="31"/>
  <c r="H248" i="31" s="1"/>
  <c r="G248" i="31"/>
  <c r="I247" i="31"/>
  <c r="H247" i="31" s="1"/>
  <c r="G247" i="31"/>
  <c r="I246" i="31"/>
  <c r="H246" i="31" s="1"/>
  <c r="G246" i="31"/>
  <c r="I245" i="31"/>
  <c r="H245" i="31" s="1"/>
  <c r="G245" i="31"/>
  <c r="I244" i="31"/>
  <c r="H244" i="31" s="1"/>
  <c r="G244" i="31"/>
  <c r="I243" i="31"/>
  <c r="H243" i="31" s="1"/>
  <c r="G243" i="31"/>
  <c r="I242" i="31"/>
  <c r="H242" i="31" s="1"/>
  <c r="G242" i="31"/>
  <c r="I241" i="31"/>
  <c r="H241" i="31" s="1"/>
  <c r="G241" i="31"/>
  <c r="I240" i="31"/>
  <c r="H240" i="31" s="1"/>
  <c r="G240" i="31"/>
  <c r="I239" i="31"/>
  <c r="H239" i="31" s="1"/>
  <c r="G239" i="31"/>
  <c r="I238" i="31"/>
  <c r="H238" i="31" s="1"/>
  <c r="G238" i="31"/>
  <c r="I237" i="31"/>
  <c r="H237" i="31" s="1"/>
  <c r="G237" i="31"/>
  <c r="I236" i="31"/>
  <c r="H236" i="31" s="1"/>
  <c r="G236" i="31"/>
  <c r="I235" i="31"/>
  <c r="H235" i="31" s="1"/>
  <c r="G235" i="31"/>
  <c r="I234" i="31"/>
  <c r="H234" i="31" s="1"/>
  <c r="G234" i="31"/>
  <c r="I233" i="31"/>
  <c r="H233" i="31" s="1"/>
  <c r="G233" i="31"/>
  <c r="I232" i="31"/>
  <c r="H232" i="31" s="1"/>
  <c r="G232" i="31"/>
  <c r="I231" i="31"/>
  <c r="H231" i="31" s="1"/>
  <c r="G231" i="31"/>
  <c r="I230" i="31"/>
  <c r="H230" i="31" s="1"/>
  <c r="G230" i="31"/>
  <c r="I229" i="31"/>
  <c r="H229" i="31" s="1"/>
  <c r="G229" i="31"/>
  <c r="I228" i="31"/>
  <c r="H228" i="31" s="1"/>
  <c r="G228" i="31"/>
  <c r="I227" i="31"/>
  <c r="H227" i="31" s="1"/>
  <c r="G227" i="31"/>
  <c r="I226" i="31"/>
  <c r="H226" i="31" s="1"/>
  <c r="G226" i="31"/>
  <c r="I225" i="31"/>
  <c r="H225" i="31" s="1"/>
  <c r="G225" i="31"/>
  <c r="I224" i="31"/>
  <c r="H224" i="31" s="1"/>
  <c r="G224" i="31"/>
  <c r="I223" i="31"/>
  <c r="H223" i="31" s="1"/>
  <c r="G223" i="31"/>
  <c r="I222" i="31"/>
  <c r="H222" i="31" s="1"/>
  <c r="G222" i="31"/>
  <c r="I221" i="31"/>
  <c r="H221" i="31" s="1"/>
  <c r="G221" i="31"/>
  <c r="I220" i="31"/>
  <c r="H220" i="31" s="1"/>
  <c r="G220" i="31"/>
  <c r="I219" i="31"/>
  <c r="H219" i="31" s="1"/>
  <c r="G219" i="31"/>
  <c r="I218" i="31"/>
  <c r="H218" i="31" s="1"/>
  <c r="G218" i="31"/>
  <c r="I217" i="31"/>
  <c r="H217" i="31" s="1"/>
  <c r="G217" i="31"/>
  <c r="I216" i="31"/>
  <c r="H216" i="31" s="1"/>
  <c r="G216" i="31"/>
  <c r="I215" i="31"/>
  <c r="H215" i="31" s="1"/>
  <c r="G215" i="31"/>
  <c r="I214" i="31"/>
  <c r="H214" i="31" s="1"/>
  <c r="G214" i="31"/>
  <c r="I213" i="31"/>
  <c r="H213" i="31" s="1"/>
  <c r="G213" i="31"/>
  <c r="I212" i="31"/>
  <c r="H212" i="31" s="1"/>
  <c r="G212" i="31"/>
  <c r="I211" i="31"/>
  <c r="H211" i="31" s="1"/>
  <c r="G211" i="31"/>
  <c r="I210" i="31"/>
  <c r="H210" i="31" s="1"/>
  <c r="G210" i="31"/>
  <c r="I209" i="31"/>
  <c r="H209" i="31" s="1"/>
  <c r="G209" i="31"/>
  <c r="I208" i="31"/>
  <c r="H208" i="31" s="1"/>
  <c r="G208" i="31"/>
  <c r="I207" i="31"/>
  <c r="H207" i="31" s="1"/>
  <c r="G207" i="31"/>
  <c r="I206" i="31"/>
  <c r="H206" i="31" s="1"/>
  <c r="G206" i="31"/>
  <c r="I205" i="31"/>
  <c r="H205" i="31" s="1"/>
  <c r="G205" i="31"/>
  <c r="I204" i="31"/>
  <c r="H204" i="31" s="1"/>
  <c r="G204" i="31"/>
  <c r="I203" i="31"/>
  <c r="H203" i="31" s="1"/>
  <c r="G203" i="31"/>
  <c r="I202" i="31"/>
  <c r="H202" i="31" s="1"/>
  <c r="G202" i="31"/>
  <c r="I201" i="31"/>
  <c r="H201" i="31" s="1"/>
  <c r="G201" i="31"/>
  <c r="I200" i="31"/>
  <c r="H200" i="31" s="1"/>
  <c r="G200" i="31"/>
  <c r="I199" i="31"/>
  <c r="H199" i="31" s="1"/>
  <c r="G199" i="31"/>
  <c r="I198" i="31"/>
  <c r="H198" i="31" s="1"/>
  <c r="G198" i="31"/>
  <c r="I197" i="31"/>
  <c r="H197" i="31" s="1"/>
  <c r="G197" i="31"/>
  <c r="I196" i="31"/>
  <c r="H196" i="31" s="1"/>
  <c r="G196" i="31"/>
  <c r="I195" i="31"/>
  <c r="H195" i="31" s="1"/>
  <c r="G195" i="31"/>
  <c r="I194" i="31"/>
  <c r="H194" i="31" s="1"/>
  <c r="G194" i="31"/>
  <c r="I193" i="31"/>
  <c r="H193" i="31" s="1"/>
  <c r="G193" i="31"/>
  <c r="I192" i="31"/>
  <c r="H192" i="31" s="1"/>
  <c r="G192" i="31"/>
  <c r="I191" i="31"/>
  <c r="H191" i="31" s="1"/>
  <c r="G191" i="31"/>
  <c r="I190" i="31"/>
  <c r="H190" i="31" s="1"/>
  <c r="G190" i="31"/>
  <c r="I189" i="31"/>
  <c r="H189" i="31" s="1"/>
  <c r="G189" i="31"/>
  <c r="I188" i="31"/>
  <c r="H188" i="31" s="1"/>
  <c r="G188" i="31"/>
  <c r="I187" i="31"/>
  <c r="H187" i="31" s="1"/>
  <c r="G187" i="31"/>
  <c r="I186" i="31"/>
  <c r="H186" i="31" s="1"/>
  <c r="G186" i="31"/>
  <c r="I185" i="31"/>
  <c r="H185" i="31" s="1"/>
  <c r="G185" i="31"/>
  <c r="I184" i="31"/>
  <c r="H184" i="31" s="1"/>
  <c r="G184" i="31"/>
  <c r="I183" i="31"/>
  <c r="H183" i="31" s="1"/>
  <c r="G183" i="31"/>
  <c r="I182" i="31"/>
  <c r="H182" i="31" s="1"/>
  <c r="G182" i="31"/>
  <c r="I181" i="31"/>
  <c r="H181" i="31" s="1"/>
  <c r="G181" i="31"/>
  <c r="I180" i="31"/>
  <c r="H180" i="31" s="1"/>
  <c r="G180" i="31"/>
  <c r="I179" i="31"/>
  <c r="H179" i="31" s="1"/>
  <c r="G179" i="31"/>
  <c r="I178" i="31"/>
  <c r="H178" i="31" s="1"/>
  <c r="G178" i="31"/>
  <c r="I177" i="31"/>
  <c r="H177" i="31" s="1"/>
  <c r="G177" i="31"/>
  <c r="I176" i="31"/>
  <c r="H176" i="31" s="1"/>
  <c r="G176" i="31"/>
  <c r="I175" i="31"/>
  <c r="H175" i="31" s="1"/>
  <c r="G175" i="31"/>
  <c r="I174" i="31"/>
  <c r="H174" i="31" s="1"/>
  <c r="G174" i="31"/>
  <c r="I173" i="31"/>
  <c r="H173" i="31" s="1"/>
  <c r="G173" i="31"/>
  <c r="I172" i="31"/>
  <c r="H172" i="31" s="1"/>
  <c r="G172" i="31"/>
  <c r="I171" i="31"/>
  <c r="H171" i="31" s="1"/>
  <c r="G171" i="31"/>
  <c r="I170" i="31"/>
  <c r="H170" i="31" s="1"/>
  <c r="G170" i="31"/>
  <c r="I169" i="31"/>
  <c r="H169" i="31" s="1"/>
  <c r="G169" i="31"/>
  <c r="I168" i="31"/>
  <c r="H168" i="31" s="1"/>
  <c r="G168" i="31"/>
  <c r="I167" i="31"/>
  <c r="H167" i="31" s="1"/>
  <c r="G167" i="31"/>
  <c r="I166" i="31"/>
  <c r="H166" i="31" s="1"/>
  <c r="G166" i="31"/>
  <c r="I165" i="31"/>
  <c r="H165" i="31" s="1"/>
  <c r="G165" i="31"/>
  <c r="I164" i="31"/>
  <c r="H164" i="31" s="1"/>
  <c r="G164" i="31"/>
  <c r="I163" i="31"/>
  <c r="H163" i="31" s="1"/>
  <c r="G163" i="31"/>
  <c r="I162" i="31"/>
  <c r="H162" i="31" s="1"/>
  <c r="G162" i="31"/>
  <c r="I161" i="31"/>
  <c r="H161" i="31" s="1"/>
  <c r="G161" i="31"/>
  <c r="I160" i="31"/>
  <c r="H160" i="31" s="1"/>
  <c r="G160" i="31"/>
  <c r="I159" i="31"/>
  <c r="H159" i="31" s="1"/>
  <c r="G159" i="31"/>
  <c r="I158" i="31"/>
  <c r="H158" i="31" s="1"/>
  <c r="G158" i="31"/>
  <c r="I157" i="31"/>
  <c r="H157" i="31" s="1"/>
  <c r="G157" i="31"/>
  <c r="I156" i="31"/>
  <c r="H156" i="31" s="1"/>
  <c r="G156" i="31"/>
  <c r="I155" i="31"/>
  <c r="H155" i="31" s="1"/>
  <c r="G155" i="31"/>
  <c r="I154" i="31"/>
  <c r="H154" i="31" s="1"/>
  <c r="G154" i="31"/>
  <c r="I153" i="31"/>
  <c r="H153" i="31" s="1"/>
  <c r="G153" i="31"/>
  <c r="I152" i="31"/>
  <c r="H152" i="31" s="1"/>
  <c r="G152" i="31"/>
  <c r="I151" i="31"/>
  <c r="H151" i="31" s="1"/>
  <c r="G151" i="31"/>
  <c r="I150" i="31"/>
  <c r="H150" i="31" s="1"/>
  <c r="G150" i="31"/>
  <c r="I149" i="31"/>
  <c r="H149" i="31" s="1"/>
  <c r="G149" i="31"/>
  <c r="I148" i="31"/>
  <c r="H148" i="31" s="1"/>
  <c r="G148" i="31"/>
  <c r="I147" i="31"/>
  <c r="H147" i="31" s="1"/>
  <c r="G147" i="31"/>
  <c r="I146" i="31"/>
  <c r="H146" i="31" s="1"/>
  <c r="G146" i="31"/>
  <c r="I145" i="31"/>
  <c r="H145" i="31" s="1"/>
  <c r="G145" i="31"/>
  <c r="I144" i="31"/>
  <c r="H144" i="31" s="1"/>
  <c r="G144" i="31"/>
  <c r="I143" i="31"/>
  <c r="H143" i="31" s="1"/>
  <c r="G143" i="31"/>
  <c r="I142" i="31"/>
  <c r="H142" i="31" s="1"/>
  <c r="G142" i="31"/>
  <c r="I141" i="31"/>
  <c r="H141" i="31" s="1"/>
  <c r="G141" i="31"/>
  <c r="I140" i="31"/>
  <c r="H140" i="31" s="1"/>
  <c r="G140" i="31"/>
  <c r="I139" i="31"/>
  <c r="H139" i="31" s="1"/>
  <c r="G139" i="31"/>
  <c r="I138" i="31"/>
  <c r="H138" i="31" s="1"/>
  <c r="G138" i="31"/>
  <c r="I137" i="31"/>
  <c r="H137" i="31" s="1"/>
  <c r="G137" i="31"/>
  <c r="I136" i="31"/>
  <c r="H136" i="31" s="1"/>
  <c r="G136" i="31"/>
  <c r="I135" i="31"/>
  <c r="H135" i="31" s="1"/>
  <c r="G135" i="31"/>
  <c r="I134" i="31"/>
  <c r="H134" i="31" s="1"/>
  <c r="G134" i="31"/>
  <c r="I133" i="31"/>
  <c r="H133" i="31" s="1"/>
  <c r="G133" i="31"/>
  <c r="I132" i="31"/>
  <c r="H132" i="31" s="1"/>
  <c r="G132" i="31"/>
  <c r="I131" i="31"/>
  <c r="H131" i="31" s="1"/>
  <c r="G131" i="31"/>
  <c r="I130" i="31"/>
  <c r="H130" i="31" s="1"/>
  <c r="G130" i="31"/>
  <c r="I129" i="31"/>
  <c r="H129" i="31" s="1"/>
  <c r="G129" i="31"/>
  <c r="I128" i="31"/>
  <c r="H128" i="31" s="1"/>
  <c r="G128" i="31"/>
  <c r="I127" i="31"/>
  <c r="H127" i="31" s="1"/>
  <c r="G127" i="31"/>
  <c r="I126" i="31"/>
  <c r="H126" i="31" s="1"/>
  <c r="G126" i="31"/>
  <c r="I125" i="31"/>
  <c r="H125" i="31" s="1"/>
  <c r="G125" i="31"/>
  <c r="I124" i="31"/>
  <c r="H124" i="31" s="1"/>
  <c r="G124" i="31"/>
  <c r="I123" i="31"/>
  <c r="H123" i="31" s="1"/>
  <c r="G123" i="31"/>
  <c r="I122" i="31"/>
  <c r="H122" i="31" s="1"/>
  <c r="G122" i="31"/>
  <c r="I121" i="31"/>
  <c r="H121" i="31" s="1"/>
  <c r="G121" i="31"/>
  <c r="I120" i="31"/>
  <c r="H120" i="31" s="1"/>
  <c r="G120" i="31"/>
  <c r="I119" i="31"/>
  <c r="H119" i="31" s="1"/>
  <c r="G119" i="31"/>
  <c r="I118" i="31"/>
  <c r="H118" i="31" s="1"/>
  <c r="G118" i="31"/>
  <c r="I117" i="31"/>
  <c r="H117" i="31" s="1"/>
  <c r="G117" i="31"/>
  <c r="I116" i="31"/>
  <c r="H116" i="31" s="1"/>
  <c r="G116" i="31"/>
  <c r="I115" i="31"/>
  <c r="H115" i="31" s="1"/>
  <c r="G115" i="31"/>
  <c r="I114" i="31"/>
  <c r="H114" i="31" s="1"/>
  <c r="G114" i="31"/>
  <c r="I113" i="31"/>
  <c r="H113" i="31" s="1"/>
  <c r="G113" i="31"/>
  <c r="I112" i="31"/>
  <c r="H112" i="31" s="1"/>
  <c r="G112" i="31"/>
  <c r="I111" i="31"/>
  <c r="H111" i="31" s="1"/>
  <c r="G111" i="31"/>
  <c r="I110" i="31"/>
  <c r="H110" i="31" s="1"/>
  <c r="G110" i="31"/>
  <c r="I109" i="31"/>
  <c r="H109" i="31" s="1"/>
  <c r="G109" i="31"/>
  <c r="I108" i="31"/>
  <c r="H108" i="31" s="1"/>
  <c r="G108" i="31"/>
  <c r="I107" i="31"/>
  <c r="H107" i="31" s="1"/>
  <c r="G107" i="31"/>
  <c r="I106" i="31"/>
  <c r="H106" i="31" s="1"/>
  <c r="G106" i="31"/>
  <c r="I105" i="31"/>
  <c r="H105" i="31" s="1"/>
  <c r="G105" i="31"/>
  <c r="I104" i="31"/>
  <c r="H104" i="31" s="1"/>
  <c r="G104" i="31"/>
  <c r="I103" i="31"/>
  <c r="H103" i="31" s="1"/>
  <c r="G103" i="31"/>
  <c r="I102" i="31"/>
  <c r="H102" i="31" s="1"/>
  <c r="G102" i="31"/>
  <c r="I101" i="31"/>
  <c r="H101" i="31" s="1"/>
  <c r="G101" i="31"/>
  <c r="I100" i="31"/>
  <c r="H100" i="31" s="1"/>
  <c r="G100" i="31"/>
  <c r="I99" i="31"/>
  <c r="H99" i="31" s="1"/>
  <c r="G99" i="31"/>
  <c r="I98" i="31"/>
  <c r="H98" i="31" s="1"/>
  <c r="G98" i="31"/>
  <c r="I97" i="31"/>
  <c r="H97" i="31" s="1"/>
  <c r="G97" i="31"/>
  <c r="I96" i="31"/>
  <c r="H96" i="31" s="1"/>
  <c r="G96" i="31"/>
  <c r="I95" i="31"/>
  <c r="H95" i="31" s="1"/>
  <c r="G95" i="31"/>
  <c r="I94" i="31"/>
  <c r="H94" i="31" s="1"/>
  <c r="G94" i="31"/>
  <c r="I93" i="31"/>
  <c r="H93" i="31" s="1"/>
  <c r="G93" i="31"/>
  <c r="I92" i="31"/>
  <c r="H92" i="31" s="1"/>
  <c r="G92" i="31"/>
  <c r="I91" i="31"/>
  <c r="H91" i="31" s="1"/>
  <c r="G91" i="31"/>
  <c r="I90" i="31"/>
  <c r="H90" i="31" s="1"/>
  <c r="G90" i="31"/>
  <c r="I89" i="31"/>
  <c r="H89" i="31" s="1"/>
  <c r="G89" i="31"/>
  <c r="I88" i="31"/>
  <c r="H88" i="31" s="1"/>
  <c r="G88" i="31"/>
  <c r="I87" i="31"/>
  <c r="H87" i="31" s="1"/>
  <c r="G87" i="31"/>
  <c r="I86" i="31"/>
  <c r="H86" i="31" s="1"/>
  <c r="G86" i="31"/>
  <c r="I85" i="31"/>
  <c r="H85" i="31" s="1"/>
  <c r="G85" i="31"/>
  <c r="I84" i="31"/>
  <c r="H84" i="31" s="1"/>
  <c r="G84" i="31"/>
  <c r="I83" i="31"/>
  <c r="H83" i="31" s="1"/>
  <c r="G83" i="31"/>
  <c r="I82" i="31"/>
  <c r="H82" i="31" s="1"/>
  <c r="G82" i="31"/>
  <c r="I81" i="31"/>
  <c r="H81" i="31" s="1"/>
  <c r="G81" i="31"/>
  <c r="I80" i="31"/>
  <c r="H80" i="31" s="1"/>
  <c r="G80" i="31"/>
  <c r="I79" i="31"/>
  <c r="H79" i="31" s="1"/>
  <c r="G79" i="31"/>
  <c r="I78" i="31"/>
  <c r="H78" i="31" s="1"/>
  <c r="G78" i="31"/>
  <c r="I77" i="31"/>
  <c r="H77" i="31" s="1"/>
  <c r="G77" i="31"/>
  <c r="I76" i="31"/>
  <c r="H76" i="31" s="1"/>
  <c r="G76" i="31"/>
  <c r="I75" i="31"/>
  <c r="H75" i="31" s="1"/>
  <c r="G75" i="31"/>
  <c r="I74" i="31"/>
  <c r="H74" i="31" s="1"/>
  <c r="G74" i="31"/>
  <c r="I73" i="31"/>
  <c r="H73" i="31" s="1"/>
  <c r="G73" i="31"/>
  <c r="I72" i="31"/>
  <c r="H72" i="31" s="1"/>
  <c r="G72" i="31"/>
  <c r="I71" i="31"/>
  <c r="H71" i="31" s="1"/>
  <c r="G71" i="31"/>
  <c r="I70" i="31"/>
  <c r="H70" i="31" s="1"/>
  <c r="G70" i="31"/>
  <c r="I69" i="31"/>
  <c r="H69" i="31" s="1"/>
  <c r="G69" i="31"/>
  <c r="I68" i="31"/>
  <c r="H68" i="31" s="1"/>
  <c r="G68" i="31"/>
  <c r="I67" i="31"/>
  <c r="H67" i="31" s="1"/>
  <c r="G67" i="31"/>
  <c r="I66" i="31"/>
  <c r="H66" i="31" s="1"/>
  <c r="G66" i="31"/>
  <c r="I65" i="31"/>
  <c r="H65" i="31" s="1"/>
  <c r="G65" i="31"/>
  <c r="I64" i="31"/>
  <c r="H64" i="31" s="1"/>
  <c r="G64" i="31"/>
  <c r="I63" i="31"/>
  <c r="H63" i="31" s="1"/>
  <c r="G63" i="31"/>
  <c r="I62" i="31"/>
  <c r="H62" i="31" s="1"/>
  <c r="G62" i="31"/>
  <c r="I61" i="31"/>
  <c r="H61" i="31" s="1"/>
  <c r="G61" i="31"/>
  <c r="I60" i="31"/>
  <c r="H60" i="31" s="1"/>
  <c r="G60" i="31"/>
  <c r="I59" i="31"/>
  <c r="H59" i="31" s="1"/>
  <c r="G59" i="31"/>
  <c r="I58" i="31"/>
  <c r="H58" i="31" s="1"/>
  <c r="G58" i="31"/>
  <c r="I57" i="31"/>
  <c r="H57" i="31" s="1"/>
  <c r="G57" i="31"/>
  <c r="I56" i="31"/>
  <c r="H56" i="31" s="1"/>
  <c r="G56" i="31"/>
  <c r="I55" i="31"/>
  <c r="H55" i="31" s="1"/>
  <c r="G55" i="31"/>
  <c r="I54" i="31"/>
  <c r="H54" i="31" s="1"/>
  <c r="G54" i="31"/>
  <c r="I53" i="31"/>
  <c r="H53" i="31" s="1"/>
  <c r="G53" i="31"/>
  <c r="I52" i="31"/>
  <c r="H52" i="31" s="1"/>
  <c r="G52" i="31"/>
  <c r="I51" i="31"/>
  <c r="H51" i="31" s="1"/>
  <c r="G51" i="31"/>
  <c r="I50" i="31"/>
  <c r="H50" i="31" s="1"/>
  <c r="G50" i="31"/>
  <c r="I49" i="31"/>
  <c r="H49" i="31" s="1"/>
  <c r="G49" i="31"/>
  <c r="I48" i="31"/>
  <c r="H48" i="31" s="1"/>
  <c r="G48" i="31"/>
  <c r="I47" i="31"/>
  <c r="H47" i="31" s="1"/>
  <c r="G47" i="31"/>
  <c r="I46" i="31"/>
  <c r="H46" i="31" s="1"/>
  <c r="G46" i="31"/>
  <c r="I45" i="31"/>
  <c r="H45" i="31" s="1"/>
  <c r="G45" i="31"/>
  <c r="I44" i="31"/>
  <c r="H44" i="31" s="1"/>
  <c r="G44" i="31"/>
  <c r="I43" i="31"/>
  <c r="H43" i="31" s="1"/>
  <c r="G43" i="31"/>
  <c r="I42" i="31"/>
  <c r="H42" i="31" s="1"/>
  <c r="G42" i="31"/>
  <c r="I41" i="31"/>
  <c r="H41" i="31" s="1"/>
  <c r="G41" i="31"/>
  <c r="I40" i="31"/>
  <c r="H40" i="31" s="1"/>
  <c r="G40" i="31"/>
  <c r="I39" i="31"/>
  <c r="H39" i="31" s="1"/>
  <c r="G39" i="31"/>
  <c r="I38" i="31"/>
  <c r="H38" i="31" s="1"/>
  <c r="G38" i="31"/>
  <c r="I37" i="31"/>
  <c r="H37" i="31" s="1"/>
  <c r="G37" i="31"/>
  <c r="I36" i="31"/>
  <c r="H36" i="31" s="1"/>
  <c r="G36" i="31"/>
  <c r="I35" i="31"/>
  <c r="H35" i="31" s="1"/>
  <c r="G35" i="31"/>
  <c r="I34" i="31"/>
  <c r="H34" i="31" s="1"/>
  <c r="G34" i="31"/>
  <c r="I33" i="31"/>
  <c r="H33" i="31" s="1"/>
  <c r="G33" i="31"/>
  <c r="I32" i="31"/>
  <c r="H32" i="31" s="1"/>
  <c r="G32" i="31"/>
  <c r="I31" i="31"/>
  <c r="H31" i="31" s="1"/>
  <c r="G31" i="31"/>
  <c r="I30" i="31"/>
  <c r="H30" i="31" s="1"/>
  <c r="G30" i="31"/>
  <c r="I29" i="31"/>
  <c r="H29" i="31" s="1"/>
  <c r="G29" i="31"/>
  <c r="I28" i="31"/>
  <c r="H28" i="31" s="1"/>
  <c r="G28" i="31"/>
  <c r="I27" i="31"/>
  <c r="H27" i="31" s="1"/>
  <c r="G27" i="31"/>
  <c r="I26" i="31"/>
  <c r="H26" i="31" s="1"/>
  <c r="G26" i="31"/>
  <c r="I25" i="31"/>
  <c r="H25" i="31" s="1"/>
  <c r="G25" i="31"/>
  <c r="I24" i="31"/>
  <c r="H24" i="31" s="1"/>
  <c r="G24" i="31"/>
  <c r="I23" i="31"/>
  <c r="H23" i="31" s="1"/>
  <c r="G23" i="31"/>
  <c r="I22" i="31"/>
  <c r="H22" i="31" s="1"/>
  <c r="G22" i="31"/>
  <c r="I21" i="31"/>
  <c r="H21" i="31" s="1"/>
  <c r="G21" i="31"/>
  <c r="I20" i="31"/>
  <c r="H20" i="31" s="1"/>
  <c r="G20" i="31"/>
  <c r="I19" i="31"/>
  <c r="H19" i="31" s="1"/>
  <c r="G19" i="31"/>
  <c r="I18" i="31"/>
  <c r="H18" i="31" s="1"/>
  <c r="G18" i="31"/>
  <c r="I17" i="31"/>
  <c r="H17" i="31" s="1"/>
  <c r="G17" i="31"/>
  <c r="I16" i="31"/>
  <c r="H16" i="31" s="1"/>
  <c r="G16" i="31"/>
  <c r="I15" i="31"/>
  <c r="H15" i="31" s="1"/>
  <c r="G15" i="31"/>
  <c r="I14" i="31"/>
  <c r="H14" i="31" s="1"/>
  <c r="G14" i="31"/>
  <c r="I13" i="31"/>
  <c r="H13" i="31" s="1"/>
  <c r="G13" i="31"/>
  <c r="I12" i="31"/>
  <c r="H12" i="31" s="1"/>
  <c r="G12" i="31"/>
  <c r="I11" i="31"/>
  <c r="H11" i="31" s="1"/>
  <c r="G11" i="31"/>
  <c r="I10" i="31"/>
  <c r="H10" i="31" s="1"/>
  <c r="G10" i="31"/>
  <c r="I9" i="31"/>
  <c r="H9" i="31" s="1"/>
  <c r="G9" i="31"/>
  <c r="I8" i="31"/>
  <c r="H8" i="31" s="1"/>
  <c r="G8" i="31"/>
  <c r="I7" i="31"/>
  <c r="H7" i="31" s="1"/>
  <c r="G7" i="31"/>
  <c r="I6" i="31"/>
  <c r="H6" i="31" s="1"/>
  <c r="G6" i="31"/>
  <c r="I5" i="31"/>
  <c r="H5" i="31" s="1"/>
  <c r="G5" i="31"/>
  <c r="I4" i="31"/>
  <c r="H4" i="31" s="1"/>
  <c r="G4" i="31"/>
  <c r="I3" i="31"/>
  <c r="H3" i="31" s="1"/>
  <c r="G3" i="31"/>
  <c r="A202" i="25"/>
  <c r="C202" i="25" s="1"/>
  <c r="A201" i="25"/>
  <c r="H201" i="25" s="1"/>
  <c r="A200" i="25"/>
  <c r="H200" i="25" s="1"/>
  <c r="A199" i="25"/>
  <c r="G199" i="25" s="1"/>
  <c r="A198" i="25"/>
  <c r="C198" i="25" s="1"/>
  <c r="A197" i="25"/>
  <c r="D197" i="25" s="1"/>
  <c r="A196" i="25"/>
  <c r="A195" i="25"/>
  <c r="H195" i="25" s="1"/>
  <c r="A194" i="25"/>
  <c r="H194" i="25" s="1"/>
  <c r="A193" i="25"/>
  <c r="A192" i="25"/>
  <c r="C192" i="25" s="1"/>
  <c r="A191" i="25"/>
  <c r="G191" i="25" s="1"/>
  <c r="A190" i="25"/>
  <c r="D190" i="25" s="1"/>
  <c r="A189" i="25"/>
  <c r="D189" i="25" s="1"/>
  <c r="A188" i="25"/>
  <c r="E188" i="25" s="1"/>
  <c r="A187" i="25"/>
  <c r="H187" i="25" s="1"/>
  <c r="A186" i="25"/>
  <c r="A185" i="25"/>
  <c r="A184" i="25"/>
  <c r="A183" i="25"/>
  <c r="H183" i="25" s="1"/>
  <c r="A182" i="25"/>
  <c r="C182" i="25" s="1"/>
  <c r="A181" i="25"/>
  <c r="D181" i="25" s="1"/>
  <c r="A180" i="25"/>
  <c r="D180" i="25" s="1"/>
  <c r="A179" i="25"/>
  <c r="H179" i="25" s="1"/>
  <c r="A178" i="25"/>
  <c r="C178" i="25" s="1"/>
  <c r="A177" i="25"/>
  <c r="G177" i="25" s="1"/>
  <c r="A176" i="25"/>
  <c r="A175" i="25"/>
  <c r="G175" i="25" s="1"/>
  <c r="A174" i="25"/>
  <c r="G174" i="25" s="1"/>
  <c r="A173" i="25"/>
  <c r="G173" i="25" s="1"/>
  <c r="A172" i="25"/>
  <c r="H172" i="25" s="1"/>
  <c r="A171" i="25"/>
  <c r="H171" i="25" s="1"/>
  <c r="A170" i="25"/>
  <c r="A169" i="25"/>
  <c r="A168" i="25"/>
  <c r="A167" i="25"/>
  <c r="D167" i="25" s="1"/>
  <c r="A166" i="25"/>
  <c r="C166" i="25" s="1"/>
  <c r="A165" i="25"/>
  <c r="A164" i="25"/>
  <c r="H164" i="25" s="1"/>
  <c r="A163" i="25"/>
  <c r="H163" i="25" s="1"/>
  <c r="A162" i="25"/>
  <c r="B162" i="25" s="1"/>
  <c r="A161" i="25"/>
  <c r="A160" i="25"/>
  <c r="B160" i="25" s="1"/>
  <c r="A159" i="25"/>
  <c r="A158" i="25"/>
  <c r="C158" i="25" s="1"/>
  <c r="A157" i="25"/>
  <c r="G157" i="25" s="1"/>
  <c r="A156" i="25"/>
  <c r="G156" i="25" s="1"/>
  <c r="A155" i="25"/>
  <c r="A154" i="25"/>
  <c r="A153" i="25"/>
  <c r="H153" i="25" s="1"/>
  <c r="A152" i="25"/>
  <c r="A151" i="25"/>
  <c r="H151" i="25" s="1"/>
  <c r="A150" i="25"/>
  <c r="B150" i="25" s="1"/>
  <c r="A149" i="25"/>
  <c r="A148" i="25"/>
  <c r="H148" i="25" s="1"/>
  <c r="A147" i="25"/>
  <c r="C147" i="25" s="1"/>
  <c r="A146" i="25"/>
  <c r="G146" i="25" s="1"/>
  <c r="A145" i="25"/>
  <c r="A144" i="25"/>
  <c r="C144" i="25" s="1"/>
  <c r="A143" i="25"/>
  <c r="G143" i="25" s="1"/>
  <c r="A142" i="25"/>
  <c r="B142" i="25" s="1"/>
  <c r="A141" i="25"/>
  <c r="D141" i="25" s="1"/>
  <c r="A140" i="25"/>
  <c r="C140" i="25" s="1"/>
  <c r="A139" i="25"/>
  <c r="A138" i="25"/>
  <c r="D138" i="25" s="1"/>
  <c r="A137" i="25"/>
  <c r="C137" i="25" s="1"/>
  <c r="A136" i="25"/>
  <c r="A135" i="25"/>
  <c r="A134" i="25"/>
  <c r="F134" i="25" s="1"/>
  <c r="A133" i="25"/>
  <c r="A132" i="25"/>
  <c r="D132" i="25" s="1"/>
  <c r="A131" i="25"/>
  <c r="A130" i="25"/>
  <c r="D130" i="25" s="1"/>
  <c r="A129" i="25"/>
  <c r="F129" i="25" s="1"/>
  <c r="A128" i="25"/>
  <c r="G128" i="25" s="1"/>
  <c r="A127" i="25"/>
  <c r="A126" i="25"/>
  <c r="H126" i="25" s="1"/>
  <c r="A125" i="25"/>
  <c r="A124" i="25"/>
  <c r="G124" i="25" s="1"/>
  <c r="A123" i="25"/>
  <c r="F123" i="25" s="1"/>
  <c r="A122" i="25"/>
  <c r="C122" i="25" s="1"/>
  <c r="A121" i="25"/>
  <c r="G121" i="25" s="1"/>
  <c r="A120" i="25"/>
  <c r="G120" i="25" s="1"/>
  <c r="A119" i="25"/>
  <c r="A118" i="25"/>
  <c r="D118" i="25" s="1"/>
  <c r="A117" i="25"/>
  <c r="A116" i="25"/>
  <c r="H116" i="25" s="1"/>
  <c r="A115" i="25"/>
  <c r="H115" i="25" s="1"/>
  <c r="A114" i="25"/>
  <c r="D114" i="25" s="1"/>
  <c r="A113" i="25"/>
  <c r="F113" i="25" s="1"/>
  <c r="A112" i="25"/>
  <c r="A111" i="25"/>
  <c r="A110" i="25"/>
  <c r="G110" i="25" s="1"/>
  <c r="A109" i="25"/>
  <c r="A108" i="25"/>
  <c r="H108" i="25" s="1"/>
  <c r="A107" i="25"/>
  <c r="G107" i="25" s="1"/>
  <c r="A106" i="25"/>
  <c r="E106" i="25" s="1"/>
  <c r="A105" i="25"/>
  <c r="A104" i="25"/>
  <c r="H104" i="25" s="1"/>
  <c r="A103" i="25"/>
  <c r="G103" i="25" s="1"/>
  <c r="A102" i="25"/>
  <c r="A101" i="25"/>
  <c r="A100" i="25"/>
  <c r="D100" i="25" s="1"/>
  <c r="A99" i="25"/>
  <c r="H99" i="25" s="1"/>
  <c r="A98" i="25"/>
  <c r="E98" i="25" s="1"/>
  <c r="A97" i="25"/>
  <c r="F97" i="25" s="1"/>
  <c r="A96" i="25"/>
  <c r="G96" i="25" s="1"/>
  <c r="A95" i="25"/>
  <c r="F95" i="25" s="1"/>
  <c r="A94" i="25"/>
  <c r="F94" i="25" s="1"/>
  <c r="A93" i="25"/>
  <c r="A92" i="25"/>
  <c r="A91" i="25"/>
  <c r="A90" i="25"/>
  <c r="H90" i="25" s="1"/>
  <c r="A89" i="25"/>
  <c r="A88" i="25"/>
  <c r="F88" i="25" s="1"/>
  <c r="A87" i="25"/>
  <c r="A86" i="25"/>
  <c r="F86" i="25" s="1"/>
  <c r="A85" i="25"/>
  <c r="A84" i="25"/>
  <c r="A83" i="25"/>
  <c r="A82" i="25"/>
  <c r="D82" i="25" s="1"/>
  <c r="A81" i="25"/>
  <c r="A80" i="25"/>
  <c r="E80" i="25" s="1"/>
  <c r="A79" i="25"/>
  <c r="F79" i="25" s="1"/>
  <c r="A78" i="25"/>
  <c r="A77" i="25"/>
  <c r="F77" i="25" s="1"/>
  <c r="A76" i="25"/>
  <c r="D76" i="25" s="1"/>
  <c r="A75" i="25"/>
  <c r="A74" i="25"/>
  <c r="C74" i="25" s="1"/>
  <c r="A73" i="25"/>
  <c r="H73" i="25" s="1"/>
  <c r="A72" i="25"/>
  <c r="B72" i="25" s="1"/>
  <c r="A71" i="25"/>
  <c r="A70" i="25"/>
  <c r="A69" i="25"/>
  <c r="H69" i="25" s="1"/>
  <c r="A68" i="25"/>
  <c r="A67" i="25"/>
  <c r="F67" i="25" s="1"/>
  <c r="A66" i="25"/>
  <c r="A65" i="25"/>
  <c r="H65" i="25" s="1"/>
  <c r="A64" i="25"/>
  <c r="G64" i="25" s="1"/>
  <c r="A63" i="25"/>
  <c r="A62" i="25"/>
  <c r="D62" i="25" s="1"/>
  <c r="A61" i="25"/>
  <c r="G61" i="25" s="1"/>
  <c r="A60" i="25"/>
  <c r="A59" i="25"/>
  <c r="G59" i="25" s="1"/>
  <c r="A58" i="25"/>
  <c r="H58" i="25" s="1"/>
  <c r="A57" i="25"/>
  <c r="A56" i="25"/>
  <c r="C56" i="25" s="1"/>
  <c r="A55" i="25"/>
  <c r="A54" i="25"/>
  <c r="H54" i="25" s="1"/>
  <c r="A53" i="25"/>
  <c r="G53" i="25" s="1"/>
  <c r="A52" i="25"/>
  <c r="B52" i="25" s="1"/>
  <c r="A51" i="25"/>
  <c r="G51" i="25" s="1"/>
  <c r="A50" i="25"/>
  <c r="D50" i="25" s="1"/>
  <c r="A49" i="25"/>
  <c r="F49" i="25" s="1"/>
  <c r="A48" i="25"/>
  <c r="A47" i="25"/>
  <c r="H47" i="25" s="1"/>
  <c r="A46" i="25"/>
  <c r="A45" i="25"/>
  <c r="A44" i="25"/>
  <c r="H44" i="25" s="1"/>
  <c r="A43" i="25"/>
  <c r="F43" i="25" s="1"/>
  <c r="A42" i="25"/>
  <c r="A41" i="25"/>
  <c r="F41" i="25" s="1"/>
  <c r="A40" i="25"/>
  <c r="B40" i="25" s="1"/>
  <c r="A39" i="25"/>
  <c r="A38" i="25"/>
  <c r="A37" i="25"/>
  <c r="G37" i="25" s="1"/>
  <c r="A36" i="25"/>
  <c r="H36" i="25" s="1"/>
  <c r="A35" i="25"/>
  <c r="G35" i="25" s="1"/>
  <c r="A34" i="25"/>
  <c r="C34" i="25" s="1"/>
  <c r="A33" i="25"/>
  <c r="H33" i="25" s="1"/>
  <c r="A32" i="25"/>
  <c r="F32" i="25" s="1"/>
  <c r="A31" i="25"/>
  <c r="A30" i="25"/>
  <c r="E30" i="25" s="1"/>
  <c r="A29" i="25"/>
  <c r="A28" i="25"/>
  <c r="A27" i="25"/>
  <c r="H27" i="25" s="1"/>
  <c r="A26" i="25"/>
  <c r="E26" i="25" s="1"/>
  <c r="A25" i="25"/>
  <c r="A24" i="25"/>
  <c r="H24" i="25" s="1"/>
  <c r="A23" i="25"/>
  <c r="F23" i="25" s="1"/>
  <c r="A22" i="25"/>
  <c r="B22" i="25" s="1"/>
  <c r="A21" i="25"/>
  <c r="A20" i="25"/>
  <c r="A19" i="25"/>
  <c r="G19" i="25" s="1"/>
  <c r="A18" i="25"/>
  <c r="A17" i="25"/>
  <c r="H17" i="25" s="1"/>
  <c r="A16" i="25"/>
  <c r="A15" i="25"/>
  <c r="A14" i="25"/>
  <c r="A13" i="25"/>
  <c r="A12" i="25"/>
  <c r="G12" i="25" s="1"/>
  <c r="A11" i="25"/>
  <c r="A10" i="25"/>
  <c r="A9" i="25"/>
  <c r="A8" i="25"/>
  <c r="G8" i="25" s="1"/>
  <c r="A7" i="25"/>
  <c r="F7" i="25" s="1"/>
  <c r="A6" i="25"/>
  <c r="A5" i="25"/>
  <c r="A4" i="25"/>
  <c r="H4" i="25" s="1"/>
  <c r="A3" i="25"/>
  <c r="D11" i="18"/>
  <c r="B5" i="18"/>
  <c r="B9" i="18" s="1"/>
  <c r="B11" i="18" s="1"/>
  <c r="D3" i="16"/>
  <c r="F3" i="16" s="1"/>
  <c r="C3" i="16"/>
  <c r="H15" i="15"/>
  <c r="H9" i="15"/>
  <c r="H8" i="15"/>
  <c r="H7" i="15"/>
  <c r="H6" i="15"/>
  <c r="H5" i="15"/>
  <c r="H4" i="15"/>
  <c r="H3" i="15"/>
  <c r="M202" i="12"/>
  <c r="L202" i="12"/>
  <c r="K202" i="12"/>
  <c r="J202" i="12"/>
  <c r="C202" i="12"/>
  <c r="M201" i="12"/>
  <c r="L201" i="12"/>
  <c r="K201" i="12"/>
  <c r="J201" i="12"/>
  <c r="C201" i="12"/>
  <c r="M200" i="12"/>
  <c r="L200" i="12"/>
  <c r="K200" i="12"/>
  <c r="J200" i="12"/>
  <c r="C200" i="12"/>
  <c r="M199" i="12"/>
  <c r="L199" i="12"/>
  <c r="K199" i="12"/>
  <c r="J199" i="12"/>
  <c r="C199" i="12"/>
  <c r="M198" i="12"/>
  <c r="L198" i="12"/>
  <c r="K198" i="12"/>
  <c r="J198" i="12"/>
  <c r="C198" i="12"/>
  <c r="M197" i="12"/>
  <c r="L197" i="12"/>
  <c r="K197" i="12"/>
  <c r="J197" i="12"/>
  <c r="C197" i="12"/>
  <c r="M196" i="12"/>
  <c r="L196" i="12"/>
  <c r="K196" i="12"/>
  <c r="J196" i="12"/>
  <c r="C196" i="12"/>
  <c r="M195" i="12"/>
  <c r="L195" i="12"/>
  <c r="K195" i="12"/>
  <c r="J195" i="12"/>
  <c r="C195" i="12"/>
  <c r="M194" i="12"/>
  <c r="L194" i="12"/>
  <c r="K194" i="12"/>
  <c r="J194" i="12"/>
  <c r="C194" i="12"/>
  <c r="M193" i="12"/>
  <c r="L193" i="12"/>
  <c r="K193" i="12"/>
  <c r="J193" i="12"/>
  <c r="C193" i="12"/>
  <c r="M192" i="12"/>
  <c r="L192" i="12"/>
  <c r="K192" i="12"/>
  <c r="J192" i="12"/>
  <c r="C192" i="12"/>
  <c r="M191" i="12"/>
  <c r="L191" i="12"/>
  <c r="K191" i="12"/>
  <c r="J191" i="12"/>
  <c r="C191" i="12"/>
  <c r="M190" i="12"/>
  <c r="L190" i="12"/>
  <c r="K190" i="12"/>
  <c r="J190" i="12"/>
  <c r="C190" i="12"/>
  <c r="M189" i="12"/>
  <c r="L189" i="12"/>
  <c r="K189" i="12"/>
  <c r="J189" i="12"/>
  <c r="C189" i="12"/>
  <c r="M188" i="12"/>
  <c r="L188" i="12"/>
  <c r="K188" i="12"/>
  <c r="J188" i="12"/>
  <c r="C188" i="12"/>
  <c r="M187" i="12"/>
  <c r="L187" i="12"/>
  <c r="K187" i="12"/>
  <c r="J187" i="12"/>
  <c r="C187" i="12"/>
  <c r="M186" i="12"/>
  <c r="L186" i="12"/>
  <c r="K186" i="12"/>
  <c r="J186" i="12"/>
  <c r="C186" i="12"/>
  <c r="M185" i="12"/>
  <c r="L185" i="12"/>
  <c r="K185" i="12"/>
  <c r="J185" i="12"/>
  <c r="C185" i="12"/>
  <c r="M184" i="12"/>
  <c r="L184" i="12"/>
  <c r="K184" i="12"/>
  <c r="J184" i="12"/>
  <c r="C184" i="12"/>
  <c r="M183" i="12"/>
  <c r="L183" i="12"/>
  <c r="K183" i="12"/>
  <c r="J183" i="12"/>
  <c r="C183" i="12"/>
  <c r="M182" i="12"/>
  <c r="L182" i="12"/>
  <c r="K182" i="12"/>
  <c r="J182" i="12"/>
  <c r="C182" i="12"/>
  <c r="M181" i="12"/>
  <c r="L181" i="12"/>
  <c r="K181" i="12"/>
  <c r="J181" i="12"/>
  <c r="C181" i="12"/>
  <c r="M180" i="12"/>
  <c r="L180" i="12"/>
  <c r="K180" i="12"/>
  <c r="J180" i="12"/>
  <c r="C180" i="12"/>
  <c r="M179" i="12"/>
  <c r="L179" i="12"/>
  <c r="K179" i="12"/>
  <c r="J179" i="12"/>
  <c r="C179" i="12"/>
  <c r="M178" i="12"/>
  <c r="L178" i="12"/>
  <c r="K178" i="12"/>
  <c r="J178" i="12"/>
  <c r="C178" i="12"/>
  <c r="M177" i="12"/>
  <c r="L177" i="12"/>
  <c r="K177" i="12"/>
  <c r="J177" i="12"/>
  <c r="C177" i="12"/>
  <c r="M176" i="12"/>
  <c r="L176" i="12"/>
  <c r="K176" i="12"/>
  <c r="J176" i="12"/>
  <c r="C176" i="12"/>
  <c r="M175" i="12"/>
  <c r="L175" i="12"/>
  <c r="K175" i="12"/>
  <c r="J175" i="12"/>
  <c r="C175" i="12"/>
  <c r="M174" i="12"/>
  <c r="L174" i="12"/>
  <c r="K174" i="12"/>
  <c r="J174" i="12"/>
  <c r="C174" i="12"/>
  <c r="M173" i="12"/>
  <c r="L173" i="12"/>
  <c r="K173" i="12"/>
  <c r="J173" i="12"/>
  <c r="C173" i="12"/>
  <c r="M172" i="12"/>
  <c r="L172" i="12"/>
  <c r="K172" i="12"/>
  <c r="J172" i="12"/>
  <c r="C172" i="12"/>
  <c r="M171" i="12"/>
  <c r="L171" i="12"/>
  <c r="K171" i="12"/>
  <c r="J171" i="12"/>
  <c r="C171" i="12"/>
  <c r="M170" i="12"/>
  <c r="L170" i="12"/>
  <c r="K170" i="12"/>
  <c r="J170" i="12"/>
  <c r="C170" i="12"/>
  <c r="M169" i="12"/>
  <c r="L169" i="12"/>
  <c r="K169" i="12"/>
  <c r="J169" i="12"/>
  <c r="C169" i="12"/>
  <c r="M168" i="12"/>
  <c r="L168" i="12"/>
  <c r="K168" i="12"/>
  <c r="J168" i="12"/>
  <c r="C168" i="12"/>
  <c r="M167" i="12"/>
  <c r="L167" i="12"/>
  <c r="K167" i="12"/>
  <c r="J167" i="12"/>
  <c r="C167" i="12"/>
  <c r="M166" i="12"/>
  <c r="L166" i="12"/>
  <c r="K166" i="12"/>
  <c r="J166" i="12"/>
  <c r="C166" i="12"/>
  <c r="M165" i="12"/>
  <c r="L165" i="12"/>
  <c r="K165" i="12"/>
  <c r="J165" i="12"/>
  <c r="C165" i="12"/>
  <c r="M164" i="12"/>
  <c r="L164" i="12"/>
  <c r="K164" i="12"/>
  <c r="J164" i="12"/>
  <c r="C164" i="12"/>
  <c r="M163" i="12"/>
  <c r="L163" i="12"/>
  <c r="K163" i="12"/>
  <c r="J163" i="12"/>
  <c r="C163" i="12"/>
  <c r="M162" i="12"/>
  <c r="L162" i="12"/>
  <c r="K162" i="12"/>
  <c r="J162" i="12"/>
  <c r="C162" i="12"/>
  <c r="M161" i="12"/>
  <c r="L161" i="12"/>
  <c r="K161" i="12"/>
  <c r="J161" i="12"/>
  <c r="C161" i="12"/>
  <c r="M160" i="12"/>
  <c r="L160" i="12"/>
  <c r="K160" i="12"/>
  <c r="J160" i="12"/>
  <c r="C160" i="12"/>
  <c r="M159" i="12"/>
  <c r="L159" i="12"/>
  <c r="K159" i="12"/>
  <c r="J159" i="12"/>
  <c r="C159" i="12"/>
  <c r="M158" i="12"/>
  <c r="L158" i="12"/>
  <c r="K158" i="12"/>
  <c r="J158" i="12"/>
  <c r="C158" i="12"/>
  <c r="M157" i="12"/>
  <c r="L157" i="12"/>
  <c r="K157" i="12"/>
  <c r="J157" i="12"/>
  <c r="C157" i="12"/>
  <c r="M156" i="12"/>
  <c r="L156" i="12"/>
  <c r="K156" i="12"/>
  <c r="J156" i="12"/>
  <c r="C156" i="12"/>
  <c r="M155" i="12"/>
  <c r="L155" i="12"/>
  <c r="K155" i="12"/>
  <c r="J155" i="12"/>
  <c r="C155" i="12"/>
  <c r="M154" i="12"/>
  <c r="L154" i="12"/>
  <c r="K154" i="12"/>
  <c r="J154" i="12"/>
  <c r="C154" i="12"/>
  <c r="M153" i="12"/>
  <c r="L153" i="12"/>
  <c r="K153" i="12"/>
  <c r="J153" i="12"/>
  <c r="C153" i="12"/>
  <c r="M152" i="12"/>
  <c r="L152" i="12"/>
  <c r="K152" i="12"/>
  <c r="J152" i="12"/>
  <c r="C152" i="12"/>
  <c r="M151" i="12"/>
  <c r="L151" i="12"/>
  <c r="K151" i="12"/>
  <c r="J151" i="12"/>
  <c r="C151" i="12"/>
  <c r="M150" i="12"/>
  <c r="L150" i="12"/>
  <c r="K150" i="12"/>
  <c r="J150" i="12"/>
  <c r="C150" i="12"/>
  <c r="M149" i="12"/>
  <c r="L149" i="12"/>
  <c r="K149" i="12"/>
  <c r="J149" i="12"/>
  <c r="C149" i="12"/>
  <c r="M148" i="12"/>
  <c r="L148" i="12"/>
  <c r="K148" i="12"/>
  <c r="J148" i="12"/>
  <c r="C148" i="12"/>
  <c r="M147" i="12"/>
  <c r="L147" i="12"/>
  <c r="K147" i="12"/>
  <c r="J147" i="12"/>
  <c r="C147" i="12"/>
  <c r="M146" i="12"/>
  <c r="L146" i="12"/>
  <c r="K146" i="12"/>
  <c r="J146" i="12"/>
  <c r="C146" i="12"/>
  <c r="M145" i="12"/>
  <c r="L145" i="12"/>
  <c r="K145" i="12"/>
  <c r="J145" i="12"/>
  <c r="C145" i="12"/>
  <c r="M144" i="12"/>
  <c r="L144" i="12"/>
  <c r="K144" i="12"/>
  <c r="J144" i="12"/>
  <c r="C144" i="12"/>
  <c r="M143" i="12"/>
  <c r="L143" i="12"/>
  <c r="K143" i="12"/>
  <c r="J143" i="12"/>
  <c r="C143" i="12"/>
  <c r="M142" i="12"/>
  <c r="L142" i="12"/>
  <c r="K142" i="12"/>
  <c r="J142" i="12"/>
  <c r="C142" i="12"/>
  <c r="M141" i="12"/>
  <c r="L141" i="12"/>
  <c r="K141" i="12"/>
  <c r="J141" i="12"/>
  <c r="C141" i="12"/>
  <c r="M140" i="12"/>
  <c r="L140" i="12"/>
  <c r="K140" i="12"/>
  <c r="J140" i="12"/>
  <c r="C140" i="12"/>
  <c r="M139" i="12"/>
  <c r="L139" i="12"/>
  <c r="K139" i="12"/>
  <c r="J139" i="12"/>
  <c r="C139" i="12"/>
  <c r="M138" i="12"/>
  <c r="L138" i="12"/>
  <c r="K138" i="12"/>
  <c r="J138" i="12"/>
  <c r="C138" i="12"/>
  <c r="M137" i="12"/>
  <c r="L137" i="12"/>
  <c r="K137" i="12"/>
  <c r="J137" i="12"/>
  <c r="C137" i="12"/>
  <c r="M136" i="12"/>
  <c r="L136" i="12"/>
  <c r="K136" i="12"/>
  <c r="J136" i="12"/>
  <c r="C136" i="12"/>
  <c r="M135" i="12"/>
  <c r="L135" i="12"/>
  <c r="K135" i="12"/>
  <c r="J135" i="12"/>
  <c r="C135" i="12"/>
  <c r="M134" i="12"/>
  <c r="L134" i="12"/>
  <c r="K134" i="12"/>
  <c r="J134" i="12"/>
  <c r="C134" i="12"/>
  <c r="M133" i="12"/>
  <c r="L133" i="12"/>
  <c r="K133" i="12"/>
  <c r="J133" i="12"/>
  <c r="C133" i="12"/>
  <c r="M132" i="12"/>
  <c r="L132" i="12"/>
  <c r="K132" i="12"/>
  <c r="J132" i="12"/>
  <c r="C132" i="12"/>
  <c r="M131" i="12"/>
  <c r="L131" i="12"/>
  <c r="K131" i="12"/>
  <c r="J131" i="12"/>
  <c r="C131" i="12"/>
  <c r="M130" i="12"/>
  <c r="L130" i="12"/>
  <c r="K130" i="12"/>
  <c r="J130" i="12"/>
  <c r="C130" i="12"/>
  <c r="M129" i="12"/>
  <c r="L129" i="12"/>
  <c r="K129" i="12"/>
  <c r="J129" i="12"/>
  <c r="C129" i="12"/>
  <c r="M128" i="12"/>
  <c r="L128" i="12"/>
  <c r="K128" i="12"/>
  <c r="J128" i="12"/>
  <c r="C128" i="12"/>
  <c r="M127" i="12"/>
  <c r="L127" i="12"/>
  <c r="K127" i="12"/>
  <c r="J127" i="12"/>
  <c r="C127" i="12"/>
  <c r="M126" i="12"/>
  <c r="L126" i="12"/>
  <c r="K126" i="12"/>
  <c r="J126" i="12"/>
  <c r="C126" i="12"/>
  <c r="M125" i="12"/>
  <c r="L125" i="12"/>
  <c r="K125" i="12"/>
  <c r="J125" i="12"/>
  <c r="C125" i="12"/>
  <c r="M124" i="12"/>
  <c r="L124" i="12"/>
  <c r="K124" i="12"/>
  <c r="J124" i="12"/>
  <c r="C124" i="12"/>
  <c r="M123" i="12"/>
  <c r="L123" i="12"/>
  <c r="K123" i="12"/>
  <c r="J123" i="12"/>
  <c r="C123" i="12"/>
  <c r="M122" i="12"/>
  <c r="L122" i="12"/>
  <c r="K122" i="12"/>
  <c r="J122" i="12"/>
  <c r="C122" i="12"/>
  <c r="M121" i="12"/>
  <c r="L121" i="12"/>
  <c r="K121" i="12"/>
  <c r="J121" i="12"/>
  <c r="C121" i="12"/>
  <c r="M120" i="12"/>
  <c r="L120" i="12"/>
  <c r="K120" i="12"/>
  <c r="J120" i="12"/>
  <c r="C120" i="12"/>
  <c r="M119" i="12"/>
  <c r="L119" i="12"/>
  <c r="K119" i="12"/>
  <c r="J119" i="12"/>
  <c r="C119" i="12"/>
  <c r="M118" i="12"/>
  <c r="L118" i="12"/>
  <c r="K118" i="12"/>
  <c r="J118" i="12"/>
  <c r="C118" i="12"/>
  <c r="M117" i="12"/>
  <c r="L117" i="12"/>
  <c r="K117" i="12"/>
  <c r="J117" i="12"/>
  <c r="C117" i="12"/>
  <c r="M116" i="12"/>
  <c r="L116" i="12"/>
  <c r="K116" i="12"/>
  <c r="J116" i="12"/>
  <c r="C116" i="12"/>
  <c r="M115" i="12"/>
  <c r="L115" i="12"/>
  <c r="K115" i="12"/>
  <c r="J115" i="12"/>
  <c r="C115" i="12"/>
  <c r="M114" i="12"/>
  <c r="L114" i="12"/>
  <c r="K114" i="12"/>
  <c r="J114" i="12"/>
  <c r="C114" i="12"/>
  <c r="M113" i="12"/>
  <c r="L113" i="12"/>
  <c r="K113" i="12"/>
  <c r="J113" i="12"/>
  <c r="C113" i="12"/>
  <c r="M112" i="12"/>
  <c r="L112" i="12"/>
  <c r="K112" i="12"/>
  <c r="J112" i="12"/>
  <c r="C112" i="12"/>
  <c r="M111" i="12"/>
  <c r="L111" i="12"/>
  <c r="K111" i="12"/>
  <c r="J111" i="12"/>
  <c r="C111" i="12"/>
  <c r="M110" i="12"/>
  <c r="L110" i="12"/>
  <c r="K110" i="12"/>
  <c r="J110" i="12"/>
  <c r="C110" i="12"/>
  <c r="M109" i="12"/>
  <c r="L109" i="12"/>
  <c r="K109" i="12"/>
  <c r="J109" i="12"/>
  <c r="C109" i="12"/>
  <c r="M108" i="12"/>
  <c r="L108" i="12"/>
  <c r="K108" i="12"/>
  <c r="J108" i="12"/>
  <c r="C108" i="12"/>
  <c r="M107" i="12"/>
  <c r="L107" i="12"/>
  <c r="K107" i="12"/>
  <c r="J107" i="12"/>
  <c r="C107" i="12"/>
  <c r="M106" i="12"/>
  <c r="L106" i="12"/>
  <c r="K106" i="12"/>
  <c r="J106" i="12"/>
  <c r="C106" i="12"/>
  <c r="M105" i="12"/>
  <c r="L105" i="12"/>
  <c r="K105" i="12"/>
  <c r="J105" i="12"/>
  <c r="C105" i="12"/>
  <c r="M104" i="12"/>
  <c r="L104" i="12"/>
  <c r="K104" i="12"/>
  <c r="J104" i="12"/>
  <c r="C104" i="12"/>
  <c r="M103" i="12"/>
  <c r="L103" i="12"/>
  <c r="K103" i="12"/>
  <c r="J103" i="12"/>
  <c r="C103" i="12"/>
  <c r="M102" i="12"/>
  <c r="L102" i="12"/>
  <c r="K102" i="12"/>
  <c r="J102" i="12"/>
  <c r="C102" i="12"/>
  <c r="M101" i="12"/>
  <c r="L101" i="12"/>
  <c r="K101" i="12"/>
  <c r="J101" i="12"/>
  <c r="C101" i="12"/>
  <c r="M100" i="12"/>
  <c r="L100" i="12"/>
  <c r="K100" i="12"/>
  <c r="J100" i="12"/>
  <c r="C100" i="12"/>
  <c r="M99" i="12"/>
  <c r="L99" i="12"/>
  <c r="K99" i="12"/>
  <c r="J99" i="12"/>
  <c r="C99" i="12"/>
  <c r="M98" i="12"/>
  <c r="L98" i="12"/>
  <c r="K98" i="12"/>
  <c r="J98" i="12"/>
  <c r="C98" i="12"/>
  <c r="M97" i="12"/>
  <c r="L97" i="12"/>
  <c r="K97" i="12"/>
  <c r="J97" i="12"/>
  <c r="C97" i="12"/>
  <c r="M96" i="12"/>
  <c r="L96" i="12"/>
  <c r="K96" i="12"/>
  <c r="J96" i="12"/>
  <c r="C96" i="12"/>
  <c r="M95" i="12"/>
  <c r="L95" i="12"/>
  <c r="K95" i="12"/>
  <c r="J95" i="12"/>
  <c r="C95" i="12"/>
  <c r="M94" i="12"/>
  <c r="L94" i="12"/>
  <c r="K94" i="12"/>
  <c r="J94" i="12"/>
  <c r="C94" i="12"/>
  <c r="M93" i="12"/>
  <c r="L93" i="12"/>
  <c r="K93" i="12"/>
  <c r="J93" i="12"/>
  <c r="C93" i="12"/>
  <c r="M92" i="12"/>
  <c r="L92" i="12"/>
  <c r="K92" i="12"/>
  <c r="J92" i="12"/>
  <c r="C92" i="12"/>
  <c r="M91" i="12"/>
  <c r="L91" i="12"/>
  <c r="K91" i="12"/>
  <c r="J91" i="12"/>
  <c r="C91" i="12"/>
  <c r="M90" i="12"/>
  <c r="L90" i="12"/>
  <c r="K90" i="12"/>
  <c r="J90" i="12"/>
  <c r="C90" i="12"/>
  <c r="M89" i="12"/>
  <c r="L89" i="12"/>
  <c r="K89" i="12"/>
  <c r="J89" i="12"/>
  <c r="C89" i="12"/>
  <c r="M88" i="12"/>
  <c r="L88" i="12"/>
  <c r="K88" i="12"/>
  <c r="J88" i="12"/>
  <c r="C88" i="12"/>
  <c r="M87" i="12"/>
  <c r="L87" i="12"/>
  <c r="K87" i="12"/>
  <c r="J87" i="12"/>
  <c r="C87" i="12"/>
  <c r="M86" i="12"/>
  <c r="L86" i="12"/>
  <c r="K86" i="12"/>
  <c r="J86" i="12"/>
  <c r="C86" i="12"/>
  <c r="M85" i="12"/>
  <c r="L85" i="12"/>
  <c r="K85" i="12"/>
  <c r="J85" i="12"/>
  <c r="C85" i="12"/>
  <c r="M84" i="12"/>
  <c r="L84" i="12"/>
  <c r="K84" i="12"/>
  <c r="J84" i="12"/>
  <c r="C84" i="12"/>
  <c r="M83" i="12"/>
  <c r="L83" i="12"/>
  <c r="K83" i="12"/>
  <c r="J83" i="12"/>
  <c r="C83" i="12"/>
  <c r="M82" i="12"/>
  <c r="L82" i="12"/>
  <c r="K82" i="12"/>
  <c r="J82" i="12"/>
  <c r="C82" i="12"/>
  <c r="M81" i="12"/>
  <c r="L81" i="12"/>
  <c r="K81" i="12"/>
  <c r="J81" i="12"/>
  <c r="C81" i="12"/>
  <c r="M80" i="12"/>
  <c r="L80" i="12"/>
  <c r="K80" i="12"/>
  <c r="J80" i="12"/>
  <c r="C80" i="12"/>
  <c r="M79" i="12"/>
  <c r="L79" i="12"/>
  <c r="K79" i="12"/>
  <c r="J79" i="12"/>
  <c r="C79" i="12"/>
  <c r="M78" i="12"/>
  <c r="L78" i="12"/>
  <c r="K78" i="12"/>
  <c r="J78" i="12"/>
  <c r="C78" i="12"/>
  <c r="M77" i="12"/>
  <c r="L77" i="12"/>
  <c r="K77" i="12"/>
  <c r="J77" i="12"/>
  <c r="C77" i="12"/>
  <c r="M76" i="12"/>
  <c r="L76" i="12"/>
  <c r="K76" i="12"/>
  <c r="J76" i="12"/>
  <c r="C76" i="12"/>
  <c r="M75" i="12"/>
  <c r="L75" i="12"/>
  <c r="K75" i="12"/>
  <c r="J75" i="12"/>
  <c r="C75" i="12"/>
  <c r="M74" i="12"/>
  <c r="L74" i="12"/>
  <c r="K74" i="12"/>
  <c r="J74" i="12"/>
  <c r="C74" i="12"/>
  <c r="M73" i="12"/>
  <c r="L73" i="12"/>
  <c r="K73" i="12"/>
  <c r="J73" i="12"/>
  <c r="C73" i="12"/>
  <c r="M72" i="12"/>
  <c r="L72" i="12"/>
  <c r="K72" i="12"/>
  <c r="J72" i="12"/>
  <c r="C72" i="12"/>
  <c r="M71" i="12"/>
  <c r="L71" i="12"/>
  <c r="K71" i="12"/>
  <c r="J71" i="12"/>
  <c r="C71" i="12"/>
  <c r="M70" i="12"/>
  <c r="L70" i="12"/>
  <c r="K70" i="12"/>
  <c r="J70" i="12"/>
  <c r="C70" i="12"/>
  <c r="M69" i="12"/>
  <c r="L69" i="12"/>
  <c r="K69" i="12"/>
  <c r="J69" i="12"/>
  <c r="C69" i="12"/>
  <c r="M68" i="12"/>
  <c r="L68" i="12"/>
  <c r="K68" i="12"/>
  <c r="J68" i="12"/>
  <c r="C68" i="12"/>
  <c r="M67" i="12"/>
  <c r="L67" i="12"/>
  <c r="K67" i="12"/>
  <c r="J67" i="12"/>
  <c r="C67" i="12"/>
  <c r="M66" i="12"/>
  <c r="L66" i="12"/>
  <c r="K66" i="12"/>
  <c r="J66" i="12"/>
  <c r="C66" i="12"/>
  <c r="M65" i="12"/>
  <c r="L65" i="12"/>
  <c r="K65" i="12"/>
  <c r="J65" i="12"/>
  <c r="C65" i="12"/>
  <c r="M64" i="12"/>
  <c r="L64" i="12"/>
  <c r="K64" i="12"/>
  <c r="J64" i="12"/>
  <c r="C64" i="12"/>
  <c r="M63" i="12"/>
  <c r="L63" i="12"/>
  <c r="K63" i="12"/>
  <c r="J63" i="12"/>
  <c r="C63" i="12"/>
  <c r="M62" i="12"/>
  <c r="L62" i="12"/>
  <c r="K62" i="12"/>
  <c r="J62" i="12"/>
  <c r="C62" i="12"/>
  <c r="M61" i="12"/>
  <c r="L61" i="12"/>
  <c r="K61" i="12"/>
  <c r="J61" i="12"/>
  <c r="C61" i="12"/>
  <c r="M60" i="12"/>
  <c r="L60" i="12"/>
  <c r="K60" i="12"/>
  <c r="J60" i="12"/>
  <c r="C60" i="12"/>
  <c r="M59" i="12"/>
  <c r="L59" i="12"/>
  <c r="K59" i="12"/>
  <c r="J59" i="12"/>
  <c r="C59" i="12"/>
  <c r="M58" i="12"/>
  <c r="L58" i="12"/>
  <c r="K58" i="12"/>
  <c r="J58" i="12"/>
  <c r="C58" i="12"/>
  <c r="M57" i="12"/>
  <c r="L57" i="12"/>
  <c r="K57" i="12"/>
  <c r="J57" i="12"/>
  <c r="C57" i="12"/>
  <c r="M56" i="12"/>
  <c r="L56" i="12"/>
  <c r="K56" i="12"/>
  <c r="J56" i="12"/>
  <c r="C56" i="12"/>
  <c r="M55" i="12"/>
  <c r="L55" i="12"/>
  <c r="K55" i="12"/>
  <c r="J55" i="12"/>
  <c r="C55" i="12"/>
  <c r="M54" i="12"/>
  <c r="L54" i="12"/>
  <c r="K54" i="12"/>
  <c r="J54" i="12"/>
  <c r="C54" i="12"/>
  <c r="M53" i="12"/>
  <c r="L53" i="12"/>
  <c r="K53" i="12"/>
  <c r="J53" i="12"/>
  <c r="C53" i="12"/>
  <c r="M52" i="12"/>
  <c r="L52" i="12"/>
  <c r="K52" i="12"/>
  <c r="J52" i="12"/>
  <c r="C52" i="12"/>
  <c r="M51" i="12"/>
  <c r="L51" i="12"/>
  <c r="K51" i="12"/>
  <c r="J51" i="12"/>
  <c r="C51" i="12"/>
  <c r="M50" i="12"/>
  <c r="L50" i="12"/>
  <c r="K50" i="12"/>
  <c r="J50" i="12"/>
  <c r="C50" i="12"/>
  <c r="M49" i="12"/>
  <c r="L49" i="12"/>
  <c r="K49" i="12"/>
  <c r="J49" i="12"/>
  <c r="C49" i="12"/>
  <c r="M48" i="12"/>
  <c r="L48" i="12"/>
  <c r="K48" i="12"/>
  <c r="J48" i="12"/>
  <c r="C48" i="12"/>
  <c r="M47" i="12"/>
  <c r="L47" i="12"/>
  <c r="K47" i="12"/>
  <c r="J47" i="12"/>
  <c r="C47" i="12"/>
  <c r="M46" i="12"/>
  <c r="L46" i="12"/>
  <c r="K46" i="12"/>
  <c r="J46" i="12"/>
  <c r="C46" i="12"/>
  <c r="M45" i="12"/>
  <c r="L45" i="12"/>
  <c r="K45" i="12"/>
  <c r="J45" i="12"/>
  <c r="C45" i="12"/>
  <c r="M44" i="12"/>
  <c r="L44" i="12"/>
  <c r="K44" i="12"/>
  <c r="J44" i="12"/>
  <c r="C44" i="12"/>
  <c r="M43" i="12"/>
  <c r="L43" i="12"/>
  <c r="K43" i="12"/>
  <c r="J43" i="12"/>
  <c r="C43" i="12"/>
  <c r="M42" i="12"/>
  <c r="L42" i="12"/>
  <c r="K42" i="12"/>
  <c r="J42" i="12"/>
  <c r="C42" i="12"/>
  <c r="M41" i="12"/>
  <c r="L41" i="12"/>
  <c r="K41" i="12"/>
  <c r="J41" i="12"/>
  <c r="C41" i="12"/>
  <c r="M40" i="12"/>
  <c r="L40" i="12"/>
  <c r="K40" i="12"/>
  <c r="J40" i="12"/>
  <c r="C40" i="12"/>
  <c r="M39" i="12"/>
  <c r="L39" i="12"/>
  <c r="K39" i="12"/>
  <c r="J39" i="12"/>
  <c r="C39" i="12"/>
  <c r="M38" i="12"/>
  <c r="L38" i="12"/>
  <c r="K38" i="12"/>
  <c r="J38" i="12"/>
  <c r="C38" i="12"/>
  <c r="M37" i="12"/>
  <c r="L37" i="12"/>
  <c r="K37" i="12"/>
  <c r="J37" i="12"/>
  <c r="C37" i="12"/>
  <c r="M36" i="12"/>
  <c r="L36" i="12"/>
  <c r="K36" i="12"/>
  <c r="J36" i="12"/>
  <c r="C36" i="12"/>
  <c r="M35" i="12"/>
  <c r="L35" i="12"/>
  <c r="K35" i="12"/>
  <c r="J35" i="12"/>
  <c r="C35" i="12"/>
  <c r="M34" i="12"/>
  <c r="L34" i="12"/>
  <c r="K34" i="12"/>
  <c r="J34" i="12"/>
  <c r="C34" i="12"/>
  <c r="M33" i="12"/>
  <c r="L33" i="12"/>
  <c r="K33" i="12"/>
  <c r="J33" i="12"/>
  <c r="C33" i="12"/>
  <c r="M32" i="12"/>
  <c r="L32" i="12"/>
  <c r="K32" i="12"/>
  <c r="J32" i="12"/>
  <c r="C32" i="12"/>
  <c r="M31" i="12"/>
  <c r="L31" i="12"/>
  <c r="K31" i="12"/>
  <c r="J31" i="12"/>
  <c r="C31" i="12"/>
  <c r="M30" i="12"/>
  <c r="L30" i="12"/>
  <c r="K30" i="12"/>
  <c r="J30" i="12"/>
  <c r="C30" i="12"/>
  <c r="M29" i="12"/>
  <c r="L29" i="12"/>
  <c r="K29" i="12"/>
  <c r="J29" i="12"/>
  <c r="C29" i="12"/>
  <c r="M28" i="12"/>
  <c r="L28" i="12"/>
  <c r="K28" i="12"/>
  <c r="J28" i="12"/>
  <c r="C28" i="12"/>
  <c r="M27" i="12"/>
  <c r="L27" i="12"/>
  <c r="K27" i="12"/>
  <c r="J27" i="12"/>
  <c r="C27" i="12"/>
  <c r="M26" i="12"/>
  <c r="L26" i="12"/>
  <c r="K26" i="12"/>
  <c r="J26" i="12"/>
  <c r="C26" i="12"/>
  <c r="M25" i="12"/>
  <c r="L25" i="12"/>
  <c r="K25" i="12"/>
  <c r="J25" i="12"/>
  <c r="C25" i="12"/>
  <c r="M24" i="12"/>
  <c r="L24" i="12"/>
  <c r="K24" i="12"/>
  <c r="J24" i="12"/>
  <c r="C24" i="12"/>
  <c r="M23" i="12"/>
  <c r="L23" i="12"/>
  <c r="K23" i="12"/>
  <c r="J23" i="12"/>
  <c r="C23" i="12"/>
  <c r="M22" i="12"/>
  <c r="L22" i="12"/>
  <c r="K22" i="12"/>
  <c r="J22" i="12"/>
  <c r="C22" i="12"/>
  <c r="M21" i="12"/>
  <c r="L21" i="12"/>
  <c r="K21" i="12"/>
  <c r="J21" i="12"/>
  <c r="C21" i="12"/>
  <c r="M20" i="12"/>
  <c r="L20" i="12"/>
  <c r="K20" i="12"/>
  <c r="J20" i="12"/>
  <c r="C20" i="12"/>
  <c r="M19" i="12"/>
  <c r="L19" i="12"/>
  <c r="K19" i="12"/>
  <c r="J19" i="12"/>
  <c r="C19" i="12"/>
  <c r="M18" i="12"/>
  <c r="L18" i="12"/>
  <c r="K18" i="12"/>
  <c r="J18" i="12"/>
  <c r="C18" i="12"/>
  <c r="M17" i="12"/>
  <c r="L17" i="12"/>
  <c r="K17" i="12"/>
  <c r="J17" i="12"/>
  <c r="C17" i="12"/>
  <c r="M16" i="12"/>
  <c r="L16" i="12"/>
  <c r="K16" i="12"/>
  <c r="J16" i="12"/>
  <c r="C16" i="12"/>
  <c r="M15" i="12"/>
  <c r="L15" i="12"/>
  <c r="K15" i="12"/>
  <c r="J15" i="12"/>
  <c r="C15" i="12"/>
  <c r="M14" i="12"/>
  <c r="L14" i="12"/>
  <c r="K14" i="12"/>
  <c r="J14" i="12"/>
  <c r="C14" i="12"/>
  <c r="M13" i="12"/>
  <c r="L13" i="12"/>
  <c r="K13" i="12"/>
  <c r="J13" i="12"/>
  <c r="C13" i="12"/>
  <c r="M12" i="12"/>
  <c r="L12" i="12"/>
  <c r="K12" i="12"/>
  <c r="J12" i="12"/>
  <c r="C12" i="12"/>
  <c r="M11" i="12"/>
  <c r="L11" i="12"/>
  <c r="K11" i="12"/>
  <c r="J11" i="12"/>
  <c r="C11" i="12"/>
  <c r="M10" i="12"/>
  <c r="L10" i="12"/>
  <c r="K10" i="12"/>
  <c r="J10" i="12"/>
  <c r="C10" i="12"/>
  <c r="M9" i="12"/>
  <c r="L9" i="12"/>
  <c r="K9" i="12"/>
  <c r="J9" i="12"/>
  <c r="C9" i="12"/>
  <c r="M8" i="12"/>
  <c r="L8" i="12"/>
  <c r="K8" i="12"/>
  <c r="J8" i="12"/>
  <c r="C8" i="12"/>
  <c r="M7" i="12"/>
  <c r="L7" i="12"/>
  <c r="K7" i="12"/>
  <c r="J7" i="12"/>
  <c r="C7" i="12"/>
  <c r="M6" i="12"/>
  <c r="L6" i="12"/>
  <c r="K6" i="12"/>
  <c r="J6" i="12"/>
  <c r="C6" i="12"/>
  <c r="M5" i="12"/>
  <c r="L5" i="12"/>
  <c r="K5" i="12"/>
  <c r="J5" i="12"/>
  <c r="C5" i="12"/>
  <c r="M4" i="12"/>
  <c r="L4" i="12"/>
  <c r="K4" i="12"/>
  <c r="J4" i="12"/>
  <c r="C4" i="12"/>
  <c r="M3" i="12"/>
  <c r="L3" i="12"/>
  <c r="K3" i="12"/>
  <c r="J3" i="12"/>
  <c r="C3" i="12"/>
  <c r="J202" i="11"/>
  <c r="D202" i="11"/>
  <c r="J201" i="11"/>
  <c r="D201" i="11"/>
  <c r="J200" i="11"/>
  <c r="D200" i="11"/>
  <c r="J199" i="11"/>
  <c r="D199" i="11"/>
  <c r="J198" i="11"/>
  <c r="D198" i="11"/>
  <c r="J197" i="11"/>
  <c r="D197" i="11"/>
  <c r="J196" i="11"/>
  <c r="D196" i="11"/>
  <c r="J195" i="11"/>
  <c r="D195" i="11"/>
  <c r="J194" i="11"/>
  <c r="D194" i="11"/>
  <c r="J193" i="11"/>
  <c r="D193" i="11"/>
  <c r="J192" i="11"/>
  <c r="D192" i="11"/>
  <c r="J191" i="11"/>
  <c r="D191" i="11"/>
  <c r="J190" i="11"/>
  <c r="D190" i="11"/>
  <c r="J189" i="11"/>
  <c r="D189" i="11"/>
  <c r="J188" i="11"/>
  <c r="D188" i="11"/>
  <c r="J187" i="11"/>
  <c r="D187" i="11"/>
  <c r="J186" i="11"/>
  <c r="D186" i="11"/>
  <c r="J185" i="11"/>
  <c r="D185" i="11"/>
  <c r="J184" i="11"/>
  <c r="D184" i="11"/>
  <c r="J183" i="11"/>
  <c r="D183" i="11"/>
  <c r="J182" i="11"/>
  <c r="D182" i="11"/>
  <c r="J181" i="11"/>
  <c r="D181" i="11"/>
  <c r="J180" i="11"/>
  <c r="D180" i="11"/>
  <c r="J179" i="11"/>
  <c r="D179" i="11"/>
  <c r="J178" i="11"/>
  <c r="D178" i="11"/>
  <c r="J177" i="11"/>
  <c r="D177" i="11"/>
  <c r="J176" i="11"/>
  <c r="D176" i="11"/>
  <c r="J175" i="11"/>
  <c r="D175" i="11"/>
  <c r="J174" i="11"/>
  <c r="D174" i="11"/>
  <c r="J173" i="11"/>
  <c r="D173" i="11"/>
  <c r="J172" i="11"/>
  <c r="D172" i="11"/>
  <c r="J171" i="11"/>
  <c r="D171" i="11"/>
  <c r="J170" i="11"/>
  <c r="D170" i="11"/>
  <c r="J169" i="11"/>
  <c r="D169" i="11"/>
  <c r="J168" i="11"/>
  <c r="D168" i="11"/>
  <c r="J167" i="11"/>
  <c r="D167" i="11"/>
  <c r="J166" i="11"/>
  <c r="D166" i="11"/>
  <c r="J165" i="11"/>
  <c r="D165" i="11"/>
  <c r="J164" i="11"/>
  <c r="D164" i="11"/>
  <c r="J163" i="11"/>
  <c r="D163" i="11"/>
  <c r="J162" i="11"/>
  <c r="D162" i="11"/>
  <c r="J161" i="11"/>
  <c r="D161" i="11"/>
  <c r="J160" i="11"/>
  <c r="D160" i="11"/>
  <c r="J159" i="11"/>
  <c r="D159" i="11"/>
  <c r="J158" i="11"/>
  <c r="D158" i="11"/>
  <c r="J157" i="11"/>
  <c r="D157" i="11"/>
  <c r="J156" i="11"/>
  <c r="D156" i="11"/>
  <c r="J155" i="11"/>
  <c r="D155" i="11"/>
  <c r="J154" i="11"/>
  <c r="D154" i="11"/>
  <c r="J153" i="11"/>
  <c r="D153" i="11"/>
  <c r="J152" i="11"/>
  <c r="D152" i="11"/>
  <c r="J151" i="11"/>
  <c r="D151" i="11"/>
  <c r="J150" i="11"/>
  <c r="D150" i="11"/>
  <c r="J149" i="11"/>
  <c r="D149" i="11"/>
  <c r="J148" i="11"/>
  <c r="D148" i="11"/>
  <c r="J147" i="11"/>
  <c r="D147" i="11"/>
  <c r="J146" i="11"/>
  <c r="D146" i="11"/>
  <c r="J145" i="11"/>
  <c r="D145" i="11"/>
  <c r="J144" i="11"/>
  <c r="D144" i="11"/>
  <c r="J143" i="11"/>
  <c r="D143" i="11"/>
  <c r="J142" i="11"/>
  <c r="D142" i="11"/>
  <c r="J141" i="11"/>
  <c r="D141" i="11"/>
  <c r="J140" i="11"/>
  <c r="D140" i="11"/>
  <c r="J139" i="11"/>
  <c r="D139" i="11"/>
  <c r="J138" i="11"/>
  <c r="D138" i="11"/>
  <c r="J137" i="11"/>
  <c r="D137" i="11"/>
  <c r="J136" i="11"/>
  <c r="D136" i="11"/>
  <c r="J135" i="11"/>
  <c r="D135" i="11"/>
  <c r="J134" i="11"/>
  <c r="D134" i="11"/>
  <c r="J133" i="11"/>
  <c r="D133" i="11"/>
  <c r="J132" i="11"/>
  <c r="D132" i="11"/>
  <c r="J131" i="11"/>
  <c r="D131" i="11"/>
  <c r="J130" i="11"/>
  <c r="D130" i="11"/>
  <c r="J129" i="11"/>
  <c r="D129" i="11"/>
  <c r="J128" i="11"/>
  <c r="D128" i="11"/>
  <c r="J127" i="11"/>
  <c r="D127" i="11"/>
  <c r="J126" i="11"/>
  <c r="D126" i="11"/>
  <c r="J125" i="11"/>
  <c r="D125" i="11"/>
  <c r="J124" i="11"/>
  <c r="D124" i="11"/>
  <c r="J123" i="11"/>
  <c r="D123" i="11"/>
  <c r="J122" i="11"/>
  <c r="D122" i="11"/>
  <c r="J121" i="11"/>
  <c r="D121" i="11"/>
  <c r="J120" i="11"/>
  <c r="D120" i="11"/>
  <c r="J119" i="11"/>
  <c r="D119" i="11"/>
  <c r="J118" i="11"/>
  <c r="D118" i="11"/>
  <c r="J117" i="11"/>
  <c r="D117" i="11"/>
  <c r="J116" i="11"/>
  <c r="D116" i="11"/>
  <c r="J115" i="11"/>
  <c r="D115" i="11"/>
  <c r="J114" i="11"/>
  <c r="D114" i="11"/>
  <c r="J113" i="11"/>
  <c r="D113" i="11"/>
  <c r="J112" i="11"/>
  <c r="D112" i="11"/>
  <c r="J111" i="11"/>
  <c r="D111" i="11"/>
  <c r="J110" i="11"/>
  <c r="D110" i="11"/>
  <c r="J109" i="11"/>
  <c r="D109" i="11"/>
  <c r="J108" i="11"/>
  <c r="D108" i="11"/>
  <c r="J107" i="11"/>
  <c r="D107" i="11"/>
  <c r="J106" i="11"/>
  <c r="D106" i="11"/>
  <c r="J105" i="11"/>
  <c r="D105" i="11"/>
  <c r="J104" i="11"/>
  <c r="D104" i="11"/>
  <c r="J103" i="11"/>
  <c r="D103" i="11"/>
  <c r="J102" i="11"/>
  <c r="D102" i="11"/>
  <c r="J101" i="11"/>
  <c r="D101" i="11"/>
  <c r="J100" i="11"/>
  <c r="D100" i="11"/>
  <c r="J99" i="11"/>
  <c r="D99" i="11"/>
  <c r="J98" i="11"/>
  <c r="D98" i="11"/>
  <c r="J97" i="11"/>
  <c r="D97" i="11"/>
  <c r="J96" i="11"/>
  <c r="D96" i="11"/>
  <c r="J95" i="11"/>
  <c r="D95" i="11"/>
  <c r="J94" i="11"/>
  <c r="D94" i="11"/>
  <c r="J93" i="11"/>
  <c r="D93" i="11"/>
  <c r="J92" i="11"/>
  <c r="D92" i="11"/>
  <c r="J91" i="11"/>
  <c r="D91" i="11"/>
  <c r="J90" i="11"/>
  <c r="D90" i="11"/>
  <c r="J89" i="11"/>
  <c r="D89" i="11"/>
  <c r="J88" i="11"/>
  <c r="D88" i="11"/>
  <c r="J87" i="11"/>
  <c r="D87" i="11"/>
  <c r="J86" i="11"/>
  <c r="D86" i="11"/>
  <c r="J85" i="11"/>
  <c r="D85" i="11"/>
  <c r="J84" i="11"/>
  <c r="D84" i="11"/>
  <c r="J83" i="11"/>
  <c r="D83" i="11"/>
  <c r="J82" i="11"/>
  <c r="D82" i="11"/>
  <c r="J81" i="11"/>
  <c r="D81" i="11"/>
  <c r="J80" i="11"/>
  <c r="D80" i="11"/>
  <c r="J79" i="11"/>
  <c r="D79" i="11"/>
  <c r="J78" i="11"/>
  <c r="D78" i="11"/>
  <c r="J77" i="11"/>
  <c r="D77" i="11"/>
  <c r="J76" i="11"/>
  <c r="D76" i="11"/>
  <c r="J75" i="11"/>
  <c r="D75" i="11"/>
  <c r="J74" i="11"/>
  <c r="D74" i="11"/>
  <c r="J73" i="11"/>
  <c r="D73" i="11"/>
  <c r="J72" i="11"/>
  <c r="D72" i="11"/>
  <c r="J71" i="11"/>
  <c r="D71" i="11"/>
  <c r="J70" i="11"/>
  <c r="D70" i="11"/>
  <c r="J69" i="11"/>
  <c r="D69" i="11"/>
  <c r="J68" i="11"/>
  <c r="D68" i="11"/>
  <c r="J67" i="11"/>
  <c r="D67" i="11"/>
  <c r="J66" i="11"/>
  <c r="D66" i="11"/>
  <c r="J65" i="11"/>
  <c r="D65" i="11"/>
  <c r="J64" i="11"/>
  <c r="D64" i="11"/>
  <c r="J63" i="11"/>
  <c r="D63" i="11"/>
  <c r="J62" i="11"/>
  <c r="D62" i="11"/>
  <c r="J61" i="11"/>
  <c r="D61" i="11"/>
  <c r="J60" i="11"/>
  <c r="D60" i="11"/>
  <c r="J59" i="11"/>
  <c r="D59" i="11"/>
  <c r="J58" i="11"/>
  <c r="D58" i="11"/>
  <c r="J57" i="11"/>
  <c r="D57" i="11"/>
  <c r="J56" i="11"/>
  <c r="D56" i="11"/>
  <c r="J55" i="11"/>
  <c r="D55" i="11"/>
  <c r="J54" i="11"/>
  <c r="D54" i="11"/>
  <c r="J53" i="11"/>
  <c r="D53" i="11"/>
  <c r="J52" i="11"/>
  <c r="D52" i="11"/>
  <c r="J51" i="11"/>
  <c r="D51" i="11"/>
  <c r="J50" i="11"/>
  <c r="D50" i="11"/>
  <c r="J49" i="11"/>
  <c r="D49" i="11"/>
  <c r="J48" i="11"/>
  <c r="D48" i="11"/>
  <c r="J47" i="11"/>
  <c r="D47" i="11"/>
  <c r="J46" i="11"/>
  <c r="D46" i="11"/>
  <c r="J45" i="11"/>
  <c r="D45" i="11"/>
  <c r="J44" i="11"/>
  <c r="D44" i="11"/>
  <c r="J43" i="11"/>
  <c r="D43" i="11"/>
  <c r="J42" i="11"/>
  <c r="D42" i="11"/>
  <c r="J41" i="11"/>
  <c r="D41" i="11"/>
  <c r="J40" i="11"/>
  <c r="D40" i="11"/>
  <c r="J39" i="11"/>
  <c r="D39" i="11"/>
  <c r="J38" i="11"/>
  <c r="D38" i="11"/>
  <c r="J37" i="11"/>
  <c r="D37" i="11"/>
  <c r="J36" i="11"/>
  <c r="D36" i="11"/>
  <c r="J35" i="11"/>
  <c r="D35" i="11"/>
  <c r="J34" i="11"/>
  <c r="D34" i="11"/>
  <c r="J33" i="11"/>
  <c r="D33" i="11"/>
  <c r="J32" i="11"/>
  <c r="D32" i="11"/>
  <c r="J31" i="11"/>
  <c r="D31" i="11"/>
  <c r="J30" i="11"/>
  <c r="D30" i="11"/>
  <c r="J29" i="11"/>
  <c r="D29" i="11"/>
  <c r="J28" i="11"/>
  <c r="D28" i="11"/>
  <c r="J27" i="11"/>
  <c r="D27" i="11"/>
  <c r="J26" i="11"/>
  <c r="D26" i="11"/>
  <c r="J25" i="11"/>
  <c r="D25" i="11"/>
  <c r="J24" i="11"/>
  <c r="D24" i="11"/>
  <c r="J23" i="11"/>
  <c r="D23" i="11"/>
  <c r="J22" i="11"/>
  <c r="D22" i="11"/>
  <c r="J21" i="11"/>
  <c r="D21" i="11"/>
  <c r="J20" i="11"/>
  <c r="D20" i="11"/>
  <c r="J19" i="11"/>
  <c r="D19" i="11"/>
  <c r="J18" i="11"/>
  <c r="D18" i="11"/>
  <c r="J17" i="11"/>
  <c r="D17" i="11"/>
  <c r="J16" i="11"/>
  <c r="D16" i="11"/>
  <c r="J15" i="11"/>
  <c r="D15" i="11"/>
  <c r="J14" i="11"/>
  <c r="D14" i="11"/>
  <c r="J13" i="11"/>
  <c r="D13" i="11"/>
  <c r="J12" i="11"/>
  <c r="D12" i="11"/>
  <c r="J11" i="11"/>
  <c r="D11" i="11"/>
  <c r="J10" i="11"/>
  <c r="D10" i="11"/>
  <c r="J9" i="11"/>
  <c r="D9" i="11"/>
  <c r="J8" i="11"/>
  <c r="D8" i="11"/>
  <c r="J7" i="11"/>
  <c r="D7" i="11"/>
  <c r="J6" i="11"/>
  <c r="D6" i="11"/>
  <c r="J5" i="11"/>
  <c r="D5" i="11"/>
  <c r="J4" i="11"/>
  <c r="D4" i="11"/>
  <c r="J3" i="11"/>
  <c r="D3" i="11"/>
  <c r="N202" i="10"/>
  <c r="M202" i="10"/>
  <c r="F202" i="10"/>
  <c r="D202" i="10"/>
  <c r="C202" i="10"/>
  <c r="E202" i="10" s="1"/>
  <c r="N201" i="10"/>
  <c r="M201" i="10"/>
  <c r="F201" i="10"/>
  <c r="D201" i="10"/>
  <c r="C201" i="10"/>
  <c r="E201" i="10" s="1"/>
  <c r="N200" i="10"/>
  <c r="M200" i="10"/>
  <c r="F200" i="10"/>
  <c r="D200" i="10"/>
  <c r="C200" i="10"/>
  <c r="E200" i="10" s="1"/>
  <c r="N199" i="10"/>
  <c r="M199" i="10"/>
  <c r="F199" i="10"/>
  <c r="D199" i="10"/>
  <c r="C199" i="10"/>
  <c r="E199" i="10" s="1"/>
  <c r="N198" i="10"/>
  <c r="M198" i="10"/>
  <c r="F198" i="10"/>
  <c r="D198" i="10"/>
  <c r="C198" i="10"/>
  <c r="E198" i="10" s="1"/>
  <c r="N197" i="10"/>
  <c r="M197" i="10"/>
  <c r="F197" i="10"/>
  <c r="D197" i="10"/>
  <c r="C197" i="10"/>
  <c r="E197" i="10" s="1"/>
  <c r="N196" i="10"/>
  <c r="M196" i="10"/>
  <c r="F196" i="10"/>
  <c r="D196" i="10"/>
  <c r="C196" i="10"/>
  <c r="E196" i="10" s="1"/>
  <c r="N195" i="10"/>
  <c r="M195" i="10"/>
  <c r="F195" i="10"/>
  <c r="D195" i="10"/>
  <c r="C195" i="10"/>
  <c r="E195" i="10" s="1"/>
  <c r="N194" i="10"/>
  <c r="M194" i="10"/>
  <c r="F194" i="10"/>
  <c r="D194" i="10"/>
  <c r="C194" i="10"/>
  <c r="E194" i="10" s="1"/>
  <c r="N193" i="10"/>
  <c r="M193" i="10"/>
  <c r="F193" i="10"/>
  <c r="D193" i="10"/>
  <c r="C193" i="10"/>
  <c r="E193" i="10" s="1"/>
  <c r="N192" i="10"/>
  <c r="M192" i="10"/>
  <c r="F192" i="10"/>
  <c r="D192" i="10"/>
  <c r="C192" i="10"/>
  <c r="E192" i="10" s="1"/>
  <c r="N191" i="10"/>
  <c r="M191" i="10"/>
  <c r="F191" i="10"/>
  <c r="D191" i="10"/>
  <c r="C191" i="10"/>
  <c r="E191" i="10" s="1"/>
  <c r="N190" i="10"/>
  <c r="M190" i="10"/>
  <c r="F190" i="10"/>
  <c r="D190" i="10"/>
  <c r="C190" i="10"/>
  <c r="E190" i="10" s="1"/>
  <c r="N189" i="10"/>
  <c r="M189" i="10"/>
  <c r="F189" i="10"/>
  <c r="D189" i="10"/>
  <c r="C189" i="10"/>
  <c r="E189" i="10" s="1"/>
  <c r="N188" i="10"/>
  <c r="M188" i="10"/>
  <c r="F188" i="10"/>
  <c r="D188" i="10"/>
  <c r="C188" i="10"/>
  <c r="E188" i="10" s="1"/>
  <c r="N187" i="10"/>
  <c r="M187" i="10"/>
  <c r="F187" i="10"/>
  <c r="D187" i="10"/>
  <c r="C187" i="10"/>
  <c r="E187" i="10" s="1"/>
  <c r="N186" i="10"/>
  <c r="M186" i="10"/>
  <c r="F186" i="10"/>
  <c r="D186" i="10"/>
  <c r="C186" i="10"/>
  <c r="E186" i="10" s="1"/>
  <c r="N185" i="10"/>
  <c r="M185" i="10"/>
  <c r="F185" i="10"/>
  <c r="D185" i="10"/>
  <c r="C185" i="10"/>
  <c r="E185" i="10" s="1"/>
  <c r="N184" i="10"/>
  <c r="M184" i="10"/>
  <c r="F184" i="10"/>
  <c r="D184" i="10"/>
  <c r="C184" i="10"/>
  <c r="E184" i="10" s="1"/>
  <c r="N183" i="10"/>
  <c r="M183" i="10"/>
  <c r="F183" i="10"/>
  <c r="D183" i="10"/>
  <c r="C183" i="10"/>
  <c r="E183" i="10" s="1"/>
  <c r="N182" i="10"/>
  <c r="M182" i="10"/>
  <c r="F182" i="10"/>
  <c r="D182" i="10"/>
  <c r="C182" i="10"/>
  <c r="E182" i="10" s="1"/>
  <c r="N181" i="10"/>
  <c r="M181" i="10"/>
  <c r="F181" i="10"/>
  <c r="D181" i="10"/>
  <c r="C181" i="10"/>
  <c r="E181" i="10" s="1"/>
  <c r="N180" i="10"/>
  <c r="M180" i="10"/>
  <c r="F180" i="10"/>
  <c r="D180" i="10"/>
  <c r="C180" i="10"/>
  <c r="E180" i="10" s="1"/>
  <c r="N179" i="10"/>
  <c r="M179" i="10"/>
  <c r="F179" i="10"/>
  <c r="D179" i="10"/>
  <c r="C179" i="10"/>
  <c r="E179" i="10" s="1"/>
  <c r="N178" i="10"/>
  <c r="M178" i="10"/>
  <c r="F178" i="10"/>
  <c r="D178" i="10"/>
  <c r="C178" i="10"/>
  <c r="E178" i="10" s="1"/>
  <c r="N177" i="10"/>
  <c r="M177" i="10"/>
  <c r="F177" i="10"/>
  <c r="D177" i="10"/>
  <c r="C177" i="10"/>
  <c r="E177" i="10" s="1"/>
  <c r="N176" i="10"/>
  <c r="M176" i="10"/>
  <c r="F176" i="10"/>
  <c r="D176" i="10"/>
  <c r="C176" i="10"/>
  <c r="E176" i="10" s="1"/>
  <c r="N175" i="10"/>
  <c r="M175" i="10"/>
  <c r="F175" i="10"/>
  <c r="D175" i="10"/>
  <c r="C175" i="10"/>
  <c r="E175" i="10" s="1"/>
  <c r="N174" i="10"/>
  <c r="M174" i="10"/>
  <c r="F174" i="10"/>
  <c r="D174" i="10"/>
  <c r="C174" i="10"/>
  <c r="E174" i="10" s="1"/>
  <c r="N173" i="10"/>
  <c r="M173" i="10"/>
  <c r="F173" i="10"/>
  <c r="D173" i="10"/>
  <c r="C173" i="10"/>
  <c r="E173" i="10" s="1"/>
  <c r="N172" i="10"/>
  <c r="M172" i="10"/>
  <c r="F172" i="10"/>
  <c r="D172" i="10"/>
  <c r="C172" i="10"/>
  <c r="E172" i="10" s="1"/>
  <c r="N171" i="10"/>
  <c r="M171" i="10"/>
  <c r="F171" i="10"/>
  <c r="D171" i="10"/>
  <c r="C171" i="10"/>
  <c r="E171" i="10" s="1"/>
  <c r="N170" i="10"/>
  <c r="M170" i="10"/>
  <c r="F170" i="10"/>
  <c r="D170" i="10"/>
  <c r="C170" i="10"/>
  <c r="E170" i="10" s="1"/>
  <c r="N169" i="10"/>
  <c r="M169" i="10"/>
  <c r="F169" i="10"/>
  <c r="D169" i="10"/>
  <c r="C169" i="10"/>
  <c r="E169" i="10" s="1"/>
  <c r="N168" i="10"/>
  <c r="M168" i="10"/>
  <c r="F168" i="10"/>
  <c r="D168" i="10"/>
  <c r="C168" i="10"/>
  <c r="E168" i="10" s="1"/>
  <c r="N167" i="10"/>
  <c r="M167" i="10"/>
  <c r="F167" i="10"/>
  <c r="D167" i="10"/>
  <c r="C167" i="10"/>
  <c r="E167" i="10" s="1"/>
  <c r="N166" i="10"/>
  <c r="M166" i="10"/>
  <c r="F166" i="10"/>
  <c r="D166" i="10"/>
  <c r="C166" i="10"/>
  <c r="E166" i="10" s="1"/>
  <c r="N165" i="10"/>
  <c r="M165" i="10"/>
  <c r="F165" i="10"/>
  <c r="D165" i="10"/>
  <c r="C165" i="10"/>
  <c r="E165" i="10" s="1"/>
  <c r="N164" i="10"/>
  <c r="M164" i="10"/>
  <c r="F164" i="10"/>
  <c r="D164" i="10"/>
  <c r="C164" i="10"/>
  <c r="E164" i="10" s="1"/>
  <c r="N163" i="10"/>
  <c r="M163" i="10"/>
  <c r="F163" i="10"/>
  <c r="D163" i="10"/>
  <c r="C163" i="10"/>
  <c r="E163" i="10" s="1"/>
  <c r="N162" i="10"/>
  <c r="M162" i="10"/>
  <c r="F162" i="10"/>
  <c r="D162" i="10"/>
  <c r="C162" i="10"/>
  <c r="E162" i="10" s="1"/>
  <c r="N161" i="10"/>
  <c r="M161" i="10"/>
  <c r="F161" i="10"/>
  <c r="D161" i="10"/>
  <c r="C161" i="10"/>
  <c r="E161" i="10" s="1"/>
  <c r="N160" i="10"/>
  <c r="M160" i="10"/>
  <c r="F160" i="10"/>
  <c r="D160" i="10"/>
  <c r="C160" i="10"/>
  <c r="E160" i="10" s="1"/>
  <c r="N159" i="10"/>
  <c r="M159" i="10"/>
  <c r="F159" i="10"/>
  <c r="D159" i="10"/>
  <c r="C159" i="10"/>
  <c r="E159" i="10" s="1"/>
  <c r="N158" i="10"/>
  <c r="M158" i="10"/>
  <c r="F158" i="10"/>
  <c r="D158" i="10"/>
  <c r="C158" i="10"/>
  <c r="E158" i="10" s="1"/>
  <c r="N157" i="10"/>
  <c r="M157" i="10"/>
  <c r="F157" i="10"/>
  <c r="D157" i="10"/>
  <c r="C157" i="10"/>
  <c r="E157" i="10" s="1"/>
  <c r="N156" i="10"/>
  <c r="M156" i="10"/>
  <c r="F156" i="10"/>
  <c r="D156" i="10"/>
  <c r="C156" i="10"/>
  <c r="E156" i="10" s="1"/>
  <c r="N155" i="10"/>
  <c r="M155" i="10"/>
  <c r="F155" i="10"/>
  <c r="D155" i="10"/>
  <c r="C155" i="10"/>
  <c r="E155" i="10" s="1"/>
  <c r="N154" i="10"/>
  <c r="M154" i="10"/>
  <c r="F154" i="10"/>
  <c r="D154" i="10"/>
  <c r="C154" i="10"/>
  <c r="E154" i="10" s="1"/>
  <c r="N153" i="10"/>
  <c r="M153" i="10"/>
  <c r="F153" i="10"/>
  <c r="D153" i="10"/>
  <c r="C153" i="10"/>
  <c r="E153" i="10" s="1"/>
  <c r="N152" i="10"/>
  <c r="M152" i="10"/>
  <c r="F152" i="10"/>
  <c r="D152" i="10"/>
  <c r="C152" i="10"/>
  <c r="E152" i="10" s="1"/>
  <c r="N151" i="10"/>
  <c r="M151" i="10"/>
  <c r="F151" i="10"/>
  <c r="D151" i="10"/>
  <c r="C151" i="10"/>
  <c r="E151" i="10" s="1"/>
  <c r="N150" i="10"/>
  <c r="M150" i="10"/>
  <c r="F150" i="10"/>
  <c r="D150" i="10"/>
  <c r="C150" i="10"/>
  <c r="E150" i="10" s="1"/>
  <c r="N149" i="10"/>
  <c r="M149" i="10"/>
  <c r="F149" i="10"/>
  <c r="D149" i="10"/>
  <c r="C149" i="10"/>
  <c r="E149" i="10" s="1"/>
  <c r="N148" i="10"/>
  <c r="M148" i="10"/>
  <c r="F148" i="10"/>
  <c r="D148" i="10"/>
  <c r="C148" i="10"/>
  <c r="E148" i="10" s="1"/>
  <c r="N147" i="10"/>
  <c r="M147" i="10"/>
  <c r="F147" i="10"/>
  <c r="D147" i="10"/>
  <c r="C147" i="10"/>
  <c r="E147" i="10" s="1"/>
  <c r="N146" i="10"/>
  <c r="M146" i="10"/>
  <c r="F146" i="10"/>
  <c r="D146" i="10"/>
  <c r="C146" i="10"/>
  <c r="E146" i="10" s="1"/>
  <c r="N145" i="10"/>
  <c r="M145" i="10"/>
  <c r="F145" i="10"/>
  <c r="D145" i="10"/>
  <c r="C145" i="10"/>
  <c r="E145" i="10" s="1"/>
  <c r="N144" i="10"/>
  <c r="M144" i="10"/>
  <c r="F144" i="10"/>
  <c r="D144" i="10"/>
  <c r="C144" i="10"/>
  <c r="E144" i="10" s="1"/>
  <c r="N143" i="10"/>
  <c r="M143" i="10"/>
  <c r="F143" i="10"/>
  <c r="D143" i="10"/>
  <c r="C143" i="10"/>
  <c r="E143" i="10" s="1"/>
  <c r="N142" i="10"/>
  <c r="M142" i="10"/>
  <c r="F142" i="10"/>
  <c r="D142" i="10"/>
  <c r="C142" i="10"/>
  <c r="E142" i="10" s="1"/>
  <c r="N141" i="10"/>
  <c r="M141" i="10"/>
  <c r="F141" i="10"/>
  <c r="D141" i="10"/>
  <c r="C141" i="10"/>
  <c r="E141" i="10" s="1"/>
  <c r="N140" i="10"/>
  <c r="M140" i="10"/>
  <c r="F140" i="10"/>
  <c r="D140" i="10"/>
  <c r="C140" i="10"/>
  <c r="E140" i="10" s="1"/>
  <c r="N139" i="10"/>
  <c r="M139" i="10"/>
  <c r="F139" i="10"/>
  <c r="D139" i="10"/>
  <c r="C139" i="10"/>
  <c r="E139" i="10" s="1"/>
  <c r="N138" i="10"/>
  <c r="M138" i="10"/>
  <c r="F138" i="10"/>
  <c r="D138" i="10"/>
  <c r="C138" i="10"/>
  <c r="E138" i="10" s="1"/>
  <c r="N137" i="10"/>
  <c r="M137" i="10"/>
  <c r="F137" i="10"/>
  <c r="D137" i="10"/>
  <c r="C137" i="10"/>
  <c r="E137" i="10" s="1"/>
  <c r="N136" i="10"/>
  <c r="M136" i="10"/>
  <c r="F136" i="10"/>
  <c r="D136" i="10"/>
  <c r="C136" i="10"/>
  <c r="E136" i="10" s="1"/>
  <c r="N135" i="10"/>
  <c r="M135" i="10"/>
  <c r="F135" i="10"/>
  <c r="D135" i="10"/>
  <c r="C135" i="10"/>
  <c r="E135" i="10" s="1"/>
  <c r="N134" i="10"/>
  <c r="M134" i="10"/>
  <c r="F134" i="10"/>
  <c r="D134" i="10"/>
  <c r="C134" i="10"/>
  <c r="E134" i="10" s="1"/>
  <c r="N133" i="10"/>
  <c r="M133" i="10"/>
  <c r="F133" i="10"/>
  <c r="D133" i="10"/>
  <c r="C133" i="10"/>
  <c r="E133" i="10" s="1"/>
  <c r="N132" i="10"/>
  <c r="M132" i="10"/>
  <c r="F132" i="10"/>
  <c r="D132" i="10"/>
  <c r="C132" i="10"/>
  <c r="E132" i="10" s="1"/>
  <c r="N131" i="10"/>
  <c r="M131" i="10"/>
  <c r="F131" i="10"/>
  <c r="D131" i="10"/>
  <c r="C131" i="10"/>
  <c r="E131" i="10" s="1"/>
  <c r="N130" i="10"/>
  <c r="M130" i="10"/>
  <c r="F130" i="10"/>
  <c r="D130" i="10"/>
  <c r="C130" i="10"/>
  <c r="E130" i="10" s="1"/>
  <c r="N129" i="10"/>
  <c r="M129" i="10"/>
  <c r="F129" i="10"/>
  <c r="D129" i="10"/>
  <c r="C129" i="10"/>
  <c r="E129" i="10" s="1"/>
  <c r="N128" i="10"/>
  <c r="M128" i="10"/>
  <c r="F128" i="10"/>
  <c r="D128" i="10"/>
  <c r="C128" i="10"/>
  <c r="E128" i="10" s="1"/>
  <c r="N127" i="10"/>
  <c r="M127" i="10"/>
  <c r="F127" i="10"/>
  <c r="D127" i="10"/>
  <c r="C127" i="10"/>
  <c r="E127" i="10" s="1"/>
  <c r="N126" i="10"/>
  <c r="M126" i="10"/>
  <c r="F126" i="10"/>
  <c r="D126" i="10"/>
  <c r="C126" i="10"/>
  <c r="E126" i="10" s="1"/>
  <c r="N125" i="10"/>
  <c r="M125" i="10"/>
  <c r="F125" i="10"/>
  <c r="D125" i="10"/>
  <c r="C125" i="10"/>
  <c r="E125" i="10" s="1"/>
  <c r="N124" i="10"/>
  <c r="M124" i="10"/>
  <c r="F124" i="10"/>
  <c r="D124" i="10"/>
  <c r="C124" i="10"/>
  <c r="E124" i="10" s="1"/>
  <c r="N123" i="10"/>
  <c r="M123" i="10"/>
  <c r="F123" i="10"/>
  <c r="D123" i="10"/>
  <c r="C123" i="10"/>
  <c r="E123" i="10" s="1"/>
  <c r="N122" i="10"/>
  <c r="M122" i="10"/>
  <c r="F122" i="10"/>
  <c r="D122" i="10"/>
  <c r="C122" i="10"/>
  <c r="E122" i="10" s="1"/>
  <c r="N121" i="10"/>
  <c r="M121" i="10"/>
  <c r="F121" i="10"/>
  <c r="D121" i="10"/>
  <c r="C121" i="10"/>
  <c r="E121" i="10" s="1"/>
  <c r="N120" i="10"/>
  <c r="M120" i="10"/>
  <c r="F120" i="10"/>
  <c r="D120" i="10"/>
  <c r="C120" i="10"/>
  <c r="E120" i="10" s="1"/>
  <c r="N119" i="10"/>
  <c r="M119" i="10"/>
  <c r="F119" i="10"/>
  <c r="D119" i="10"/>
  <c r="C119" i="10"/>
  <c r="E119" i="10" s="1"/>
  <c r="N118" i="10"/>
  <c r="M118" i="10"/>
  <c r="F118" i="10"/>
  <c r="D118" i="10"/>
  <c r="C118" i="10"/>
  <c r="E118" i="10" s="1"/>
  <c r="N117" i="10"/>
  <c r="M117" i="10"/>
  <c r="F117" i="10"/>
  <c r="D117" i="10"/>
  <c r="C117" i="10"/>
  <c r="E117" i="10" s="1"/>
  <c r="N116" i="10"/>
  <c r="M116" i="10"/>
  <c r="F116" i="10"/>
  <c r="D116" i="10"/>
  <c r="C116" i="10"/>
  <c r="E116" i="10" s="1"/>
  <c r="N115" i="10"/>
  <c r="M115" i="10"/>
  <c r="F115" i="10"/>
  <c r="D115" i="10"/>
  <c r="C115" i="10"/>
  <c r="E115" i="10" s="1"/>
  <c r="N114" i="10"/>
  <c r="M114" i="10"/>
  <c r="F114" i="10"/>
  <c r="D114" i="10"/>
  <c r="C114" i="10"/>
  <c r="E114" i="10" s="1"/>
  <c r="N113" i="10"/>
  <c r="M113" i="10"/>
  <c r="F113" i="10"/>
  <c r="D113" i="10"/>
  <c r="C113" i="10"/>
  <c r="E113" i="10" s="1"/>
  <c r="N112" i="10"/>
  <c r="M112" i="10"/>
  <c r="F112" i="10"/>
  <c r="D112" i="10"/>
  <c r="C112" i="10"/>
  <c r="E112" i="10" s="1"/>
  <c r="N111" i="10"/>
  <c r="M111" i="10"/>
  <c r="F111" i="10"/>
  <c r="D111" i="10"/>
  <c r="C111" i="10"/>
  <c r="E111" i="10" s="1"/>
  <c r="N110" i="10"/>
  <c r="M110" i="10"/>
  <c r="F110" i="10"/>
  <c r="D110" i="10"/>
  <c r="C110" i="10"/>
  <c r="E110" i="10" s="1"/>
  <c r="N109" i="10"/>
  <c r="M109" i="10"/>
  <c r="F109" i="10"/>
  <c r="D109" i="10"/>
  <c r="C109" i="10"/>
  <c r="E109" i="10" s="1"/>
  <c r="N108" i="10"/>
  <c r="M108" i="10"/>
  <c r="F108" i="10"/>
  <c r="D108" i="10"/>
  <c r="C108" i="10"/>
  <c r="E108" i="10" s="1"/>
  <c r="N107" i="10"/>
  <c r="M107" i="10"/>
  <c r="F107" i="10"/>
  <c r="D107" i="10"/>
  <c r="C107" i="10"/>
  <c r="E107" i="10" s="1"/>
  <c r="N106" i="10"/>
  <c r="M106" i="10"/>
  <c r="F106" i="10"/>
  <c r="D106" i="10"/>
  <c r="C106" i="10"/>
  <c r="E106" i="10" s="1"/>
  <c r="N105" i="10"/>
  <c r="M105" i="10"/>
  <c r="F105" i="10"/>
  <c r="D105" i="10"/>
  <c r="C105" i="10"/>
  <c r="E105" i="10" s="1"/>
  <c r="N104" i="10"/>
  <c r="M104" i="10"/>
  <c r="F104" i="10"/>
  <c r="D104" i="10"/>
  <c r="C104" i="10"/>
  <c r="E104" i="10" s="1"/>
  <c r="N103" i="10"/>
  <c r="M103" i="10"/>
  <c r="F103" i="10"/>
  <c r="D103" i="10"/>
  <c r="C103" i="10"/>
  <c r="E103" i="10" s="1"/>
  <c r="N102" i="10"/>
  <c r="M102" i="10"/>
  <c r="F102" i="10"/>
  <c r="D102" i="10"/>
  <c r="C102" i="10"/>
  <c r="E102" i="10" s="1"/>
  <c r="N101" i="10"/>
  <c r="M101" i="10"/>
  <c r="F101" i="10"/>
  <c r="D101" i="10"/>
  <c r="C101" i="10"/>
  <c r="E101" i="10" s="1"/>
  <c r="N100" i="10"/>
  <c r="M100" i="10"/>
  <c r="F100" i="10"/>
  <c r="D100" i="10"/>
  <c r="C100" i="10"/>
  <c r="E100" i="10" s="1"/>
  <c r="N99" i="10"/>
  <c r="M99" i="10"/>
  <c r="F99" i="10"/>
  <c r="D99" i="10"/>
  <c r="C99" i="10"/>
  <c r="E99" i="10" s="1"/>
  <c r="N98" i="10"/>
  <c r="M98" i="10"/>
  <c r="F98" i="10"/>
  <c r="D98" i="10"/>
  <c r="C98" i="10"/>
  <c r="E98" i="10" s="1"/>
  <c r="N97" i="10"/>
  <c r="M97" i="10"/>
  <c r="F97" i="10"/>
  <c r="D97" i="10"/>
  <c r="C97" i="10"/>
  <c r="E97" i="10" s="1"/>
  <c r="N96" i="10"/>
  <c r="M96" i="10"/>
  <c r="F96" i="10"/>
  <c r="D96" i="10"/>
  <c r="C96" i="10"/>
  <c r="E96" i="10" s="1"/>
  <c r="N95" i="10"/>
  <c r="M95" i="10"/>
  <c r="F95" i="10"/>
  <c r="D95" i="10"/>
  <c r="C95" i="10"/>
  <c r="E95" i="10" s="1"/>
  <c r="N94" i="10"/>
  <c r="M94" i="10"/>
  <c r="F94" i="10"/>
  <c r="D94" i="10"/>
  <c r="C94" i="10"/>
  <c r="E94" i="10" s="1"/>
  <c r="N93" i="10"/>
  <c r="M93" i="10"/>
  <c r="F93" i="10"/>
  <c r="D93" i="10"/>
  <c r="C93" i="10"/>
  <c r="E93" i="10" s="1"/>
  <c r="N92" i="10"/>
  <c r="M92" i="10"/>
  <c r="F92" i="10"/>
  <c r="D92" i="10"/>
  <c r="C92" i="10"/>
  <c r="E92" i="10" s="1"/>
  <c r="N91" i="10"/>
  <c r="M91" i="10"/>
  <c r="F91" i="10"/>
  <c r="D91" i="10"/>
  <c r="C91" i="10"/>
  <c r="E91" i="10" s="1"/>
  <c r="N90" i="10"/>
  <c r="M90" i="10"/>
  <c r="F90" i="10"/>
  <c r="D90" i="10"/>
  <c r="C90" i="10"/>
  <c r="E90" i="10" s="1"/>
  <c r="N89" i="10"/>
  <c r="M89" i="10"/>
  <c r="F89" i="10"/>
  <c r="D89" i="10"/>
  <c r="C89" i="10"/>
  <c r="E89" i="10" s="1"/>
  <c r="N88" i="10"/>
  <c r="M88" i="10"/>
  <c r="F88" i="10"/>
  <c r="D88" i="10"/>
  <c r="C88" i="10"/>
  <c r="E88" i="10" s="1"/>
  <c r="N87" i="10"/>
  <c r="M87" i="10"/>
  <c r="F87" i="10"/>
  <c r="D87" i="10"/>
  <c r="C87" i="10"/>
  <c r="E87" i="10" s="1"/>
  <c r="N86" i="10"/>
  <c r="M86" i="10"/>
  <c r="F86" i="10"/>
  <c r="D86" i="10"/>
  <c r="C86" i="10"/>
  <c r="E86" i="10" s="1"/>
  <c r="N85" i="10"/>
  <c r="M85" i="10"/>
  <c r="F85" i="10"/>
  <c r="D85" i="10"/>
  <c r="C85" i="10"/>
  <c r="E85" i="10" s="1"/>
  <c r="N84" i="10"/>
  <c r="M84" i="10"/>
  <c r="F84" i="10"/>
  <c r="D84" i="10"/>
  <c r="C84" i="10"/>
  <c r="E84" i="10" s="1"/>
  <c r="N83" i="10"/>
  <c r="M83" i="10"/>
  <c r="F83" i="10"/>
  <c r="D83" i="10"/>
  <c r="C83" i="10"/>
  <c r="E83" i="10" s="1"/>
  <c r="N82" i="10"/>
  <c r="M82" i="10"/>
  <c r="F82" i="10"/>
  <c r="D82" i="10"/>
  <c r="C82" i="10"/>
  <c r="E82" i="10" s="1"/>
  <c r="N81" i="10"/>
  <c r="M81" i="10"/>
  <c r="F81" i="10"/>
  <c r="D81" i="10"/>
  <c r="C81" i="10"/>
  <c r="E81" i="10" s="1"/>
  <c r="N80" i="10"/>
  <c r="M80" i="10"/>
  <c r="F80" i="10"/>
  <c r="D80" i="10"/>
  <c r="C80" i="10"/>
  <c r="E80" i="10" s="1"/>
  <c r="N79" i="10"/>
  <c r="M79" i="10"/>
  <c r="F79" i="10"/>
  <c r="D79" i="10"/>
  <c r="C79" i="10"/>
  <c r="E79" i="10" s="1"/>
  <c r="N78" i="10"/>
  <c r="M78" i="10"/>
  <c r="F78" i="10"/>
  <c r="D78" i="10"/>
  <c r="C78" i="10"/>
  <c r="E78" i="10" s="1"/>
  <c r="N77" i="10"/>
  <c r="M77" i="10"/>
  <c r="F77" i="10"/>
  <c r="D77" i="10"/>
  <c r="C77" i="10"/>
  <c r="E77" i="10" s="1"/>
  <c r="N76" i="10"/>
  <c r="M76" i="10"/>
  <c r="F76" i="10"/>
  <c r="D76" i="10"/>
  <c r="C76" i="10"/>
  <c r="E76" i="10" s="1"/>
  <c r="N75" i="10"/>
  <c r="M75" i="10"/>
  <c r="F75" i="10"/>
  <c r="D75" i="10"/>
  <c r="C75" i="10"/>
  <c r="E75" i="10" s="1"/>
  <c r="N74" i="10"/>
  <c r="M74" i="10"/>
  <c r="F74" i="10"/>
  <c r="D74" i="10"/>
  <c r="C74" i="10"/>
  <c r="E74" i="10" s="1"/>
  <c r="N73" i="10"/>
  <c r="M73" i="10"/>
  <c r="F73" i="10"/>
  <c r="D73" i="10"/>
  <c r="C73" i="10"/>
  <c r="E73" i="10" s="1"/>
  <c r="N72" i="10"/>
  <c r="M72" i="10"/>
  <c r="F72" i="10"/>
  <c r="D72" i="10"/>
  <c r="C72" i="10"/>
  <c r="E72" i="10" s="1"/>
  <c r="N71" i="10"/>
  <c r="M71" i="10"/>
  <c r="F71" i="10"/>
  <c r="D71" i="10"/>
  <c r="C71" i="10"/>
  <c r="E71" i="10" s="1"/>
  <c r="N70" i="10"/>
  <c r="M70" i="10"/>
  <c r="F70" i="10"/>
  <c r="D70" i="10"/>
  <c r="C70" i="10"/>
  <c r="E70" i="10" s="1"/>
  <c r="N69" i="10"/>
  <c r="M69" i="10"/>
  <c r="F69" i="10"/>
  <c r="D69" i="10"/>
  <c r="C69" i="10"/>
  <c r="E69" i="10" s="1"/>
  <c r="N68" i="10"/>
  <c r="M68" i="10"/>
  <c r="F68" i="10"/>
  <c r="D68" i="10"/>
  <c r="C68" i="10"/>
  <c r="E68" i="10" s="1"/>
  <c r="N67" i="10"/>
  <c r="M67" i="10"/>
  <c r="F67" i="10"/>
  <c r="D67" i="10"/>
  <c r="C67" i="10"/>
  <c r="E67" i="10" s="1"/>
  <c r="N66" i="10"/>
  <c r="M66" i="10"/>
  <c r="F66" i="10"/>
  <c r="D66" i="10"/>
  <c r="C66" i="10"/>
  <c r="E66" i="10" s="1"/>
  <c r="N65" i="10"/>
  <c r="M65" i="10"/>
  <c r="F65" i="10"/>
  <c r="D65" i="10"/>
  <c r="C65" i="10"/>
  <c r="E65" i="10" s="1"/>
  <c r="N64" i="10"/>
  <c r="M64" i="10"/>
  <c r="F64" i="10"/>
  <c r="D64" i="10"/>
  <c r="C64" i="10"/>
  <c r="E64" i="10" s="1"/>
  <c r="N63" i="10"/>
  <c r="M63" i="10"/>
  <c r="F63" i="10"/>
  <c r="D63" i="10"/>
  <c r="C63" i="10"/>
  <c r="E63" i="10" s="1"/>
  <c r="N62" i="10"/>
  <c r="M62" i="10"/>
  <c r="F62" i="10"/>
  <c r="D62" i="10"/>
  <c r="C62" i="10"/>
  <c r="E62" i="10" s="1"/>
  <c r="N61" i="10"/>
  <c r="M61" i="10"/>
  <c r="F61" i="10"/>
  <c r="D61" i="10"/>
  <c r="C61" i="10"/>
  <c r="E61" i="10" s="1"/>
  <c r="N60" i="10"/>
  <c r="M60" i="10"/>
  <c r="F60" i="10"/>
  <c r="D60" i="10"/>
  <c r="C60" i="10"/>
  <c r="E60" i="10" s="1"/>
  <c r="N59" i="10"/>
  <c r="M59" i="10"/>
  <c r="F59" i="10"/>
  <c r="D59" i="10"/>
  <c r="C59" i="10"/>
  <c r="E59" i="10" s="1"/>
  <c r="N58" i="10"/>
  <c r="M58" i="10"/>
  <c r="F58" i="10"/>
  <c r="D58" i="10"/>
  <c r="C58" i="10"/>
  <c r="E58" i="10" s="1"/>
  <c r="N57" i="10"/>
  <c r="M57" i="10"/>
  <c r="F57" i="10"/>
  <c r="D57" i="10"/>
  <c r="C57" i="10"/>
  <c r="E57" i="10" s="1"/>
  <c r="N56" i="10"/>
  <c r="M56" i="10"/>
  <c r="F56" i="10"/>
  <c r="D56" i="10"/>
  <c r="C56" i="10"/>
  <c r="E56" i="10" s="1"/>
  <c r="N55" i="10"/>
  <c r="M55" i="10"/>
  <c r="F55" i="10"/>
  <c r="D55" i="10"/>
  <c r="C55" i="10"/>
  <c r="E55" i="10" s="1"/>
  <c r="N54" i="10"/>
  <c r="M54" i="10"/>
  <c r="F54" i="10"/>
  <c r="D54" i="10"/>
  <c r="C54" i="10"/>
  <c r="E54" i="10" s="1"/>
  <c r="N53" i="10"/>
  <c r="M53" i="10"/>
  <c r="F53" i="10"/>
  <c r="D53" i="10"/>
  <c r="C53" i="10"/>
  <c r="E53" i="10" s="1"/>
  <c r="N52" i="10"/>
  <c r="M52" i="10"/>
  <c r="F52" i="10"/>
  <c r="D52" i="10"/>
  <c r="C52" i="10"/>
  <c r="E52" i="10" s="1"/>
  <c r="N51" i="10"/>
  <c r="M51" i="10"/>
  <c r="F51" i="10"/>
  <c r="D51" i="10"/>
  <c r="C51" i="10"/>
  <c r="E51" i="10" s="1"/>
  <c r="N50" i="10"/>
  <c r="M50" i="10"/>
  <c r="F50" i="10"/>
  <c r="D50" i="10"/>
  <c r="C50" i="10"/>
  <c r="E50" i="10" s="1"/>
  <c r="N49" i="10"/>
  <c r="M49" i="10"/>
  <c r="F49" i="10"/>
  <c r="D49" i="10"/>
  <c r="C49" i="10"/>
  <c r="E49" i="10" s="1"/>
  <c r="N48" i="10"/>
  <c r="M48" i="10"/>
  <c r="F48" i="10"/>
  <c r="D48" i="10"/>
  <c r="C48" i="10"/>
  <c r="E48" i="10" s="1"/>
  <c r="N47" i="10"/>
  <c r="M47" i="10"/>
  <c r="F47" i="10"/>
  <c r="D47" i="10"/>
  <c r="C47" i="10"/>
  <c r="E47" i="10" s="1"/>
  <c r="N46" i="10"/>
  <c r="M46" i="10"/>
  <c r="F46" i="10"/>
  <c r="D46" i="10"/>
  <c r="C46" i="10"/>
  <c r="E46" i="10" s="1"/>
  <c r="N45" i="10"/>
  <c r="M45" i="10"/>
  <c r="F45" i="10"/>
  <c r="D45" i="10"/>
  <c r="C45" i="10"/>
  <c r="E45" i="10" s="1"/>
  <c r="N44" i="10"/>
  <c r="M44" i="10"/>
  <c r="F44" i="10"/>
  <c r="D44" i="10"/>
  <c r="C44" i="10"/>
  <c r="E44" i="10" s="1"/>
  <c r="N43" i="10"/>
  <c r="M43" i="10"/>
  <c r="F43" i="10"/>
  <c r="D43" i="10"/>
  <c r="C43" i="10"/>
  <c r="E43" i="10" s="1"/>
  <c r="N42" i="10"/>
  <c r="M42" i="10"/>
  <c r="F42" i="10"/>
  <c r="D42" i="10"/>
  <c r="C42" i="10"/>
  <c r="E42" i="10" s="1"/>
  <c r="N41" i="10"/>
  <c r="M41" i="10"/>
  <c r="F41" i="10"/>
  <c r="D41" i="10"/>
  <c r="C41" i="10"/>
  <c r="E41" i="10" s="1"/>
  <c r="N40" i="10"/>
  <c r="M40" i="10"/>
  <c r="F40" i="10"/>
  <c r="D40" i="10"/>
  <c r="C40" i="10"/>
  <c r="E40" i="10" s="1"/>
  <c r="N39" i="10"/>
  <c r="M39" i="10"/>
  <c r="F39" i="10"/>
  <c r="D39" i="10"/>
  <c r="C39" i="10"/>
  <c r="E39" i="10" s="1"/>
  <c r="N38" i="10"/>
  <c r="M38" i="10"/>
  <c r="F38" i="10"/>
  <c r="D38" i="10"/>
  <c r="C38" i="10"/>
  <c r="E38" i="10" s="1"/>
  <c r="N37" i="10"/>
  <c r="M37" i="10"/>
  <c r="F37" i="10"/>
  <c r="D37" i="10"/>
  <c r="C37" i="10"/>
  <c r="E37" i="10" s="1"/>
  <c r="N36" i="10"/>
  <c r="M36" i="10"/>
  <c r="F36" i="10"/>
  <c r="D36" i="10"/>
  <c r="C36" i="10"/>
  <c r="E36" i="10" s="1"/>
  <c r="N35" i="10"/>
  <c r="M35" i="10"/>
  <c r="F35" i="10"/>
  <c r="D35" i="10"/>
  <c r="C35" i="10"/>
  <c r="E35" i="10" s="1"/>
  <c r="N34" i="10"/>
  <c r="M34" i="10"/>
  <c r="F34" i="10"/>
  <c r="D34" i="10"/>
  <c r="C34" i="10"/>
  <c r="E34" i="10" s="1"/>
  <c r="N33" i="10"/>
  <c r="M33" i="10"/>
  <c r="F33" i="10"/>
  <c r="D33" i="10"/>
  <c r="C33" i="10"/>
  <c r="E33" i="10" s="1"/>
  <c r="N32" i="10"/>
  <c r="M32" i="10"/>
  <c r="F32" i="10"/>
  <c r="D32" i="10"/>
  <c r="C32" i="10"/>
  <c r="E32" i="10" s="1"/>
  <c r="N31" i="10"/>
  <c r="M31" i="10"/>
  <c r="F31" i="10"/>
  <c r="D31" i="10"/>
  <c r="C31" i="10"/>
  <c r="E31" i="10" s="1"/>
  <c r="N30" i="10"/>
  <c r="M30" i="10"/>
  <c r="F30" i="10"/>
  <c r="D30" i="10"/>
  <c r="C30" i="10"/>
  <c r="E30" i="10" s="1"/>
  <c r="N29" i="10"/>
  <c r="M29" i="10"/>
  <c r="F29" i="10"/>
  <c r="D29" i="10"/>
  <c r="C29" i="10"/>
  <c r="E29" i="10" s="1"/>
  <c r="N28" i="10"/>
  <c r="M28" i="10"/>
  <c r="F28" i="10"/>
  <c r="D28" i="10"/>
  <c r="C28" i="10"/>
  <c r="E28" i="10" s="1"/>
  <c r="N27" i="10"/>
  <c r="M27" i="10"/>
  <c r="F27" i="10"/>
  <c r="D27" i="10"/>
  <c r="C27" i="10"/>
  <c r="E27" i="10" s="1"/>
  <c r="N26" i="10"/>
  <c r="M26" i="10"/>
  <c r="F26" i="10"/>
  <c r="D26" i="10"/>
  <c r="C26" i="10"/>
  <c r="E26" i="10" s="1"/>
  <c r="N25" i="10"/>
  <c r="M25" i="10"/>
  <c r="F25" i="10"/>
  <c r="D25" i="10"/>
  <c r="C25" i="10"/>
  <c r="E25" i="10" s="1"/>
  <c r="N24" i="10"/>
  <c r="M24" i="10"/>
  <c r="F24" i="10"/>
  <c r="D24" i="10"/>
  <c r="C24" i="10"/>
  <c r="E24" i="10" s="1"/>
  <c r="N23" i="10"/>
  <c r="M23" i="10"/>
  <c r="F23" i="10"/>
  <c r="D23" i="10"/>
  <c r="C23" i="10"/>
  <c r="E23" i="10" s="1"/>
  <c r="N22" i="10"/>
  <c r="M22" i="10"/>
  <c r="F22" i="10"/>
  <c r="D22" i="10"/>
  <c r="C22" i="10"/>
  <c r="E22" i="10" s="1"/>
  <c r="N21" i="10"/>
  <c r="M21" i="10"/>
  <c r="F21" i="10"/>
  <c r="D21" i="10"/>
  <c r="C21" i="10"/>
  <c r="E21" i="10" s="1"/>
  <c r="N20" i="10"/>
  <c r="M20" i="10"/>
  <c r="F20" i="10"/>
  <c r="D20" i="10"/>
  <c r="C20" i="10"/>
  <c r="E20" i="10" s="1"/>
  <c r="N19" i="10"/>
  <c r="M19" i="10"/>
  <c r="F19" i="10"/>
  <c r="D19" i="10"/>
  <c r="C19" i="10"/>
  <c r="E19" i="10" s="1"/>
  <c r="N18" i="10"/>
  <c r="M18" i="10"/>
  <c r="F18" i="10"/>
  <c r="D18" i="10"/>
  <c r="C18" i="10"/>
  <c r="E18" i="10" s="1"/>
  <c r="N17" i="10"/>
  <c r="M17" i="10"/>
  <c r="F17" i="10"/>
  <c r="D17" i="10"/>
  <c r="C17" i="10"/>
  <c r="E17" i="10" s="1"/>
  <c r="N16" i="10"/>
  <c r="M16" i="10"/>
  <c r="F16" i="10"/>
  <c r="D16" i="10"/>
  <c r="C16" i="10"/>
  <c r="E16" i="10" s="1"/>
  <c r="N15" i="10"/>
  <c r="M15" i="10"/>
  <c r="F15" i="10"/>
  <c r="D15" i="10"/>
  <c r="C15" i="10"/>
  <c r="E15" i="10" s="1"/>
  <c r="N14" i="10"/>
  <c r="M14" i="10"/>
  <c r="F14" i="10"/>
  <c r="D14" i="10"/>
  <c r="C14" i="10"/>
  <c r="E14" i="10" s="1"/>
  <c r="N13" i="10"/>
  <c r="M13" i="10"/>
  <c r="F13" i="10"/>
  <c r="D13" i="10"/>
  <c r="C13" i="10"/>
  <c r="E13" i="10" s="1"/>
  <c r="N12" i="10"/>
  <c r="M12" i="10"/>
  <c r="F12" i="10"/>
  <c r="D12" i="10"/>
  <c r="C12" i="10"/>
  <c r="E12" i="10" s="1"/>
  <c r="N11" i="10"/>
  <c r="M11" i="10"/>
  <c r="F11" i="10"/>
  <c r="D11" i="10"/>
  <c r="C11" i="10"/>
  <c r="E11" i="10" s="1"/>
  <c r="N10" i="10"/>
  <c r="M10" i="10"/>
  <c r="F10" i="10"/>
  <c r="D10" i="10"/>
  <c r="C10" i="10"/>
  <c r="E10" i="10" s="1"/>
  <c r="N9" i="10"/>
  <c r="M9" i="10"/>
  <c r="F9" i="10"/>
  <c r="D9" i="10"/>
  <c r="C9" i="10"/>
  <c r="E9" i="10" s="1"/>
  <c r="N8" i="10"/>
  <c r="M8" i="10"/>
  <c r="F8" i="10"/>
  <c r="D8" i="10"/>
  <c r="C8" i="10"/>
  <c r="E8" i="10" s="1"/>
  <c r="N7" i="10"/>
  <c r="M7" i="10"/>
  <c r="F7" i="10"/>
  <c r="D7" i="10"/>
  <c r="C7" i="10"/>
  <c r="E7" i="10" s="1"/>
  <c r="N6" i="10"/>
  <c r="M6" i="10"/>
  <c r="F6" i="10"/>
  <c r="D6" i="10"/>
  <c r="C6" i="10"/>
  <c r="E6" i="10" s="1"/>
  <c r="N5" i="10"/>
  <c r="M5" i="10"/>
  <c r="F5" i="10"/>
  <c r="D5" i="10"/>
  <c r="C5" i="10"/>
  <c r="E5" i="10" s="1"/>
  <c r="N4" i="10"/>
  <c r="M4" i="10"/>
  <c r="F4" i="10"/>
  <c r="D4" i="10"/>
  <c r="C4" i="10"/>
  <c r="E4" i="10" s="1"/>
  <c r="N3" i="10"/>
  <c r="M3" i="10"/>
  <c r="F3" i="10"/>
  <c r="D3" i="10"/>
  <c r="C3" i="10"/>
  <c r="E3" i="10" s="1"/>
  <c r="K202" i="8"/>
  <c r="E202" i="8"/>
  <c r="K201" i="8"/>
  <c r="E201" i="8"/>
  <c r="K200" i="8"/>
  <c r="E200" i="8"/>
  <c r="K199" i="8"/>
  <c r="E199" i="8"/>
  <c r="K198" i="8"/>
  <c r="E198" i="8"/>
  <c r="K197" i="8"/>
  <c r="E197" i="8"/>
  <c r="K196" i="8"/>
  <c r="E196" i="8"/>
  <c r="K195" i="8"/>
  <c r="E195" i="8"/>
  <c r="K194" i="8"/>
  <c r="E194" i="8"/>
  <c r="K193" i="8"/>
  <c r="E193" i="8"/>
  <c r="K192" i="8"/>
  <c r="E192" i="8"/>
  <c r="K191" i="8"/>
  <c r="E191" i="8"/>
  <c r="K190" i="8"/>
  <c r="E190" i="8"/>
  <c r="K189" i="8"/>
  <c r="E189" i="8"/>
  <c r="K188" i="8"/>
  <c r="E188" i="8"/>
  <c r="K187" i="8"/>
  <c r="E187" i="8"/>
  <c r="K186" i="8"/>
  <c r="E186" i="8"/>
  <c r="K185" i="8"/>
  <c r="E185" i="8"/>
  <c r="K184" i="8"/>
  <c r="E184" i="8"/>
  <c r="K183" i="8"/>
  <c r="E183" i="8"/>
  <c r="K182" i="8"/>
  <c r="E182" i="8"/>
  <c r="K181" i="8"/>
  <c r="E181" i="8"/>
  <c r="K180" i="8"/>
  <c r="E180" i="8"/>
  <c r="K179" i="8"/>
  <c r="E179" i="8"/>
  <c r="K178" i="8"/>
  <c r="E178" i="8"/>
  <c r="K177" i="8"/>
  <c r="E177" i="8"/>
  <c r="K176" i="8"/>
  <c r="E176" i="8"/>
  <c r="K175" i="8"/>
  <c r="E175" i="8"/>
  <c r="K174" i="8"/>
  <c r="E174" i="8"/>
  <c r="K173" i="8"/>
  <c r="E173" i="8"/>
  <c r="K172" i="8"/>
  <c r="E172" i="8"/>
  <c r="K171" i="8"/>
  <c r="E171" i="8"/>
  <c r="K170" i="8"/>
  <c r="E170" i="8"/>
  <c r="K169" i="8"/>
  <c r="E169" i="8"/>
  <c r="K168" i="8"/>
  <c r="E168" i="8"/>
  <c r="K167" i="8"/>
  <c r="E167" i="8"/>
  <c r="K166" i="8"/>
  <c r="E166" i="8"/>
  <c r="K165" i="8"/>
  <c r="E165" i="8"/>
  <c r="K164" i="8"/>
  <c r="E164" i="8"/>
  <c r="K163" i="8"/>
  <c r="E163" i="8"/>
  <c r="K162" i="8"/>
  <c r="E162" i="8"/>
  <c r="K161" i="8"/>
  <c r="E161" i="8"/>
  <c r="K160" i="8"/>
  <c r="E160" i="8"/>
  <c r="K159" i="8"/>
  <c r="E159" i="8"/>
  <c r="K158" i="8"/>
  <c r="E158" i="8"/>
  <c r="K157" i="8"/>
  <c r="E157" i="8"/>
  <c r="K156" i="8"/>
  <c r="E156" i="8"/>
  <c r="K155" i="8"/>
  <c r="E155" i="8"/>
  <c r="K154" i="8"/>
  <c r="E154" i="8"/>
  <c r="K153" i="8"/>
  <c r="E153" i="8"/>
  <c r="K152" i="8"/>
  <c r="E152" i="8"/>
  <c r="K151" i="8"/>
  <c r="E151" i="8"/>
  <c r="K150" i="8"/>
  <c r="E150" i="8"/>
  <c r="K149" i="8"/>
  <c r="E149" i="8"/>
  <c r="K148" i="8"/>
  <c r="E148" i="8"/>
  <c r="K147" i="8"/>
  <c r="E147" i="8"/>
  <c r="K146" i="8"/>
  <c r="E146" i="8"/>
  <c r="K145" i="8"/>
  <c r="E145" i="8"/>
  <c r="K144" i="8"/>
  <c r="E144" i="8"/>
  <c r="K143" i="8"/>
  <c r="E143" i="8"/>
  <c r="K142" i="8"/>
  <c r="E142" i="8"/>
  <c r="K141" i="8"/>
  <c r="E141" i="8"/>
  <c r="K140" i="8"/>
  <c r="E140" i="8"/>
  <c r="K139" i="8"/>
  <c r="E139" i="8"/>
  <c r="K138" i="8"/>
  <c r="E138" i="8"/>
  <c r="K137" i="8"/>
  <c r="E137" i="8"/>
  <c r="K136" i="8"/>
  <c r="E136" i="8"/>
  <c r="K135" i="8"/>
  <c r="E135" i="8"/>
  <c r="K134" i="8"/>
  <c r="E134" i="8"/>
  <c r="K133" i="8"/>
  <c r="E133" i="8"/>
  <c r="K132" i="8"/>
  <c r="E132" i="8"/>
  <c r="K131" i="8"/>
  <c r="E131" i="8"/>
  <c r="K130" i="8"/>
  <c r="E130" i="8"/>
  <c r="K129" i="8"/>
  <c r="E129" i="8"/>
  <c r="K128" i="8"/>
  <c r="E128" i="8"/>
  <c r="K127" i="8"/>
  <c r="E127" i="8"/>
  <c r="K126" i="8"/>
  <c r="E126" i="8"/>
  <c r="K125" i="8"/>
  <c r="E125" i="8"/>
  <c r="K124" i="8"/>
  <c r="E124" i="8"/>
  <c r="K123" i="8"/>
  <c r="E123" i="8"/>
  <c r="K122" i="8"/>
  <c r="E122" i="8"/>
  <c r="K121" i="8"/>
  <c r="E121" i="8"/>
  <c r="K120" i="8"/>
  <c r="E120" i="8"/>
  <c r="K119" i="8"/>
  <c r="E119" i="8"/>
  <c r="K118" i="8"/>
  <c r="E118" i="8"/>
  <c r="K117" i="8"/>
  <c r="E117" i="8"/>
  <c r="K116" i="8"/>
  <c r="E116" i="8"/>
  <c r="K115" i="8"/>
  <c r="E115" i="8"/>
  <c r="K114" i="8"/>
  <c r="E114" i="8"/>
  <c r="K113" i="8"/>
  <c r="E113" i="8"/>
  <c r="K112" i="8"/>
  <c r="E112" i="8"/>
  <c r="K111" i="8"/>
  <c r="E111" i="8"/>
  <c r="K110" i="8"/>
  <c r="E110" i="8"/>
  <c r="K109" i="8"/>
  <c r="E109" i="8"/>
  <c r="K108" i="8"/>
  <c r="E108" i="8"/>
  <c r="K107" i="8"/>
  <c r="E107" i="8"/>
  <c r="K106" i="8"/>
  <c r="E106" i="8"/>
  <c r="K105" i="8"/>
  <c r="E105" i="8"/>
  <c r="K104" i="8"/>
  <c r="E104" i="8"/>
  <c r="K103" i="8"/>
  <c r="E103" i="8"/>
  <c r="K102" i="8"/>
  <c r="E102" i="8"/>
  <c r="K101" i="8"/>
  <c r="E101" i="8"/>
  <c r="K100" i="8"/>
  <c r="E100" i="8"/>
  <c r="K99" i="8"/>
  <c r="E99" i="8"/>
  <c r="K98" i="8"/>
  <c r="E98" i="8"/>
  <c r="K97" i="8"/>
  <c r="E97" i="8"/>
  <c r="K96" i="8"/>
  <c r="E96" i="8"/>
  <c r="K95" i="8"/>
  <c r="E95" i="8"/>
  <c r="K94" i="8"/>
  <c r="E94" i="8"/>
  <c r="K93" i="8"/>
  <c r="E93" i="8"/>
  <c r="K92" i="8"/>
  <c r="E92" i="8"/>
  <c r="K91" i="8"/>
  <c r="E91" i="8"/>
  <c r="K90" i="8"/>
  <c r="E90" i="8"/>
  <c r="K89" i="8"/>
  <c r="E89" i="8"/>
  <c r="K88" i="8"/>
  <c r="E88" i="8"/>
  <c r="K87" i="8"/>
  <c r="E87" i="8"/>
  <c r="K86" i="8"/>
  <c r="E86" i="8"/>
  <c r="K85" i="8"/>
  <c r="E85" i="8"/>
  <c r="K84" i="8"/>
  <c r="E84" i="8"/>
  <c r="K83" i="8"/>
  <c r="E83" i="8"/>
  <c r="K82" i="8"/>
  <c r="E82" i="8"/>
  <c r="K81" i="8"/>
  <c r="E81" i="8"/>
  <c r="K80" i="8"/>
  <c r="E80" i="8"/>
  <c r="K79" i="8"/>
  <c r="E79" i="8"/>
  <c r="K78" i="8"/>
  <c r="E78" i="8"/>
  <c r="K77" i="8"/>
  <c r="E77" i="8"/>
  <c r="K76" i="8"/>
  <c r="E76" i="8"/>
  <c r="K75" i="8"/>
  <c r="E75" i="8"/>
  <c r="K74" i="8"/>
  <c r="E74" i="8"/>
  <c r="K73" i="8"/>
  <c r="E73" i="8"/>
  <c r="K72" i="8"/>
  <c r="E72" i="8"/>
  <c r="K71" i="8"/>
  <c r="E71" i="8"/>
  <c r="K70" i="8"/>
  <c r="E70" i="8"/>
  <c r="K69" i="8"/>
  <c r="E69" i="8"/>
  <c r="K68" i="8"/>
  <c r="E68" i="8"/>
  <c r="K67" i="8"/>
  <c r="E67" i="8"/>
  <c r="K66" i="8"/>
  <c r="E66" i="8"/>
  <c r="K65" i="8"/>
  <c r="E65" i="8"/>
  <c r="K64" i="8"/>
  <c r="E64" i="8"/>
  <c r="K63" i="8"/>
  <c r="E63" i="8"/>
  <c r="K62" i="8"/>
  <c r="E62" i="8"/>
  <c r="K61" i="8"/>
  <c r="E61" i="8"/>
  <c r="K60" i="8"/>
  <c r="E60" i="8"/>
  <c r="K59" i="8"/>
  <c r="E59" i="8"/>
  <c r="K58" i="8"/>
  <c r="E58" i="8"/>
  <c r="K57" i="8"/>
  <c r="E57" i="8"/>
  <c r="K56" i="8"/>
  <c r="E56" i="8"/>
  <c r="K55" i="8"/>
  <c r="E55" i="8"/>
  <c r="K54" i="8"/>
  <c r="E54" i="8"/>
  <c r="K53" i="8"/>
  <c r="E53" i="8"/>
  <c r="K52" i="8"/>
  <c r="E52" i="8"/>
  <c r="K51" i="8"/>
  <c r="E51" i="8"/>
  <c r="K50" i="8"/>
  <c r="E50" i="8"/>
  <c r="K49" i="8"/>
  <c r="E49" i="8"/>
  <c r="K48" i="8"/>
  <c r="E48" i="8"/>
  <c r="K47" i="8"/>
  <c r="E47" i="8"/>
  <c r="K46" i="8"/>
  <c r="E46" i="8"/>
  <c r="K45" i="8"/>
  <c r="E45" i="8"/>
  <c r="K44" i="8"/>
  <c r="E44" i="8"/>
  <c r="K43" i="8"/>
  <c r="E43" i="8"/>
  <c r="K42" i="8"/>
  <c r="E42" i="8"/>
  <c r="K41" i="8"/>
  <c r="E41" i="8"/>
  <c r="K40" i="8"/>
  <c r="E40" i="8"/>
  <c r="K39" i="8"/>
  <c r="E39" i="8"/>
  <c r="K38" i="8"/>
  <c r="E38" i="8"/>
  <c r="K37" i="8"/>
  <c r="E37" i="8"/>
  <c r="K36" i="8"/>
  <c r="E36" i="8"/>
  <c r="K35" i="8"/>
  <c r="E35" i="8"/>
  <c r="K34" i="8"/>
  <c r="E34" i="8"/>
  <c r="K33" i="8"/>
  <c r="E33" i="8"/>
  <c r="K32" i="8"/>
  <c r="E32" i="8"/>
  <c r="K31" i="8"/>
  <c r="E31" i="8"/>
  <c r="K30" i="8"/>
  <c r="E30" i="8"/>
  <c r="K29" i="8"/>
  <c r="E29" i="8"/>
  <c r="K28" i="8"/>
  <c r="E28" i="8"/>
  <c r="K27" i="8"/>
  <c r="E27" i="8"/>
  <c r="K26" i="8"/>
  <c r="E26" i="8"/>
  <c r="K25" i="8"/>
  <c r="E25" i="8"/>
  <c r="K24" i="8"/>
  <c r="E24" i="8"/>
  <c r="K23" i="8"/>
  <c r="E23" i="8"/>
  <c r="K22" i="8"/>
  <c r="E22" i="8"/>
  <c r="K21" i="8"/>
  <c r="E21" i="8"/>
  <c r="K20" i="8"/>
  <c r="E20" i="8"/>
  <c r="K19" i="8"/>
  <c r="E19" i="8"/>
  <c r="K18" i="8"/>
  <c r="E18" i="8"/>
  <c r="K17" i="8"/>
  <c r="E17" i="8"/>
  <c r="K16" i="8"/>
  <c r="E16" i="8"/>
  <c r="K15" i="8"/>
  <c r="E15" i="8"/>
  <c r="K14" i="8"/>
  <c r="E14" i="8"/>
  <c r="K13" i="8"/>
  <c r="E13" i="8"/>
  <c r="K12" i="8"/>
  <c r="E12" i="8"/>
  <c r="K11" i="8"/>
  <c r="E11" i="8"/>
  <c r="K10" i="8"/>
  <c r="E10" i="8"/>
  <c r="K9" i="8"/>
  <c r="E9" i="8"/>
  <c r="K8" i="8"/>
  <c r="E8" i="8"/>
  <c r="K7" i="8"/>
  <c r="E7" i="8"/>
  <c r="K6" i="8"/>
  <c r="E6" i="8"/>
  <c r="K5" i="8"/>
  <c r="E5" i="8"/>
  <c r="K4" i="8"/>
  <c r="E4" i="8"/>
  <c r="K3" i="8"/>
  <c r="E3" i="8"/>
  <c r="A202" i="7"/>
  <c r="A201" i="7"/>
  <c r="A200" i="7"/>
  <c r="D200" i="7" s="1"/>
  <c r="A199" i="7"/>
  <c r="C199" i="7" s="1"/>
  <c r="A198" i="7"/>
  <c r="I198" i="7" s="1"/>
  <c r="A197" i="7"/>
  <c r="D197" i="7" s="1"/>
  <c r="A196" i="7"/>
  <c r="I196" i="7" s="1"/>
  <c r="A195" i="7"/>
  <c r="A194" i="7"/>
  <c r="H194" i="7" s="1"/>
  <c r="A193" i="7"/>
  <c r="H193" i="7" s="1"/>
  <c r="A192" i="7"/>
  <c r="A191" i="7"/>
  <c r="C191" i="7" s="1"/>
  <c r="A190" i="7"/>
  <c r="I190" i="7" s="1"/>
  <c r="A189" i="7"/>
  <c r="D189" i="7" s="1"/>
  <c r="A188" i="7"/>
  <c r="D188" i="7" s="1"/>
  <c r="A187" i="7"/>
  <c r="F187" i="7" s="1"/>
  <c r="A186" i="7"/>
  <c r="B186" i="7" s="1"/>
  <c r="A185" i="7"/>
  <c r="F185" i="7" s="1"/>
  <c r="A184" i="7"/>
  <c r="C184" i="7" s="1"/>
  <c r="A183" i="7"/>
  <c r="B183" i="7" s="1"/>
  <c r="A182" i="7"/>
  <c r="A181" i="7"/>
  <c r="B181" i="7" s="1"/>
  <c r="A180" i="7"/>
  <c r="I180" i="7" s="1"/>
  <c r="A179" i="7"/>
  <c r="C179" i="7" s="1"/>
  <c r="A178" i="7"/>
  <c r="A177" i="7"/>
  <c r="D177" i="7" s="1"/>
  <c r="A176" i="7"/>
  <c r="G176" i="7" s="1"/>
  <c r="A175" i="7"/>
  <c r="C175" i="7" s="1"/>
  <c r="A174" i="7"/>
  <c r="B174" i="7" s="1"/>
  <c r="A173" i="7"/>
  <c r="F173" i="7" s="1"/>
  <c r="A172" i="7"/>
  <c r="D172" i="7" s="1"/>
  <c r="A171" i="7"/>
  <c r="A170" i="7"/>
  <c r="A169" i="7"/>
  <c r="E169" i="7" s="1"/>
  <c r="A168" i="7"/>
  <c r="D168" i="7" s="1"/>
  <c r="A167" i="7"/>
  <c r="C167" i="7" s="1"/>
  <c r="A166" i="7"/>
  <c r="A165" i="7"/>
  <c r="A164" i="7"/>
  <c r="F164" i="7" s="1"/>
  <c r="A163" i="7"/>
  <c r="C163" i="7" s="1"/>
  <c r="A162" i="7"/>
  <c r="H162" i="7" s="1"/>
  <c r="A161" i="7"/>
  <c r="A160" i="7"/>
  <c r="A159" i="7"/>
  <c r="H159" i="7" s="1"/>
  <c r="A158" i="7"/>
  <c r="F158" i="7" s="1"/>
  <c r="A157" i="7"/>
  <c r="E157" i="7" s="1"/>
  <c r="A156" i="7"/>
  <c r="A155" i="7"/>
  <c r="E155" i="7" s="1"/>
  <c r="A154" i="7"/>
  <c r="G154" i="7" s="1"/>
  <c r="A153" i="7"/>
  <c r="A152" i="7"/>
  <c r="D152" i="7" s="1"/>
  <c r="A151" i="7"/>
  <c r="E151" i="7" s="1"/>
  <c r="A150" i="7"/>
  <c r="F150" i="7" s="1"/>
  <c r="A149" i="7"/>
  <c r="A148" i="7"/>
  <c r="I148" i="7" s="1"/>
  <c r="A147" i="7"/>
  <c r="A146" i="7"/>
  <c r="H146" i="7" s="1"/>
  <c r="A145" i="7"/>
  <c r="B145" i="7" s="1"/>
  <c r="A144" i="7"/>
  <c r="G144" i="7" s="1"/>
  <c r="A143" i="7"/>
  <c r="I143" i="7" s="1"/>
  <c r="A142" i="7"/>
  <c r="B142" i="7" s="1"/>
  <c r="A141" i="7"/>
  <c r="D141" i="7" s="1"/>
  <c r="A140" i="7"/>
  <c r="E140" i="7" s="1"/>
  <c r="A139" i="7"/>
  <c r="E139" i="7" s="1"/>
  <c r="A138" i="7"/>
  <c r="I138" i="7" s="1"/>
  <c r="A137" i="7"/>
  <c r="A136" i="7"/>
  <c r="A135" i="7"/>
  <c r="E135" i="7" s="1"/>
  <c r="A134" i="7"/>
  <c r="A133" i="7"/>
  <c r="A132" i="7"/>
  <c r="I132" i="7" s="1"/>
  <c r="A131" i="7"/>
  <c r="C131" i="7" s="1"/>
  <c r="A130" i="7"/>
  <c r="C130" i="7" s="1"/>
  <c r="A129" i="7"/>
  <c r="G129" i="7" s="1"/>
  <c r="A128" i="7"/>
  <c r="B128" i="7" s="1"/>
  <c r="A127" i="7"/>
  <c r="A126" i="7"/>
  <c r="D126" i="7" s="1"/>
  <c r="A125" i="7"/>
  <c r="A124" i="7"/>
  <c r="E124" i="7" s="1"/>
  <c r="A123" i="7"/>
  <c r="E123" i="7" s="1"/>
  <c r="A122" i="7"/>
  <c r="I122" i="7" s="1"/>
  <c r="A121" i="7"/>
  <c r="I121" i="7" s="1"/>
  <c r="A120" i="7"/>
  <c r="H120" i="7" s="1"/>
  <c r="A119" i="7"/>
  <c r="E119" i="7" s="1"/>
  <c r="A118" i="7"/>
  <c r="D118" i="7" s="1"/>
  <c r="A117" i="7"/>
  <c r="I117" i="7" s="1"/>
  <c r="A116" i="7"/>
  <c r="C116" i="7" s="1"/>
  <c r="A115" i="7"/>
  <c r="I115" i="7" s="1"/>
  <c r="A114" i="7"/>
  <c r="C114" i="7" s="1"/>
  <c r="A113" i="7"/>
  <c r="A112" i="7"/>
  <c r="A111" i="7"/>
  <c r="H111" i="7" s="1"/>
  <c r="A110" i="7"/>
  <c r="A109" i="7"/>
  <c r="I109" i="7" s="1"/>
  <c r="A108" i="7"/>
  <c r="H108" i="7" s="1"/>
  <c r="A107" i="7"/>
  <c r="I107" i="7" s="1"/>
  <c r="A106" i="7"/>
  <c r="F106" i="7" s="1"/>
  <c r="A105" i="7"/>
  <c r="A104" i="7"/>
  <c r="G104" i="7" s="1"/>
  <c r="A103" i="7"/>
  <c r="G103" i="7" s="1"/>
  <c r="A102" i="7"/>
  <c r="A101" i="7"/>
  <c r="I101" i="7" s="1"/>
  <c r="A100" i="7"/>
  <c r="H100" i="7" s="1"/>
  <c r="A99" i="7"/>
  <c r="C99" i="7" s="1"/>
  <c r="A98" i="7"/>
  <c r="I98" i="7" s="1"/>
  <c r="A97" i="7"/>
  <c r="B97" i="7" s="1"/>
  <c r="A96" i="7"/>
  <c r="F96" i="7" s="1"/>
  <c r="A95" i="7"/>
  <c r="C95" i="7" s="1"/>
  <c r="A94" i="7"/>
  <c r="A93" i="7"/>
  <c r="G93" i="7" s="1"/>
  <c r="A92" i="7"/>
  <c r="A91" i="7"/>
  <c r="I91" i="7" s="1"/>
  <c r="A90" i="7"/>
  <c r="A89" i="7"/>
  <c r="A88" i="7"/>
  <c r="A87" i="7"/>
  <c r="I87" i="7" s="1"/>
  <c r="A86" i="7"/>
  <c r="F86" i="7" s="1"/>
  <c r="A85" i="7"/>
  <c r="I85" i="7" s="1"/>
  <c r="A84" i="7"/>
  <c r="D84" i="7" s="1"/>
  <c r="A83" i="7"/>
  <c r="G83" i="7" s="1"/>
  <c r="A82" i="7"/>
  <c r="I82" i="7" s="1"/>
  <c r="A81" i="7"/>
  <c r="B81" i="7" s="1"/>
  <c r="A80" i="7"/>
  <c r="G80" i="7" s="1"/>
  <c r="A79" i="7"/>
  <c r="C79" i="7" s="1"/>
  <c r="A78" i="7"/>
  <c r="A77" i="7"/>
  <c r="A76" i="7"/>
  <c r="C76" i="7" s="1"/>
  <c r="A75" i="7"/>
  <c r="I75" i="7" s="1"/>
  <c r="A74" i="7"/>
  <c r="F74" i="7" s="1"/>
  <c r="A73" i="7"/>
  <c r="H73" i="7" s="1"/>
  <c r="A72" i="7"/>
  <c r="B72" i="7" s="1"/>
  <c r="A71" i="7"/>
  <c r="I71" i="7" s="1"/>
  <c r="A70" i="7"/>
  <c r="I70" i="7" s="1"/>
  <c r="A69" i="7"/>
  <c r="I69" i="7" s="1"/>
  <c r="A68" i="7"/>
  <c r="H68" i="7" s="1"/>
  <c r="A67" i="7"/>
  <c r="A66" i="7"/>
  <c r="B66" i="7" s="1"/>
  <c r="A65" i="7"/>
  <c r="E65" i="7" s="1"/>
  <c r="A64" i="7"/>
  <c r="H64" i="7" s="1"/>
  <c r="A63" i="7"/>
  <c r="C63" i="7" s="1"/>
  <c r="A62" i="7"/>
  <c r="A61" i="7"/>
  <c r="B61" i="7" s="1"/>
  <c r="A60" i="7"/>
  <c r="C60" i="7" s="1"/>
  <c r="A59" i="7"/>
  <c r="E59" i="7" s="1"/>
  <c r="A58" i="7"/>
  <c r="F58" i="7" s="1"/>
  <c r="A57" i="7"/>
  <c r="A56" i="7"/>
  <c r="A55" i="7"/>
  <c r="I55" i="7" s="1"/>
  <c r="A54" i="7"/>
  <c r="B54" i="7" s="1"/>
  <c r="A53" i="7"/>
  <c r="C53" i="7" s="1"/>
  <c r="A52" i="7"/>
  <c r="G52" i="7" s="1"/>
  <c r="A51" i="7"/>
  <c r="G51" i="7" s="1"/>
  <c r="A50" i="7"/>
  <c r="I50" i="7" s="1"/>
  <c r="A49" i="7"/>
  <c r="D49" i="7" s="1"/>
  <c r="A48" i="7"/>
  <c r="H48" i="7" s="1"/>
  <c r="A47" i="7"/>
  <c r="C47" i="7" s="1"/>
  <c r="A46" i="7"/>
  <c r="I46" i="7" s="1"/>
  <c r="A45" i="7"/>
  <c r="I45" i="7" s="1"/>
  <c r="A44" i="7"/>
  <c r="D44" i="7" s="1"/>
  <c r="A43" i="7"/>
  <c r="E43" i="7" s="1"/>
  <c r="A42" i="7"/>
  <c r="D42" i="7" s="1"/>
  <c r="A41" i="7"/>
  <c r="B41" i="7" s="1"/>
  <c r="A40" i="7"/>
  <c r="F40" i="7" s="1"/>
  <c r="A39" i="7"/>
  <c r="I39" i="7" s="1"/>
  <c r="A38" i="7"/>
  <c r="C38" i="7" s="1"/>
  <c r="A37" i="7"/>
  <c r="I37" i="7" s="1"/>
  <c r="A36" i="7"/>
  <c r="D36" i="7" s="1"/>
  <c r="A35" i="7"/>
  <c r="G35" i="7" s="1"/>
  <c r="A34" i="7"/>
  <c r="C34" i="7" s="1"/>
  <c r="A33" i="7"/>
  <c r="H33" i="7" s="1"/>
  <c r="A32" i="7"/>
  <c r="H32" i="7" s="1"/>
  <c r="A31" i="7"/>
  <c r="C31" i="7" s="1"/>
  <c r="A30" i="7"/>
  <c r="I30" i="7" s="1"/>
  <c r="A29" i="7"/>
  <c r="I29" i="7" s="1"/>
  <c r="A28" i="7"/>
  <c r="A27" i="7"/>
  <c r="I27" i="7" s="1"/>
  <c r="A26" i="7"/>
  <c r="F26" i="7" s="1"/>
  <c r="A25" i="7"/>
  <c r="I25" i="7" s="1"/>
  <c r="A24" i="7"/>
  <c r="E24" i="7" s="1"/>
  <c r="A23" i="7"/>
  <c r="I23" i="7" s="1"/>
  <c r="A22" i="7"/>
  <c r="A21" i="7"/>
  <c r="A20" i="7"/>
  <c r="C20" i="7" s="1"/>
  <c r="A19" i="7"/>
  <c r="G19" i="7" s="1"/>
  <c r="A18" i="7"/>
  <c r="A17" i="7"/>
  <c r="G17" i="7" s="1"/>
  <c r="A16" i="7"/>
  <c r="G16" i="7" s="1"/>
  <c r="A15" i="7"/>
  <c r="A14" i="7"/>
  <c r="H14" i="7" s="1"/>
  <c r="A13" i="7"/>
  <c r="E13" i="7" s="1"/>
  <c r="A12" i="7"/>
  <c r="A11" i="7"/>
  <c r="I11" i="7" s="1"/>
  <c r="A10" i="7"/>
  <c r="D10" i="7" s="1"/>
  <c r="A9" i="7"/>
  <c r="D9" i="7" s="1"/>
  <c r="A8" i="7"/>
  <c r="I8" i="7" s="1"/>
  <c r="A7" i="7"/>
  <c r="A6" i="7"/>
  <c r="C6" i="7" s="1"/>
  <c r="A5" i="7"/>
  <c r="I5" i="7" s="1"/>
  <c r="A4" i="7"/>
  <c r="H4" i="7" s="1"/>
  <c r="A3" i="7"/>
  <c r="B3" i="7" s="1"/>
  <c r="P202" i="6"/>
  <c r="O202" i="6"/>
  <c r="N202" i="6"/>
  <c r="H202" i="6"/>
  <c r="B202" i="6"/>
  <c r="P201" i="6"/>
  <c r="O201" i="6"/>
  <c r="N201" i="6"/>
  <c r="H201" i="6"/>
  <c r="B201" i="6"/>
  <c r="P200" i="6"/>
  <c r="O200" i="6"/>
  <c r="N200" i="6"/>
  <c r="H200" i="6"/>
  <c r="B200" i="6"/>
  <c r="P199" i="6"/>
  <c r="O199" i="6"/>
  <c r="N199" i="6"/>
  <c r="H199" i="6"/>
  <c r="B199" i="6"/>
  <c r="P198" i="6"/>
  <c r="O198" i="6"/>
  <c r="N198" i="6"/>
  <c r="H198" i="6"/>
  <c r="B198" i="6"/>
  <c r="P197" i="6"/>
  <c r="O197" i="6"/>
  <c r="N197" i="6"/>
  <c r="H197" i="6"/>
  <c r="B197" i="6"/>
  <c r="P196" i="6"/>
  <c r="O196" i="6"/>
  <c r="N196" i="6"/>
  <c r="H196" i="6"/>
  <c r="B196" i="6"/>
  <c r="P195" i="6"/>
  <c r="O195" i="6"/>
  <c r="N195" i="6"/>
  <c r="H195" i="6"/>
  <c r="B195" i="6"/>
  <c r="P194" i="6"/>
  <c r="O194" i="6"/>
  <c r="N194" i="6"/>
  <c r="H194" i="6"/>
  <c r="B194" i="6"/>
  <c r="P193" i="6"/>
  <c r="O193" i="6"/>
  <c r="N193" i="6"/>
  <c r="H193" i="6"/>
  <c r="B193" i="6"/>
  <c r="P192" i="6"/>
  <c r="O192" i="6"/>
  <c r="N192" i="6"/>
  <c r="H192" i="6"/>
  <c r="B192" i="6"/>
  <c r="P191" i="6"/>
  <c r="O191" i="6"/>
  <c r="N191" i="6"/>
  <c r="H191" i="6"/>
  <c r="B191" i="6"/>
  <c r="P190" i="6"/>
  <c r="O190" i="6"/>
  <c r="N190" i="6"/>
  <c r="H190" i="6"/>
  <c r="B190" i="6"/>
  <c r="P189" i="6"/>
  <c r="O189" i="6"/>
  <c r="N189" i="6"/>
  <c r="H189" i="6"/>
  <c r="B189" i="6"/>
  <c r="P188" i="6"/>
  <c r="O188" i="6"/>
  <c r="N188" i="6"/>
  <c r="H188" i="6"/>
  <c r="B188" i="6"/>
  <c r="P187" i="6"/>
  <c r="O187" i="6"/>
  <c r="N187" i="6"/>
  <c r="H187" i="6"/>
  <c r="B187" i="6"/>
  <c r="P186" i="6"/>
  <c r="O186" i="6"/>
  <c r="N186" i="6"/>
  <c r="H186" i="6"/>
  <c r="B186" i="6"/>
  <c r="P185" i="6"/>
  <c r="O185" i="6"/>
  <c r="N185" i="6"/>
  <c r="H185" i="6"/>
  <c r="B185" i="6"/>
  <c r="P184" i="6"/>
  <c r="O184" i="6"/>
  <c r="N184" i="6"/>
  <c r="H184" i="6"/>
  <c r="B184" i="6"/>
  <c r="P183" i="6"/>
  <c r="O183" i="6"/>
  <c r="N183" i="6"/>
  <c r="H183" i="6"/>
  <c r="B183" i="6"/>
  <c r="P182" i="6"/>
  <c r="O182" i="6"/>
  <c r="N182" i="6"/>
  <c r="H182" i="6"/>
  <c r="B182" i="6"/>
  <c r="P181" i="6"/>
  <c r="O181" i="6"/>
  <c r="N181" i="6"/>
  <c r="H181" i="6"/>
  <c r="B181" i="6"/>
  <c r="P180" i="6"/>
  <c r="O180" i="6"/>
  <c r="N180" i="6"/>
  <c r="H180" i="6"/>
  <c r="B180" i="6"/>
  <c r="P179" i="6"/>
  <c r="O179" i="6"/>
  <c r="N179" i="6"/>
  <c r="H179" i="6"/>
  <c r="B179" i="6"/>
  <c r="P178" i="6"/>
  <c r="O178" i="6"/>
  <c r="N178" i="6"/>
  <c r="H178" i="6"/>
  <c r="B178" i="6"/>
  <c r="P177" i="6"/>
  <c r="O177" i="6"/>
  <c r="N177" i="6"/>
  <c r="H177" i="6"/>
  <c r="B177" i="6"/>
  <c r="P176" i="6"/>
  <c r="O176" i="6"/>
  <c r="N176" i="6"/>
  <c r="H176" i="6"/>
  <c r="B176" i="6"/>
  <c r="P175" i="6"/>
  <c r="O175" i="6"/>
  <c r="N175" i="6"/>
  <c r="H175" i="6"/>
  <c r="B175" i="6"/>
  <c r="P174" i="6"/>
  <c r="O174" i="6"/>
  <c r="N174" i="6"/>
  <c r="H174" i="6"/>
  <c r="B174" i="6"/>
  <c r="P173" i="6"/>
  <c r="O173" i="6"/>
  <c r="N173" i="6"/>
  <c r="H173" i="6"/>
  <c r="B173" i="6"/>
  <c r="P172" i="6"/>
  <c r="O172" i="6"/>
  <c r="N172" i="6"/>
  <c r="H172" i="6"/>
  <c r="B172" i="6"/>
  <c r="P171" i="6"/>
  <c r="O171" i="6"/>
  <c r="N171" i="6"/>
  <c r="H171" i="6"/>
  <c r="B171" i="6"/>
  <c r="P170" i="6"/>
  <c r="O170" i="6"/>
  <c r="N170" i="6"/>
  <c r="H170" i="6"/>
  <c r="B170" i="6"/>
  <c r="P169" i="6"/>
  <c r="O169" i="6"/>
  <c r="N169" i="6"/>
  <c r="H169" i="6"/>
  <c r="B169" i="6"/>
  <c r="P168" i="6"/>
  <c r="O168" i="6"/>
  <c r="N168" i="6"/>
  <c r="H168" i="6"/>
  <c r="B168" i="6"/>
  <c r="P167" i="6"/>
  <c r="O167" i="6"/>
  <c r="N167" i="6"/>
  <c r="H167" i="6"/>
  <c r="B167" i="6"/>
  <c r="P166" i="6"/>
  <c r="O166" i="6"/>
  <c r="N166" i="6"/>
  <c r="H166" i="6"/>
  <c r="B166" i="6"/>
  <c r="P165" i="6"/>
  <c r="O165" i="6"/>
  <c r="N165" i="6"/>
  <c r="H165" i="6"/>
  <c r="B165" i="6"/>
  <c r="P164" i="6"/>
  <c r="O164" i="6"/>
  <c r="N164" i="6"/>
  <c r="H164" i="6"/>
  <c r="B164" i="6"/>
  <c r="P163" i="6"/>
  <c r="O163" i="6"/>
  <c r="N163" i="6"/>
  <c r="H163" i="6"/>
  <c r="B163" i="6"/>
  <c r="P162" i="6"/>
  <c r="O162" i="6"/>
  <c r="N162" i="6"/>
  <c r="H162" i="6"/>
  <c r="B162" i="6"/>
  <c r="P161" i="6"/>
  <c r="O161" i="6"/>
  <c r="N161" i="6"/>
  <c r="H161" i="6"/>
  <c r="B161" i="6"/>
  <c r="P160" i="6"/>
  <c r="O160" i="6"/>
  <c r="N160" i="6"/>
  <c r="H160" i="6"/>
  <c r="B160" i="6"/>
  <c r="P159" i="6"/>
  <c r="O159" i="6"/>
  <c r="N159" i="6"/>
  <c r="H159" i="6"/>
  <c r="B159" i="6"/>
  <c r="P158" i="6"/>
  <c r="O158" i="6"/>
  <c r="N158" i="6"/>
  <c r="H158" i="6"/>
  <c r="B158" i="6"/>
  <c r="P157" i="6"/>
  <c r="O157" i="6"/>
  <c r="N157" i="6"/>
  <c r="H157" i="6"/>
  <c r="B157" i="6"/>
  <c r="P156" i="6"/>
  <c r="O156" i="6"/>
  <c r="N156" i="6"/>
  <c r="H156" i="6"/>
  <c r="B156" i="6"/>
  <c r="P155" i="6"/>
  <c r="O155" i="6"/>
  <c r="N155" i="6"/>
  <c r="H155" i="6"/>
  <c r="B155" i="6"/>
  <c r="P154" i="6"/>
  <c r="O154" i="6"/>
  <c r="N154" i="6"/>
  <c r="H154" i="6"/>
  <c r="B154" i="6"/>
  <c r="P153" i="6"/>
  <c r="O153" i="6"/>
  <c r="N153" i="6"/>
  <c r="H153" i="6"/>
  <c r="B153" i="6"/>
  <c r="P152" i="6"/>
  <c r="O152" i="6"/>
  <c r="N152" i="6"/>
  <c r="H152" i="6"/>
  <c r="B152" i="6"/>
  <c r="P151" i="6"/>
  <c r="O151" i="6"/>
  <c r="N151" i="6"/>
  <c r="H151" i="6"/>
  <c r="B151" i="6"/>
  <c r="P150" i="6"/>
  <c r="O150" i="6"/>
  <c r="N150" i="6"/>
  <c r="H150" i="6"/>
  <c r="B150" i="6"/>
  <c r="P149" i="6"/>
  <c r="O149" i="6"/>
  <c r="N149" i="6"/>
  <c r="H149" i="6"/>
  <c r="B149" i="6"/>
  <c r="P148" i="6"/>
  <c r="O148" i="6"/>
  <c r="N148" i="6"/>
  <c r="H148" i="6"/>
  <c r="B148" i="6"/>
  <c r="P147" i="6"/>
  <c r="O147" i="6"/>
  <c r="N147" i="6"/>
  <c r="H147" i="6"/>
  <c r="B147" i="6"/>
  <c r="P146" i="6"/>
  <c r="O146" i="6"/>
  <c r="N146" i="6"/>
  <c r="H146" i="6"/>
  <c r="B146" i="6"/>
  <c r="P145" i="6"/>
  <c r="O145" i="6"/>
  <c r="N145" i="6"/>
  <c r="H145" i="6"/>
  <c r="B145" i="6"/>
  <c r="P144" i="6"/>
  <c r="O144" i="6"/>
  <c r="N144" i="6"/>
  <c r="H144" i="6"/>
  <c r="B144" i="6"/>
  <c r="P143" i="6"/>
  <c r="O143" i="6"/>
  <c r="N143" i="6"/>
  <c r="H143" i="6"/>
  <c r="B143" i="6"/>
  <c r="P142" i="6"/>
  <c r="O142" i="6"/>
  <c r="N142" i="6"/>
  <c r="H142" i="6"/>
  <c r="B142" i="6"/>
  <c r="P141" i="6"/>
  <c r="O141" i="6"/>
  <c r="N141" i="6"/>
  <c r="H141" i="6"/>
  <c r="B141" i="6"/>
  <c r="P140" i="6"/>
  <c r="O140" i="6"/>
  <c r="N140" i="6"/>
  <c r="H140" i="6"/>
  <c r="B140" i="6"/>
  <c r="P139" i="6"/>
  <c r="O139" i="6"/>
  <c r="N139" i="6"/>
  <c r="H139" i="6"/>
  <c r="B139" i="6"/>
  <c r="P138" i="6"/>
  <c r="O138" i="6"/>
  <c r="N138" i="6"/>
  <c r="H138" i="6"/>
  <c r="B138" i="6"/>
  <c r="P137" i="6"/>
  <c r="O137" i="6"/>
  <c r="N137" i="6"/>
  <c r="H137" i="6"/>
  <c r="B137" i="6"/>
  <c r="P136" i="6"/>
  <c r="O136" i="6"/>
  <c r="N136" i="6"/>
  <c r="H136" i="6"/>
  <c r="B136" i="6"/>
  <c r="P135" i="6"/>
  <c r="O135" i="6"/>
  <c r="N135" i="6"/>
  <c r="H135" i="6"/>
  <c r="B135" i="6"/>
  <c r="P134" i="6"/>
  <c r="O134" i="6"/>
  <c r="N134" i="6"/>
  <c r="H134" i="6"/>
  <c r="B134" i="6"/>
  <c r="P133" i="6"/>
  <c r="O133" i="6"/>
  <c r="N133" i="6"/>
  <c r="H133" i="6"/>
  <c r="B133" i="6"/>
  <c r="P132" i="6"/>
  <c r="O132" i="6"/>
  <c r="N132" i="6"/>
  <c r="H132" i="6"/>
  <c r="B132" i="6"/>
  <c r="P131" i="6"/>
  <c r="O131" i="6"/>
  <c r="N131" i="6"/>
  <c r="H131" i="6"/>
  <c r="B131" i="6"/>
  <c r="P130" i="6"/>
  <c r="O130" i="6"/>
  <c r="N130" i="6"/>
  <c r="H130" i="6"/>
  <c r="B130" i="6"/>
  <c r="P129" i="6"/>
  <c r="O129" i="6"/>
  <c r="N129" i="6"/>
  <c r="H129" i="6"/>
  <c r="B129" i="6"/>
  <c r="P128" i="6"/>
  <c r="O128" i="6"/>
  <c r="N128" i="6"/>
  <c r="H128" i="6"/>
  <c r="B128" i="6"/>
  <c r="P127" i="6"/>
  <c r="O127" i="6"/>
  <c r="N127" i="6"/>
  <c r="H127" i="6"/>
  <c r="B127" i="6"/>
  <c r="P126" i="6"/>
  <c r="O126" i="6"/>
  <c r="N126" i="6"/>
  <c r="H126" i="6"/>
  <c r="B126" i="6"/>
  <c r="P125" i="6"/>
  <c r="O125" i="6"/>
  <c r="N125" i="6"/>
  <c r="H125" i="6"/>
  <c r="B125" i="6"/>
  <c r="P124" i="6"/>
  <c r="O124" i="6"/>
  <c r="N124" i="6"/>
  <c r="H124" i="6"/>
  <c r="B124" i="6"/>
  <c r="P123" i="6"/>
  <c r="O123" i="6"/>
  <c r="N123" i="6"/>
  <c r="H123" i="6"/>
  <c r="B123" i="6"/>
  <c r="P122" i="6"/>
  <c r="O122" i="6"/>
  <c r="N122" i="6"/>
  <c r="H122" i="6"/>
  <c r="B122" i="6"/>
  <c r="P121" i="6"/>
  <c r="O121" i="6"/>
  <c r="N121" i="6"/>
  <c r="H121" i="6"/>
  <c r="B121" i="6"/>
  <c r="P120" i="6"/>
  <c r="O120" i="6"/>
  <c r="N120" i="6"/>
  <c r="H120" i="6"/>
  <c r="B120" i="6"/>
  <c r="P119" i="6"/>
  <c r="O119" i="6"/>
  <c r="N119" i="6"/>
  <c r="H119" i="6"/>
  <c r="B119" i="6"/>
  <c r="P118" i="6"/>
  <c r="O118" i="6"/>
  <c r="N118" i="6"/>
  <c r="H118" i="6"/>
  <c r="B118" i="6"/>
  <c r="P117" i="6"/>
  <c r="O117" i="6"/>
  <c r="N117" i="6"/>
  <c r="H117" i="6"/>
  <c r="B117" i="6"/>
  <c r="P116" i="6"/>
  <c r="O116" i="6"/>
  <c r="N116" i="6"/>
  <c r="H116" i="6"/>
  <c r="B116" i="6"/>
  <c r="P115" i="6"/>
  <c r="O115" i="6"/>
  <c r="N115" i="6"/>
  <c r="H115" i="6"/>
  <c r="B115" i="6"/>
  <c r="P114" i="6"/>
  <c r="O114" i="6"/>
  <c r="N114" i="6"/>
  <c r="H114" i="6"/>
  <c r="B114" i="6"/>
  <c r="P113" i="6"/>
  <c r="O113" i="6"/>
  <c r="N113" i="6"/>
  <c r="H113" i="6"/>
  <c r="B113" i="6"/>
  <c r="P112" i="6"/>
  <c r="O112" i="6"/>
  <c r="N112" i="6"/>
  <c r="H112" i="6"/>
  <c r="B112" i="6"/>
  <c r="P111" i="6"/>
  <c r="O111" i="6"/>
  <c r="N111" i="6"/>
  <c r="H111" i="6"/>
  <c r="B111" i="6"/>
  <c r="P110" i="6"/>
  <c r="O110" i="6"/>
  <c r="N110" i="6"/>
  <c r="H110" i="6"/>
  <c r="B110" i="6"/>
  <c r="P109" i="6"/>
  <c r="O109" i="6"/>
  <c r="N109" i="6"/>
  <c r="H109" i="6"/>
  <c r="B109" i="6"/>
  <c r="P108" i="6"/>
  <c r="O108" i="6"/>
  <c r="N108" i="6"/>
  <c r="H108" i="6"/>
  <c r="B108" i="6"/>
  <c r="P107" i="6"/>
  <c r="O107" i="6"/>
  <c r="N107" i="6"/>
  <c r="H107" i="6"/>
  <c r="B107" i="6"/>
  <c r="P106" i="6"/>
  <c r="O106" i="6"/>
  <c r="N106" i="6"/>
  <c r="H106" i="6"/>
  <c r="B106" i="6"/>
  <c r="P105" i="6"/>
  <c r="O105" i="6"/>
  <c r="N105" i="6"/>
  <c r="H105" i="6"/>
  <c r="B105" i="6"/>
  <c r="P104" i="6"/>
  <c r="O104" i="6"/>
  <c r="N104" i="6"/>
  <c r="H104" i="6"/>
  <c r="B104" i="6"/>
  <c r="P103" i="6"/>
  <c r="O103" i="6"/>
  <c r="N103" i="6"/>
  <c r="H103" i="6"/>
  <c r="B103" i="6"/>
  <c r="P102" i="6"/>
  <c r="O102" i="6"/>
  <c r="N102" i="6"/>
  <c r="H102" i="6"/>
  <c r="B102" i="6"/>
  <c r="P101" i="6"/>
  <c r="O101" i="6"/>
  <c r="N101" i="6"/>
  <c r="H101" i="6"/>
  <c r="B101" i="6"/>
  <c r="P100" i="6"/>
  <c r="O100" i="6"/>
  <c r="N100" i="6"/>
  <c r="H100" i="6"/>
  <c r="B100" i="6"/>
  <c r="P99" i="6"/>
  <c r="O99" i="6"/>
  <c r="N99" i="6"/>
  <c r="H99" i="6"/>
  <c r="B99" i="6"/>
  <c r="P98" i="6"/>
  <c r="O98" i="6"/>
  <c r="N98" i="6"/>
  <c r="H98" i="6"/>
  <c r="B98" i="6"/>
  <c r="P97" i="6"/>
  <c r="O97" i="6"/>
  <c r="N97" i="6"/>
  <c r="H97" i="6"/>
  <c r="B97" i="6"/>
  <c r="P96" i="6"/>
  <c r="O96" i="6"/>
  <c r="N96" i="6"/>
  <c r="H96" i="6"/>
  <c r="B96" i="6"/>
  <c r="P95" i="6"/>
  <c r="O95" i="6"/>
  <c r="N95" i="6"/>
  <c r="H95" i="6"/>
  <c r="B95" i="6"/>
  <c r="P94" i="6"/>
  <c r="O94" i="6"/>
  <c r="N94" i="6"/>
  <c r="H94" i="6"/>
  <c r="B94" i="6"/>
  <c r="P93" i="6"/>
  <c r="O93" i="6"/>
  <c r="N93" i="6"/>
  <c r="H93" i="6"/>
  <c r="B93" i="6"/>
  <c r="P92" i="6"/>
  <c r="O92" i="6"/>
  <c r="N92" i="6"/>
  <c r="H92" i="6"/>
  <c r="B92" i="6"/>
  <c r="P91" i="6"/>
  <c r="O91" i="6"/>
  <c r="N91" i="6"/>
  <c r="H91" i="6"/>
  <c r="B91" i="6"/>
  <c r="P90" i="6"/>
  <c r="O90" i="6"/>
  <c r="N90" i="6"/>
  <c r="H90" i="6"/>
  <c r="B90" i="6"/>
  <c r="P89" i="6"/>
  <c r="O89" i="6"/>
  <c r="N89" i="6"/>
  <c r="H89" i="6"/>
  <c r="B89" i="6"/>
  <c r="P88" i="6"/>
  <c r="O88" i="6"/>
  <c r="N88" i="6"/>
  <c r="H88" i="6"/>
  <c r="B88" i="6"/>
  <c r="P87" i="6"/>
  <c r="O87" i="6"/>
  <c r="N87" i="6"/>
  <c r="H87" i="6"/>
  <c r="B87" i="6"/>
  <c r="P86" i="6"/>
  <c r="O86" i="6"/>
  <c r="N86" i="6"/>
  <c r="H86" i="6"/>
  <c r="B86" i="6"/>
  <c r="P85" i="6"/>
  <c r="O85" i="6"/>
  <c r="N85" i="6"/>
  <c r="H85" i="6"/>
  <c r="B85" i="6"/>
  <c r="P84" i="6"/>
  <c r="O84" i="6"/>
  <c r="N84" i="6"/>
  <c r="H84" i="6"/>
  <c r="B84" i="6"/>
  <c r="P83" i="6"/>
  <c r="O83" i="6"/>
  <c r="N83" i="6"/>
  <c r="H83" i="6"/>
  <c r="B83" i="6"/>
  <c r="P82" i="6"/>
  <c r="O82" i="6"/>
  <c r="N82" i="6"/>
  <c r="H82" i="6"/>
  <c r="B82" i="6"/>
  <c r="P81" i="6"/>
  <c r="O81" i="6"/>
  <c r="N81" i="6"/>
  <c r="H81" i="6"/>
  <c r="B81" i="6"/>
  <c r="P80" i="6"/>
  <c r="O80" i="6"/>
  <c r="N80" i="6"/>
  <c r="H80" i="6"/>
  <c r="B80" i="6"/>
  <c r="P79" i="6"/>
  <c r="O79" i="6"/>
  <c r="N79" i="6"/>
  <c r="H79" i="6"/>
  <c r="B79" i="6"/>
  <c r="P78" i="6"/>
  <c r="O78" i="6"/>
  <c r="N78" i="6"/>
  <c r="H78" i="6"/>
  <c r="B78" i="6"/>
  <c r="P77" i="6"/>
  <c r="O77" i="6"/>
  <c r="N77" i="6"/>
  <c r="H77" i="6"/>
  <c r="B77" i="6"/>
  <c r="P76" i="6"/>
  <c r="O76" i="6"/>
  <c r="N76" i="6"/>
  <c r="H76" i="6"/>
  <c r="B76" i="6"/>
  <c r="P75" i="6"/>
  <c r="O75" i="6"/>
  <c r="N75" i="6"/>
  <c r="H75" i="6"/>
  <c r="B75" i="6"/>
  <c r="P74" i="6"/>
  <c r="O74" i="6"/>
  <c r="N74" i="6"/>
  <c r="H74" i="6"/>
  <c r="B74" i="6"/>
  <c r="P73" i="6"/>
  <c r="O73" i="6"/>
  <c r="N73" i="6"/>
  <c r="H73" i="6"/>
  <c r="B73" i="6"/>
  <c r="P72" i="6"/>
  <c r="O72" i="6"/>
  <c r="N72" i="6"/>
  <c r="H72" i="6"/>
  <c r="B72" i="6"/>
  <c r="P71" i="6"/>
  <c r="O71" i="6"/>
  <c r="N71" i="6"/>
  <c r="H71" i="6"/>
  <c r="B71" i="6"/>
  <c r="P70" i="6"/>
  <c r="O70" i="6"/>
  <c r="N70" i="6"/>
  <c r="H70" i="6"/>
  <c r="B70" i="6"/>
  <c r="P69" i="6"/>
  <c r="O69" i="6"/>
  <c r="N69" i="6"/>
  <c r="H69" i="6"/>
  <c r="B69" i="6"/>
  <c r="P68" i="6"/>
  <c r="O68" i="6"/>
  <c r="N68" i="6"/>
  <c r="H68" i="6"/>
  <c r="B68" i="6"/>
  <c r="P67" i="6"/>
  <c r="O67" i="6"/>
  <c r="N67" i="6"/>
  <c r="H67" i="6"/>
  <c r="B67" i="6"/>
  <c r="P66" i="6"/>
  <c r="O66" i="6"/>
  <c r="N66" i="6"/>
  <c r="H66" i="6"/>
  <c r="B66" i="6"/>
  <c r="P65" i="6"/>
  <c r="O65" i="6"/>
  <c r="N65" i="6"/>
  <c r="H65" i="6"/>
  <c r="B65" i="6"/>
  <c r="P64" i="6"/>
  <c r="O64" i="6"/>
  <c r="N64" i="6"/>
  <c r="H64" i="6"/>
  <c r="B64" i="6"/>
  <c r="P63" i="6"/>
  <c r="O63" i="6"/>
  <c r="N63" i="6"/>
  <c r="H63" i="6"/>
  <c r="B63" i="6"/>
  <c r="P62" i="6"/>
  <c r="O62" i="6"/>
  <c r="N62" i="6"/>
  <c r="H62" i="6"/>
  <c r="B62" i="6"/>
  <c r="P61" i="6"/>
  <c r="O61" i="6"/>
  <c r="N61" i="6"/>
  <c r="H61" i="6"/>
  <c r="B61" i="6"/>
  <c r="P60" i="6"/>
  <c r="O60" i="6"/>
  <c r="N60" i="6"/>
  <c r="H60" i="6"/>
  <c r="B60" i="6"/>
  <c r="P59" i="6"/>
  <c r="O59" i="6"/>
  <c r="N59" i="6"/>
  <c r="H59" i="6"/>
  <c r="B59" i="6"/>
  <c r="P58" i="6"/>
  <c r="O58" i="6"/>
  <c r="N58" i="6"/>
  <c r="H58" i="6"/>
  <c r="B58" i="6"/>
  <c r="P57" i="6"/>
  <c r="O57" i="6"/>
  <c r="N57" i="6"/>
  <c r="H57" i="6"/>
  <c r="B57" i="6"/>
  <c r="P56" i="6"/>
  <c r="O56" i="6"/>
  <c r="N56" i="6"/>
  <c r="H56" i="6"/>
  <c r="B56" i="6"/>
  <c r="P55" i="6"/>
  <c r="O55" i="6"/>
  <c r="N55" i="6"/>
  <c r="H55" i="6"/>
  <c r="B55" i="6"/>
  <c r="P54" i="6"/>
  <c r="O54" i="6"/>
  <c r="N54" i="6"/>
  <c r="H54" i="6"/>
  <c r="B54" i="6"/>
  <c r="P53" i="6"/>
  <c r="O53" i="6"/>
  <c r="N53" i="6"/>
  <c r="H53" i="6"/>
  <c r="B53" i="6"/>
  <c r="P52" i="6"/>
  <c r="O52" i="6"/>
  <c r="N52" i="6"/>
  <c r="H52" i="6"/>
  <c r="B52" i="6"/>
  <c r="P51" i="6"/>
  <c r="O51" i="6"/>
  <c r="N51" i="6"/>
  <c r="H51" i="6"/>
  <c r="B51" i="6"/>
  <c r="P50" i="6"/>
  <c r="O50" i="6"/>
  <c r="N50" i="6"/>
  <c r="H50" i="6"/>
  <c r="B50" i="6"/>
  <c r="P49" i="6"/>
  <c r="O49" i="6"/>
  <c r="N49" i="6"/>
  <c r="H49" i="6"/>
  <c r="B49" i="6"/>
  <c r="P48" i="6"/>
  <c r="O48" i="6"/>
  <c r="N48" i="6"/>
  <c r="H48" i="6"/>
  <c r="B48" i="6"/>
  <c r="P47" i="6"/>
  <c r="O47" i="6"/>
  <c r="N47" i="6"/>
  <c r="H47" i="6"/>
  <c r="B47" i="6"/>
  <c r="P46" i="6"/>
  <c r="O46" i="6"/>
  <c r="N46" i="6"/>
  <c r="H46" i="6"/>
  <c r="B46" i="6"/>
  <c r="P45" i="6"/>
  <c r="O45" i="6"/>
  <c r="N45" i="6"/>
  <c r="H45" i="6"/>
  <c r="B45" i="6"/>
  <c r="P44" i="6"/>
  <c r="O44" i="6"/>
  <c r="N44" i="6"/>
  <c r="H44" i="6"/>
  <c r="B44" i="6"/>
  <c r="P43" i="6"/>
  <c r="O43" i="6"/>
  <c r="N43" i="6"/>
  <c r="H43" i="6"/>
  <c r="B43" i="6"/>
  <c r="P42" i="6"/>
  <c r="O42" i="6"/>
  <c r="N42" i="6"/>
  <c r="H42" i="6"/>
  <c r="B42" i="6"/>
  <c r="P41" i="6"/>
  <c r="O41" i="6"/>
  <c r="N41" i="6"/>
  <c r="H41" i="6"/>
  <c r="B41" i="6"/>
  <c r="P40" i="6"/>
  <c r="O40" i="6"/>
  <c r="N40" i="6"/>
  <c r="H40" i="6"/>
  <c r="B40" i="6"/>
  <c r="P39" i="6"/>
  <c r="O39" i="6"/>
  <c r="N39" i="6"/>
  <c r="H39" i="6"/>
  <c r="B39" i="6"/>
  <c r="P38" i="6"/>
  <c r="O38" i="6"/>
  <c r="N38" i="6"/>
  <c r="H38" i="6"/>
  <c r="B38" i="6"/>
  <c r="P37" i="6"/>
  <c r="O37" i="6"/>
  <c r="N37" i="6"/>
  <c r="H37" i="6"/>
  <c r="B37" i="6"/>
  <c r="P36" i="6"/>
  <c r="O36" i="6"/>
  <c r="N36" i="6"/>
  <c r="H36" i="6"/>
  <c r="B36" i="6"/>
  <c r="P35" i="6"/>
  <c r="O35" i="6"/>
  <c r="N35" i="6"/>
  <c r="H35" i="6"/>
  <c r="B35" i="6"/>
  <c r="P34" i="6"/>
  <c r="O34" i="6"/>
  <c r="N34" i="6"/>
  <c r="H34" i="6"/>
  <c r="B34" i="6"/>
  <c r="P33" i="6"/>
  <c r="O33" i="6"/>
  <c r="N33" i="6"/>
  <c r="H33" i="6"/>
  <c r="B33" i="6"/>
  <c r="P32" i="6"/>
  <c r="O32" i="6"/>
  <c r="N32" i="6"/>
  <c r="H32" i="6"/>
  <c r="B32" i="6"/>
  <c r="P31" i="6"/>
  <c r="O31" i="6"/>
  <c r="N31" i="6"/>
  <c r="H31" i="6"/>
  <c r="B31" i="6"/>
  <c r="P30" i="6"/>
  <c r="O30" i="6"/>
  <c r="N30" i="6"/>
  <c r="H30" i="6"/>
  <c r="B30" i="6"/>
  <c r="P29" i="6"/>
  <c r="O29" i="6"/>
  <c r="N29" i="6"/>
  <c r="H29" i="6"/>
  <c r="B29" i="6"/>
  <c r="P28" i="6"/>
  <c r="O28" i="6"/>
  <c r="N28" i="6"/>
  <c r="H28" i="6"/>
  <c r="B28" i="6"/>
  <c r="P27" i="6"/>
  <c r="O27" i="6"/>
  <c r="N27" i="6"/>
  <c r="H27" i="6"/>
  <c r="B27" i="6"/>
  <c r="P26" i="6"/>
  <c r="O26" i="6"/>
  <c r="N26" i="6"/>
  <c r="H26" i="6"/>
  <c r="B26" i="6"/>
  <c r="P25" i="6"/>
  <c r="O25" i="6"/>
  <c r="N25" i="6"/>
  <c r="H25" i="6"/>
  <c r="B25" i="6"/>
  <c r="P24" i="6"/>
  <c r="O24" i="6"/>
  <c r="N24" i="6"/>
  <c r="H24" i="6"/>
  <c r="B24" i="6"/>
  <c r="P23" i="6"/>
  <c r="O23" i="6"/>
  <c r="N23" i="6"/>
  <c r="H23" i="6"/>
  <c r="B23" i="6"/>
  <c r="P22" i="6"/>
  <c r="O22" i="6"/>
  <c r="N22" i="6"/>
  <c r="H22" i="6"/>
  <c r="B22" i="6"/>
  <c r="P21" i="6"/>
  <c r="O21" i="6"/>
  <c r="N21" i="6"/>
  <c r="H21" i="6"/>
  <c r="B21" i="6"/>
  <c r="P20" i="6"/>
  <c r="O20" i="6"/>
  <c r="N20" i="6"/>
  <c r="H20" i="6"/>
  <c r="B20" i="6"/>
  <c r="P19" i="6"/>
  <c r="O19" i="6"/>
  <c r="N19" i="6"/>
  <c r="H19" i="6"/>
  <c r="B19" i="6"/>
  <c r="P18" i="6"/>
  <c r="O18" i="6"/>
  <c r="N18" i="6"/>
  <c r="H18" i="6"/>
  <c r="B18" i="6"/>
  <c r="P17" i="6"/>
  <c r="O17" i="6"/>
  <c r="N17" i="6"/>
  <c r="H17" i="6"/>
  <c r="B17" i="6"/>
  <c r="P16" i="6"/>
  <c r="O16" i="6"/>
  <c r="N16" i="6"/>
  <c r="H16" i="6"/>
  <c r="B16" i="6"/>
  <c r="P15" i="6"/>
  <c r="O15" i="6"/>
  <c r="N15" i="6"/>
  <c r="H15" i="6"/>
  <c r="B15" i="6"/>
  <c r="P14" i="6"/>
  <c r="O14" i="6"/>
  <c r="N14" i="6"/>
  <c r="H14" i="6"/>
  <c r="B14" i="6"/>
  <c r="P13" i="6"/>
  <c r="O13" i="6"/>
  <c r="N13" i="6"/>
  <c r="H13" i="6"/>
  <c r="B13" i="6"/>
  <c r="P12" i="6"/>
  <c r="O12" i="6"/>
  <c r="N12" i="6"/>
  <c r="H12" i="6"/>
  <c r="B12" i="6"/>
  <c r="P11" i="6"/>
  <c r="O11" i="6"/>
  <c r="N11" i="6"/>
  <c r="H11" i="6"/>
  <c r="B11" i="6"/>
  <c r="P10" i="6"/>
  <c r="O10" i="6"/>
  <c r="N10" i="6"/>
  <c r="H10" i="6"/>
  <c r="B10" i="6"/>
  <c r="P9" i="6"/>
  <c r="O9" i="6"/>
  <c r="N9" i="6"/>
  <c r="H9" i="6"/>
  <c r="B9" i="6"/>
  <c r="P8" i="6"/>
  <c r="O8" i="6"/>
  <c r="N8" i="6"/>
  <c r="H8" i="6"/>
  <c r="B8" i="6"/>
  <c r="P7" i="6"/>
  <c r="O7" i="6"/>
  <c r="N7" i="6"/>
  <c r="H7" i="6"/>
  <c r="B7" i="6"/>
  <c r="P6" i="6"/>
  <c r="O6" i="6"/>
  <c r="N6" i="6"/>
  <c r="H6" i="6"/>
  <c r="B6" i="6"/>
  <c r="P5" i="6"/>
  <c r="O5" i="6"/>
  <c r="N5" i="6"/>
  <c r="H5" i="6"/>
  <c r="B5" i="6"/>
  <c r="P4" i="6"/>
  <c r="O4" i="6"/>
  <c r="N4" i="6"/>
  <c r="H4" i="6"/>
  <c r="B4" i="6"/>
  <c r="P3" i="6"/>
  <c r="O3" i="6"/>
  <c r="N3" i="6"/>
  <c r="H3" i="6"/>
  <c r="B3" i="6"/>
  <c r="R202" i="5"/>
  <c r="F202" i="5" s="1"/>
  <c r="G202" i="5" s="1"/>
  <c r="P202" i="5"/>
  <c r="Q202" i="5" s="1"/>
  <c r="O202" i="5"/>
  <c r="N202" i="5"/>
  <c r="M202" i="5"/>
  <c r="B202" i="5"/>
  <c r="R201" i="5"/>
  <c r="F201" i="5" s="1"/>
  <c r="G201" i="5" s="1"/>
  <c r="P201" i="5"/>
  <c r="Q201" i="5" s="1"/>
  <c r="O201" i="5"/>
  <c r="N201" i="5"/>
  <c r="M201" i="5"/>
  <c r="B201" i="5"/>
  <c r="R200" i="5"/>
  <c r="F200" i="5" s="1"/>
  <c r="G200" i="5" s="1"/>
  <c r="P200" i="5"/>
  <c r="Q200" i="5" s="1"/>
  <c r="O200" i="5"/>
  <c r="N200" i="5"/>
  <c r="M200" i="5"/>
  <c r="B200" i="5"/>
  <c r="R199" i="5"/>
  <c r="F199" i="5" s="1"/>
  <c r="G199" i="5" s="1"/>
  <c r="P199" i="5"/>
  <c r="Q199" i="5" s="1"/>
  <c r="O199" i="5"/>
  <c r="N199" i="5"/>
  <c r="M199" i="5"/>
  <c r="B199" i="5"/>
  <c r="R198" i="5"/>
  <c r="F198" i="5" s="1"/>
  <c r="G198" i="5" s="1"/>
  <c r="P198" i="5"/>
  <c r="Q198" i="5" s="1"/>
  <c r="O198" i="5"/>
  <c r="N198" i="5"/>
  <c r="M198" i="5"/>
  <c r="B198" i="5"/>
  <c r="R197" i="5"/>
  <c r="F197" i="5" s="1"/>
  <c r="G197" i="5" s="1"/>
  <c r="P197" i="5"/>
  <c r="Q197" i="5" s="1"/>
  <c r="O197" i="5"/>
  <c r="N197" i="5"/>
  <c r="M197" i="5"/>
  <c r="B197" i="5"/>
  <c r="R196" i="5"/>
  <c r="F196" i="5" s="1"/>
  <c r="G196" i="5" s="1"/>
  <c r="P196" i="5"/>
  <c r="Q196" i="5" s="1"/>
  <c r="O196" i="5"/>
  <c r="N196" i="5"/>
  <c r="M196" i="5"/>
  <c r="B196" i="5"/>
  <c r="R195" i="5"/>
  <c r="F195" i="5" s="1"/>
  <c r="G195" i="5" s="1"/>
  <c r="P195" i="5"/>
  <c r="Q195" i="5" s="1"/>
  <c r="O195" i="5"/>
  <c r="N195" i="5"/>
  <c r="M195" i="5"/>
  <c r="B195" i="5"/>
  <c r="R194" i="5"/>
  <c r="F194" i="5" s="1"/>
  <c r="G194" i="5" s="1"/>
  <c r="P194" i="5"/>
  <c r="Q194" i="5" s="1"/>
  <c r="O194" i="5"/>
  <c r="N194" i="5"/>
  <c r="M194" i="5"/>
  <c r="B194" i="5"/>
  <c r="R193" i="5"/>
  <c r="F193" i="5" s="1"/>
  <c r="G193" i="5" s="1"/>
  <c r="P193" i="5"/>
  <c r="Q193" i="5" s="1"/>
  <c r="O193" i="5"/>
  <c r="N193" i="5"/>
  <c r="M193" i="5"/>
  <c r="B193" i="5"/>
  <c r="R192" i="5"/>
  <c r="F192" i="5" s="1"/>
  <c r="G192" i="5" s="1"/>
  <c r="P192" i="5"/>
  <c r="Q192" i="5" s="1"/>
  <c r="O192" i="5"/>
  <c r="N192" i="5"/>
  <c r="M192" i="5"/>
  <c r="B192" i="5"/>
  <c r="R191" i="5"/>
  <c r="F191" i="5" s="1"/>
  <c r="G191" i="5" s="1"/>
  <c r="P191" i="5"/>
  <c r="Q191" i="5" s="1"/>
  <c r="O191" i="5"/>
  <c r="N191" i="5"/>
  <c r="M191" i="5"/>
  <c r="B191" i="5"/>
  <c r="R190" i="5"/>
  <c r="F190" i="5" s="1"/>
  <c r="G190" i="5" s="1"/>
  <c r="P190" i="5"/>
  <c r="Q190" i="5" s="1"/>
  <c r="O190" i="5"/>
  <c r="N190" i="5"/>
  <c r="M190" i="5"/>
  <c r="B190" i="5"/>
  <c r="R189" i="5"/>
  <c r="F189" i="5" s="1"/>
  <c r="G189" i="5" s="1"/>
  <c r="P189" i="5"/>
  <c r="Q189" i="5" s="1"/>
  <c r="O189" i="5"/>
  <c r="N189" i="5"/>
  <c r="M189" i="5"/>
  <c r="B189" i="5"/>
  <c r="R188" i="5"/>
  <c r="F188" i="5" s="1"/>
  <c r="G188" i="5" s="1"/>
  <c r="P188" i="5"/>
  <c r="Q188" i="5" s="1"/>
  <c r="O188" i="5"/>
  <c r="N188" i="5"/>
  <c r="M188" i="5"/>
  <c r="B188" i="5"/>
  <c r="R187" i="5"/>
  <c r="F187" i="5" s="1"/>
  <c r="G187" i="5" s="1"/>
  <c r="P187" i="5"/>
  <c r="Q187" i="5" s="1"/>
  <c r="O187" i="5"/>
  <c r="N187" i="5"/>
  <c r="M187" i="5"/>
  <c r="B187" i="5"/>
  <c r="R186" i="5"/>
  <c r="F186" i="5" s="1"/>
  <c r="G186" i="5" s="1"/>
  <c r="P186" i="5"/>
  <c r="Q186" i="5" s="1"/>
  <c r="O186" i="5"/>
  <c r="N186" i="5"/>
  <c r="M186" i="5"/>
  <c r="B186" i="5"/>
  <c r="R185" i="5"/>
  <c r="F185" i="5" s="1"/>
  <c r="G185" i="5" s="1"/>
  <c r="P185" i="5"/>
  <c r="Q185" i="5" s="1"/>
  <c r="O185" i="5"/>
  <c r="N185" i="5"/>
  <c r="M185" i="5"/>
  <c r="B185" i="5"/>
  <c r="R184" i="5"/>
  <c r="F184" i="5" s="1"/>
  <c r="G184" i="5" s="1"/>
  <c r="P184" i="5"/>
  <c r="Q184" i="5" s="1"/>
  <c r="O184" i="5"/>
  <c r="N184" i="5"/>
  <c r="M184" i="5"/>
  <c r="B184" i="5"/>
  <c r="R183" i="5"/>
  <c r="F183" i="5" s="1"/>
  <c r="G183" i="5" s="1"/>
  <c r="P183" i="5"/>
  <c r="Q183" i="5" s="1"/>
  <c r="O183" i="5"/>
  <c r="N183" i="5"/>
  <c r="M183" i="5"/>
  <c r="B183" i="5"/>
  <c r="R182" i="5"/>
  <c r="F182" i="5" s="1"/>
  <c r="G182" i="5" s="1"/>
  <c r="P182" i="5"/>
  <c r="Q182" i="5" s="1"/>
  <c r="O182" i="5"/>
  <c r="N182" i="5"/>
  <c r="M182" i="5"/>
  <c r="B182" i="5"/>
  <c r="R181" i="5"/>
  <c r="F181" i="5" s="1"/>
  <c r="G181" i="5" s="1"/>
  <c r="P181" i="5"/>
  <c r="Q181" i="5" s="1"/>
  <c r="O181" i="5"/>
  <c r="N181" i="5"/>
  <c r="M181" i="5"/>
  <c r="B181" i="5"/>
  <c r="R180" i="5"/>
  <c r="F180" i="5" s="1"/>
  <c r="G180" i="5" s="1"/>
  <c r="P180" i="5"/>
  <c r="Q180" i="5" s="1"/>
  <c r="O180" i="5"/>
  <c r="N180" i="5"/>
  <c r="M180" i="5"/>
  <c r="B180" i="5"/>
  <c r="R179" i="5"/>
  <c r="F179" i="5" s="1"/>
  <c r="G179" i="5" s="1"/>
  <c r="P179" i="5"/>
  <c r="Q179" i="5" s="1"/>
  <c r="O179" i="5"/>
  <c r="N179" i="5"/>
  <c r="M179" i="5"/>
  <c r="B179" i="5"/>
  <c r="R178" i="5"/>
  <c r="F178" i="5" s="1"/>
  <c r="G178" i="5" s="1"/>
  <c r="P178" i="5"/>
  <c r="Q178" i="5" s="1"/>
  <c r="O178" i="5"/>
  <c r="N178" i="5"/>
  <c r="M178" i="5"/>
  <c r="B178" i="5"/>
  <c r="R177" i="5"/>
  <c r="F177" i="5" s="1"/>
  <c r="G177" i="5" s="1"/>
  <c r="P177" i="5"/>
  <c r="Q177" i="5" s="1"/>
  <c r="O177" i="5"/>
  <c r="N177" i="5"/>
  <c r="M177" i="5"/>
  <c r="B177" i="5"/>
  <c r="R176" i="5"/>
  <c r="F176" i="5" s="1"/>
  <c r="G176" i="5" s="1"/>
  <c r="P176" i="5"/>
  <c r="Q176" i="5" s="1"/>
  <c r="O176" i="5"/>
  <c r="N176" i="5"/>
  <c r="M176" i="5"/>
  <c r="B176" i="5"/>
  <c r="R175" i="5"/>
  <c r="F175" i="5" s="1"/>
  <c r="G175" i="5" s="1"/>
  <c r="P175" i="5"/>
  <c r="Q175" i="5" s="1"/>
  <c r="O175" i="5"/>
  <c r="N175" i="5"/>
  <c r="M175" i="5"/>
  <c r="B175" i="5"/>
  <c r="R174" i="5"/>
  <c r="F174" i="5" s="1"/>
  <c r="G174" i="5" s="1"/>
  <c r="P174" i="5"/>
  <c r="Q174" i="5" s="1"/>
  <c r="O174" i="5"/>
  <c r="N174" i="5"/>
  <c r="M174" i="5"/>
  <c r="B174" i="5"/>
  <c r="R173" i="5"/>
  <c r="F173" i="5" s="1"/>
  <c r="G173" i="5" s="1"/>
  <c r="P173" i="5"/>
  <c r="Q173" i="5" s="1"/>
  <c r="O173" i="5"/>
  <c r="N173" i="5"/>
  <c r="M173" i="5"/>
  <c r="B173" i="5"/>
  <c r="R172" i="5"/>
  <c r="F172" i="5" s="1"/>
  <c r="G172" i="5" s="1"/>
  <c r="P172" i="5"/>
  <c r="Q172" i="5" s="1"/>
  <c r="O172" i="5"/>
  <c r="N172" i="5"/>
  <c r="M172" i="5"/>
  <c r="B172" i="5"/>
  <c r="R171" i="5"/>
  <c r="F171" i="5" s="1"/>
  <c r="G171" i="5" s="1"/>
  <c r="P171" i="5"/>
  <c r="Q171" i="5" s="1"/>
  <c r="O171" i="5"/>
  <c r="N171" i="5"/>
  <c r="M171" i="5"/>
  <c r="B171" i="5"/>
  <c r="R170" i="5"/>
  <c r="F170" i="5" s="1"/>
  <c r="G170" i="5" s="1"/>
  <c r="P170" i="5"/>
  <c r="Q170" i="5" s="1"/>
  <c r="O170" i="5"/>
  <c r="N170" i="5"/>
  <c r="M170" i="5"/>
  <c r="B170" i="5"/>
  <c r="R169" i="5"/>
  <c r="F169" i="5" s="1"/>
  <c r="G169" i="5" s="1"/>
  <c r="P169" i="5"/>
  <c r="Q169" i="5" s="1"/>
  <c r="O169" i="5"/>
  <c r="N169" i="5"/>
  <c r="M169" i="5"/>
  <c r="B169" i="5"/>
  <c r="R168" i="5"/>
  <c r="F168" i="5" s="1"/>
  <c r="G168" i="5" s="1"/>
  <c r="P168" i="5"/>
  <c r="Q168" i="5" s="1"/>
  <c r="O168" i="5"/>
  <c r="N168" i="5"/>
  <c r="M168" i="5"/>
  <c r="B168" i="5"/>
  <c r="R167" i="5"/>
  <c r="F167" i="5" s="1"/>
  <c r="G167" i="5" s="1"/>
  <c r="P167" i="5"/>
  <c r="Q167" i="5" s="1"/>
  <c r="O167" i="5"/>
  <c r="N167" i="5"/>
  <c r="M167" i="5"/>
  <c r="B167" i="5"/>
  <c r="R166" i="5"/>
  <c r="F166" i="5" s="1"/>
  <c r="G166" i="5" s="1"/>
  <c r="P166" i="5"/>
  <c r="Q166" i="5" s="1"/>
  <c r="O166" i="5"/>
  <c r="N166" i="5"/>
  <c r="M166" i="5"/>
  <c r="B166" i="5"/>
  <c r="R165" i="5"/>
  <c r="F165" i="5" s="1"/>
  <c r="G165" i="5" s="1"/>
  <c r="P165" i="5"/>
  <c r="Q165" i="5" s="1"/>
  <c r="O165" i="5"/>
  <c r="N165" i="5"/>
  <c r="M165" i="5"/>
  <c r="B165" i="5"/>
  <c r="R164" i="5"/>
  <c r="F164" i="5" s="1"/>
  <c r="G164" i="5" s="1"/>
  <c r="P164" i="5"/>
  <c r="Q164" i="5" s="1"/>
  <c r="O164" i="5"/>
  <c r="N164" i="5"/>
  <c r="M164" i="5"/>
  <c r="B164" i="5"/>
  <c r="R163" i="5"/>
  <c r="F163" i="5" s="1"/>
  <c r="G163" i="5" s="1"/>
  <c r="P163" i="5"/>
  <c r="Q163" i="5" s="1"/>
  <c r="O163" i="5"/>
  <c r="N163" i="5"/>
  <c r="M163" i="5"/>
  <c r="B163" i="5"/>
  <c r="R162" i="5"/>
  <c r="F162" i="5" s="1"/>
  <c r="G162" i="5" s="1"/>
  <c r="P162" i="5"/>
  <c r="Q162" i="5" s="1"/>
  <c r="O162" i="5"/>
  <c r="N162" i="5"/>
  <c r="M162" i="5"/>
  <c r="B162" i="5"/>
  <c r="R161" i="5"/>
  <c r="F161" i="5" s="1"/>
  <c r="G161" i="5" s="1"/>
  <c r="P161" i="5"/>
  <c r="Q161" i="5" s="1"/>
  <c r="O161" i="5"/>
  <c r="N161" i="5"/>
  <c r="M161" i="5"/>
  <c r="B161" i="5"/>
  <c r="R160" i="5"/>
  <c r="F160" i="5" s="1"/>
  <c r="G160" i="5" s="1"/>
  <c r="P160" i="5"/>
  <c r="Q160" i="5" s="1"/>
  <c r="O160" i="5"/>
  <c r="N160" i="5"/>
  <c r="M160" i="5"/>
  <c r="B160" i="5"/>
  <c r="R159" i="5"/>
  <c r="F159" i="5" s="1"/>
  <c r="G159" i="5" s="1"/>
  <c r="P159" i="5"/>
  <c r="Q159" i="5" s="1"/>
  <c r="O159" i="5"/>
  <c r="N159" i="5"/>
  <c r="M159" i="5"/>
  <c r="B159" i="5"/>
  <c r="R158" i="5"/>
  <c r="F158" i="5" s="1"/>
  <c r="G158" i="5" s="1"/>
  <c r="P158" i="5"/>
  <c r="Q158" i="5" s="1"/>
  <c r="O158" i="5"/>
  <c r="N158" i="5"/>
  <c r="M158" i="5"/>
  <c r="B158" i="5"/>
  <c r="R157" i="5"/>
  <c r="F157" i="5" s="1"/>
  <c r="G157" i="5" s="1"/>
  <c r="P157" i="5"/>
  <c r="Q157" i="5" s="1"/>
  <c r="O157" i="5"/>
  <c r="N157" i="5"/>
  <c r="M157" i="5"/>
  <c r="B157" i="5"/>
  <c r="R156" i="5"/>
  <c r="F156" i="5" s="1"/>
  <c r="G156" i="5" s="1"/>
  <c r="P156" i="5"/>
  <c r="Q156" i="5" s="1"/>
  <c r="O156" i="5"/>
  <c r="N156" i="5"/>
  <c r="M156" i="5"/>
  <c r="B156" i="5"/>
  <c r="R155" i="5"/>
  <c r="F155" i="5" s="1"/>
  <c r="G155" i="5" s="1"/>
  <c r="P155" i="5"/>
  <c r="Q155" i="5" s="1"/>
  <c r="O155" i="5"/>
  <c r="N155" i="5"/>
  <c r="M155" i="5"/>
  <c r="B155" i="5"/>
  <c r="R154" i="5"/>
  <c r="F154" i="5" s="1"/>
  <c r="G154" i="5" s="1"/>
  <c r="P154" i="5"/>
  <c r="Q154" i="5" s="1"/>
  <c r="O154" i="5"/>
  <c r="N154" i="5"/>
  <c r="M154" i="5"/>
  <c r="B154" i="5"/>
  <c r="R153" i="5"/>
  <c r="F153" i="5" s="1"/>
  <c r="G153" i="5" s="1"/>
  <c r="P153" i="5"/>
  <c r="Q153" i="5" s="1"/>
  <c r="O153" i="5"/>
  <c r="N153" i="5"/>
  <c r="M153" i="5"/>
  <c r="B153" i="5"/>
  <c r="R152" i="5"/>
  <c r="F152" i="5" s="1"/>
  <c r="G152" i="5" s="1"/>
  <c r="P152" i="5"/>
  <c r="Q152" i="5" s="1"/>
  <c r="O152" i="5"/>
  <c r="N152" i="5"/>
  <c r="M152" i="5"/>
  <c r="B152" i="5"/>
  <c r="R151" i="5"/>
  <c r="F151" i="5" s="1"/>
  <c r="G151" i="5" s="1"/>
  <c r="P151" i="5"/>
  <c r="Q151" i="5" s="1"/>
  <c r="O151" i="5"/>
  <c r="N151" i="5"/>
  <c r="M151" i="5"/>
  <c r="B151" i="5"/>
  <c r="R150" i="5"/>
  <c r="F150" i="5" s="1"/>
  <c r="G150" i="5" s="1"/>
  <c r="P150" i="5"/>
  <c r="Q150" i="5" s="1"/>
  <c r="O150" i="5"/>
  <c r="N150" i="5"/>
  <c r="M150" i="5"/>
  <c r="B150" i="5"/>
  <c r="R149" i="5"/>
  <c r="F149" i="5" s="1"/>
  <c r="G149" i="5" s="1"/>
  <c r="P149" i="5"/>
  <c r="Q149" i="5" s="1"/>
  <c r="O149" i="5"/>
  <c r="N149" i="5"/>
  <c r="M149" i="5"/>
  <c r="B149" i="5"/>
  <c r="R148" i="5"/>
  <c r="F148" i="5" s="1"/>
  <c r="G148" i="5" s="1"/>
  <c r="P148" i="5"/>
  <c r="Q148" i="5" s="1"/>
  <c r="O148" i="5"/>
  <c r="N148" i="5"/>
  <c r="M148" i="5"/>
  <c r="B148" i="5"/>
  <c r="R147" i="5"/>
  <c r="F147" i="5" s="1"/>
  <c r="G147" i="5" s="1"/>
  <c r="P147" i="5"/>
  <c r="Q147" i="5" s="1"/>
  <c r="O147" i="5"/>
  <c r="N147" i="5"/>
  <c r="M147" i="5"/>
  <c r="B147" i="5"/>
  <c r="R146" i="5"/>
  <c r="F146" i="5" s="1"/>
  <c r="G146" i="5" s="1"/>
  <c r="P146" i="5"/>
  <c r="Q146" i="5" s="1"/>
  <c r="O146" i="5"/>
  <c r="N146" i="5"/>
  <c r="M146" i="5"/>
  <c r="B146" i="5"/>
  <c r="R145" i="5"/>
  <c r="F145" i="5" s="1"/>
  <c r="G145" i="5" s="1"/>
  <c r="P145" i="5"/>
  <c r="Q145" i="5" s="1"/>
  <c r="O145" i="5"/>
  <c r="N145" i="5"/>
  <c r="M145" i="5"/>
  <c r="B145" i="5"/>
  <c r="R144" i="5"/>
  <c r="F144" i="5" s="1"/>
  <c r="G144" i="5" s="1"/>
  <c r="P144" i="5"/>
  <c r="Q144" i="5" s="1"/>
  <c r="O144" i="5"/>
  <c r="N144" i="5"/>
  <c r="M144" i="5"/>
  <c r="B144" i="5"/>
  <c r="R143" i="5"/>
  <c r="F143" i="5" s="1"/>
  <c r="G143" i="5" s="1"/>
  <c r="P143" i="5"/>
  <c r="Q143" i="5" s="1"/>
  <c r="O143" i="5"/>
  <c r="N143" i="5"/>
  <c r="M143" i="5"/>
  <c r="B143" i="5"/>
  <c r="R142" i="5"/>
  <c r="F142" i="5" s="1"/>
  <c r="G142" i="5" s="1"/>
  <c r="P142" i="5"/>
  <c r="Q142" i="5" s="1"/>
  <c r="O142" i="5"/>
  <c r="N142" i="5"/>
  <c r="M142" i="5"/>
  <c r="B142" i="5"/>
  <c r="R141" i="5"/>
  <c r="F141" i="5" s="1"/>
  <c r="G141" i="5" s="1"/>
  <c r="P141" i="5"/>
  <c r="Q141" i="5" s="1"/>
  <c r="O141" i="5"/>
  <c r="N141" i="5"/>
  <c r="M141" i="5"/>
  <c r="B141" i="5"/>
  <c r="R140" i="5"/>
  <c r="F140" i="5" s="1"/>
  <c r="G140" i="5" s="1"/>
  <c r="P140" i="5"/>
  <c r="Q140" i="5" s="1"/>
  <c r="O140" i="5"/>
  <c r="N140" i="5"/>
  <c r="M140" i="5"/>
  <c r="B140" i="5"/>
  <c r="R139" i="5"/>
  <c r="F139" i="5" s="1"/>
  <c r="G139" i="5" s="1"/>
  <c r="P139" i="5"/>
  <c r="Q139" i="5" s="1"/>
  <c r="O139" i="5"/>
  <c r="N139" i="5"/>
  <c r="M139" i="5"/>
  <c r="B139" i="5"/>
  <c r="R138" i="5"/>
  <c r="F138" i="5" s="1"/>
  <c r="G138" i="5" s="1"/>
  <c r="P138" i="5"/>
  <c r="Q138" i="5" s="1"/>
  <c r="O138" i="5"/>
  <c r="N138" i="5"/>
  <c r="M138" i="5"/>
  <c r="B138" i="5"/>
  <c r="R137" i="5"/>
  <c r="F137" i="5" s="1"/>
  <c r="G137" i="5" s="1"/>
  <c r="P137" i="5"/>
  <c r="Q137" i="5" s="1"/>
  <c r="O137" i="5"/>
  <c r="N137" i="5"/>
  <c r="M137" i="5"/>
  <c r="B137" i="5"/>
  <c r="R136" i="5"/>
  <c r="F136" i="5" s="1"/>
  <c r="G136" i="5" s="1"/>
  <c r="P136" i="5"/>
  <c r="Q136" i="5" s="1"/>
  <c r="O136" i="5"/>
  <c r="N136" i="5"/>
  <c r="M136" i="5"/>
  <c r="B136" i="5"/>
  <c r="R135" i="5"/>
  <c r="F135" i="5" s="1"/>
  <c r="G135" i="5" s="1"/>
  <c r="P135" i="5"/>
  <c r="Q135" i="5" s="1"/>
  <c r="O135" i="5"/>
  <c r="N135" i="5"/>
  <c r="M135" i="5"/>
  <c r="B135" i="5"/>
  <c r="R134" i="5"/>
  <c r="F134" i="5" s="1"/>
  <c r="G134" i="5" s="1"/>
  <c r="P134" i="5"/>
  <c r="Q134" i="5" s="1"/>
  <c r="O134" i="5"/>
  <c r="N134" i="5"/>
  <c r="M134" i="5"/>
  <c r="B134" i="5"/>
  <c r="R133" i="5"/>
  <c r="F133" i="5" s="1"/>
  <c r="G133" i="5" s="1"/>
  <c r="P133" i="5"/>
  <c r="Q133" i="5" s="1"/>
  <c r="O133" i="5"/>
  <c r="N133" i="5"/>
  <c r="M133" i="5"/>
  <c r="B133" i="5"/>
  <c r="R132" i="5"/>
  <c r="F132" i="5" s="1"/>
  <c r="G132" i="5" s="1"/>
  <c r="P132" i="5"/>
  <c r="Q132" i="5" s="1"/>
  <c r="O132" i="5"/>
  <c r="N132" i="5"/>
  <c r="M132" i="5"/>
  <c r="B132" i="5"/>
  <c r="R131" i="5"/>
  <c r="F131" i="5" s="1"/>
  <c r="G131" i="5" s="1"/>
  <c r="P131" i="5"/>
  <c r="Q131" i="5" s="1"/>
  <c r="O131" i="5"/>
  <c r="N131" i="5"/>
  <c r="M131" i="5"/>
  <c r="B131" i="5"/>
  <c r="R130" i="5"/>
  <c r="F130" i="5" s="1"/>
  <c r="G130" i="5" s="1"/>
  <c r="P130" i="5"/>
  <c r="Q130" i="5" s="1"/>
  <c r="O130" i="5"/>
  <c r="N130" i="5"/>
  <c r="M130" i="5"/>
  <c r="B130" i="5"/>
  <c r="R129" i="5"/>
  <c r="F129" i="5" s="1"/>
  <c r="G129" i="5" s="1"/>
  <c r="P129" i="5"/>
  <c r="Q129" i="5" s="1"/>
  <c r="O129" i="5"/>
  <c r="N129" i="5"/>
  <c r="M129" i="5"/>
  <c r="B129" i="5"/>
  <c r="R128" i="5"/>
  <c r="F128" i="5" s="1"/>
  <c r="G128" i="5" s="1"/>
  <c r="P128" i="5"/>
  <c r="Q128" i="5" s="1"/>
  <c r="O128" i="5"/>
  <c r="N128" i="5"/>
  <c r="M128" i="5"/>
  <c r="B128" i="5"/>
  <c r="R127" i="5"/>
  <c r="F127" i="5" s="1"/>
  <c r="G127" i="5" s="1"/>
  <c r="P127" i="5"/>
  <c r="Q127" i="5" s="1"/>
  <c r="O127" i="5"/>
  <c r="N127" i="5"/>
  <c r="M127" i="5"/>
  <c r="B127" i="5"/>
  <c r="R126" i="5"/>
  <c r="F126" i="5" s="1"/>
  <c r="G126" i="5" s="1"/>
  <c r="P126" i="5"/>
  <c r="Q126" i="5" s="1"/>
  <c r="O126" i="5"/>
  <c r="N126" i="5"/>
  <c r="M126" i="5"/>
  <c r="B126" i="5"/>
  <c r="R125" i="5"/>
  <c r="F125" i="5" s="1"/>
  <c r="G125" i="5" s="1"/>
  <c r="P125" i="5"/>
  <c r="Q125" i="5" s="1"/>
  <c r="O125" i="5"/>
  <c r="N125" i="5"/>
  <c r="M125" i="5"/>
  <c r="B125" i="5"/>
  <c r="R124" i="5"/>
  <c r="F124" i="5" s="1"/>
  <c r="G124" i="5" s="1"/>
  <c r="P124" i="5"/>
  <c r="Q124" i="5" s="1"/>
  <c r="O124" i="5"/>
  <c r="N124" i="5"/>
  <c r="M124" i="5"/>
  <c r="B124" i="5"/>
  <c r="R123" i="5"/>
  <c r="F123" i="5" s="1"/>
  <c r="G123" i="5" s="1"/>
  <c r="P123" i="5"/>
  <c r="Q123" i="5" s="1"/>
  <c r="O123" i="5"/>
  <c r="N123" i="5"/>
  <c r="M123" i="5"/>
  <c r="B123" i="5"/>
  <c r="R122" i="5"/>
  <c r="F122" i="5" s="1"/>
  <c r="G122" i="5" s="1"/>
  <c r="P122" i="5"/>
  <c r="Q122" i="5" s="1"/>
  <c r="O122" i="5"/>
  <c r="N122" i="5"/>
  <c r="M122" i="5"/>
  <c r="B122" i="5"/>
  <c r="R121" i="5"/>
  <c r="F121" i="5" s="1"/>
  <c r="G121" i="5" s="1"/>
  <c r="P121" i="5"/>
  <c r="Q121" i="5" s="1"/>
  <c r="O121" i="5"/>
  <c r="N121" i="5"/>
  <c r="M121" i="5"/>
  <c r="B121" i="5"/>
  <c r="R120" i="5"/>
  <c r="F120" i="5" s="1"/>
  <c r="G120" i="5" s="1"/>
  <c r="P120" i="5"/>
  <c r="Q120" i="5" s="1"/>
  <c r="O120" i="5"/>
  <c r="N120" i="5"/>
  <c r="M120" i="5"/>
  <c r="B120" i="5"/>
  <c r="R119" i="5"/>
  <c r="F119" i="5" s="1"/>
  <c r="G119" i="5" s="1"/>
  <c r="P119" i="5"/>
  <c r="Q119" i="5" s="1"/>
  <c r="O119" i="5"/>
  <c r="N119" i="5"/>
  <c r="M119" i="5"/>
  <c r="B119" i="5"/>
  <c r="R118" i="5"/>
  <c r="F118" i="5" s="1"/>
  <c r="G118" i="5" s="1"/>
  <c r="P118" i="5"/>
  <c r="Q118" i="5" s="1"/>
  <c r="O118" i="5"/>
  <c r="N118" i="5"/>
  <c r="M118" i="5"/>
  <c r="B118" i="5"/>
  <c r="R117" i="5"/>
  <c r="F117" i="5" s="1"/>
  <c r="G117" i="5" s="1"/>
  <c r="P117" i="5"/>
  <c r="Q117" i="5" s="1"/>
  <c r="O117" i="5"/>
  <c r="N117" i="5"/>
  <c r="M117" i="5"/>
  <c r="B117" i="5"/>
  <c r="R116" i="5"/>
  <c r="F116" i="5" s="1"/>
  <c r="G116" i="5" s="1"/>
  <c r="P116" i="5"/>
  <c r="Q116" i="5" s="1"/>
  <c r="O116" i="5"/>
  <c r="N116" i="5"/>
  <c r="M116" i="5"/>
  <c r="B116" i="5"/>
  <c r="R115" i="5"/>
  <c r="F115" i="5" s="1"/>
  <c r="G115" i="5" s="1"/>
  <c r="P115" i="5"/>
  <c r="Q115" i="5" s="1"/>
  <c r="O115" i="5"/>
  <c r="N115" i="5"/>
  <c r="M115" i="5"/>
  <c r="B115" i="5"/>
  <c r="R114" i="5"/>
  <c r="F114" i="5" s="1"/>
  <c r="G114" i="5" s="1"/>
  <c r="P114" i="5"/>
  <c r="Q114" i="5" s="1"/>
  <c r="O114" i="5"/>
  <c r="N114" i="5"/>
  <c r="M114" i="5"/>
  <c r="B114" i="5"/>
  <c r="R113" i="5"/>
  <c r="F113" i="5" s="1"/>
  <c r="G113" i="5" s="1"/>
  <c r="P113" i="5"/>
  <c r="Q113" i="5" s="1"/>
  <c r="O113" i="5"/>
  <c r="N113" i="5"/>
  <c r="M113" i="5"/>
  <c r="B113" i="5"/>
  <c r="R112" i="5"/>
  <c r="F112" i="5" s="1"/>
  <c r="G112" i="5" s="1"/>
  <c r="P112" i="5"/>
  <c r="Q112" i="5" s="1"/>
  <c r="O112" i="5"/>
  <c r="N112" i="5"/>
  <c r="M112" i="5"/>
  <c r="B112" i="5"/>
  <c r="R111" i="5"/>
  <c r="F111" i="5" s="1"/>
  <c r="G111" i="5" s="1"/>
  <c r="P111" i="5"/>
  <c r="Q111" i="5" s="1"/>
  <c r="O111" i="5"/>
  <c r="N111" i="5"/>
  <c r="M111" i="5"/>
  <c r="B111" i="5"/>
  <c r="R110" i="5"/>
  <c r="F110" i="5" s="1"/>
  <c r="G110" i="5" s="1"/>
  <c r="P110" i="5"/>
  <c r="Q110" i="5" s="1"/>
  <c r="O110" i="5"/>
  <c r="N110" i="5"/>
  <c r="M110" i="5"/>
  <c r="B110" i="5"/>
  <c r="R109" i="5"/>
  <c r="F109" i="5" s="1"/>
  <c r="G109" i="5" s="1"/>
  <c r="P109" i="5"/>
  <c r="Q109" i="5" s="1"/>
  <c r="O109" i="5"/>
  <c r="N109" i="5"/>
  <c r="M109" i="5"/>
  <c r="B109" i="5"/>
  <c r="R108" i="5"/>
  <c r="F108" i="5" s="1"/>
  <c r="G108" i="5" s="1"/>
  <c r="P108" i="5"/>
  <c r="Q108" i="5" s="1"/>
  <c r="O108" i="5"/>
  <c r="N108" i="5"/>
  <c r="M108" i="5"/>
  <c r="B108" i="5"/>
  <c r="R107" i="5"/>
  <c r="F107" i="5" s="1"/>
  <c r="G107" i="5" s="1"/>
  <c r="P107" i="5"/>
  <c r="Q107" i="5" s="1"/>
  <c r="O107" i="5"/>
  <c r="N107" i="5"/>
  <c r="M107" i="5"/>
  <c r="B107" i="5"/>
  <c r="R106" i="5"/>
  <c r="F106" i="5" s="1"/>
  <c r="G106" i="5" s="1"/>
  <c r="P106" i="5"/>
  <c r="Q106" i="5" s="1"/>
  <c r="O106" i="5"/>
  <c r="N106" i="5"/>
  <c r="M106" i="5"/>
  <c r="B106" i="5"/>
  <c r="R105" i="5"/>
  <c r="F105" i="5" s="1"/>
  <c r="G105" i="5" s="1"/>
  <c r="P105" i="5"/>
  <c r="Q105" i="5" s="1"/>
  <c r="O105" i="5"/>
  <c r="N105" i="5"/>
  <c r="M105" i="5"/>
  <c r="B105" i="5"/>
  <c r="R104" i="5"/>
  <c r="F104" i="5" s="1"/>
  <c r="G104" i="5" s="1"/>
  <c r="P104" i="5"/>
  <c r="Q104" i="5" s="1"/>
  <c r="O104" i="5"/>
  <c r="N104" i="5"/>
  <c r="M104" i="5"/>
  <c r="B104" i="5"/>
  <c r="R103" i="5"/>
  <c r="F103" i="5" s="1"/>
  <c r="G103" i="5" s="1"/>
  <c r="P103" i="5"/>
  <c r="Q103" i="5" s="1"/>
  <c r="O103" i="5"/>
  <c r="N103" i="5"/>
  <c r="M103" i="5"/>
  <c r="B103" i="5"/>
  <c r="R102" i="5"/>
  <c r="F102" i="5" s="1"/>
  <c r="G102" i="5" s="1"/>
  <c r="P102" i="5"/>
  <c r="Q102" i="5" s="1"/>
  <c r="O102" i="5"/>
  <c r="N102" i="5"/>
  <c r="M102" i="5"/>
  <c r="B102" i="5"/>
  <c r="R101" i="5"/>
  <c r="F101" i="5" s="1"/>
  <c r="G101" i="5" s="1"/>
  <c r="P101" i="5"/>
  <c r="Q101" i="5" s="1"/>
  <c r="O101" i="5"/>
  <c r="N101" i="5"/>
  <c r="M101" i="5"/>
  <c r="B101" i="5"/>
  <c r="R100" i="5"/>
  <c r="F100" i="5" s="1"/>
  <c r="G100" i="5" s="1"/>
  <c r="P100" i="5"/>
  <c r="Q100" i="5" s="1"/>
  <c r="O100" i="5"/>
  <c r="N100" i="5"/>
  <c r="M100" i="5"/>
  <c r="B100" i="5"/>
  <c r="R99" i="5"/>
  <c r="F99" i="5" s="1"/>
  <c r="G99" i="5" s="1"/>
  <c r="P99" i="5"/>
  <c r="Q99" i="5" s="1"/>
  <c r="O99" i="5"/>
  <c r="N99" i="5"/>
  <c r="M99" i="5"/>
  <c r="B99" i="5"/>
  <c r="R98" i="5"/>
  <c r="F98" i="5" s="1"/>
  <c r="G98" i="5" s="1"/>
  <c r="P98" i="5"/>
  <c r="Q98" i="5" s="1"/>
  <c r="O98" i="5"/>
  <c r="N98" i="5"/>
  <c r="M98" i="5"/>
  <c r="B98" i="5"/>
  <c r="R97" i="5"/>
  <c r="F97" i="5" s="1"/>
  <c r="G97" i="5" s="1"/>
  <c r="P97" i="5"/>
  <c r="Q97" i="5" s="1"/>
  <c r="O97" i="5"/>
  <c r="N97" i="5"/>
  <c r="M97" i="5"/>
  <c r="B97" i="5"/>
  <c r="R96" i="5"/>
  <c r="F96" i="5" s="1"/>
  <c r="G96" i="5" s="1"/>
  <c r="P96" i="5"/>
  <c r="Q96" i="5" s="1"/>
  <c r="O96" i="5"/>
  <c r="N96" i="5"/>
  <c r="M96" i="5"/>
  <c r="B96" i="5"/>
  <c r="R95" i="5"/>
  <c r="F95" i="5" s="1"/>
  <c r="G95" i="5" s="1"/>
  <c r="P95" i="5"/>
  <c r="Q95" i="5" s="1"/>
  <c r="O95" i="5"/>
  <c r="N95" i="5"/>
  <c r="M95" i="5"/>
  <c r="B95" i="5"/>
  <c r="R94" i="5"/>
  <c r="F94" i="5" s="1"/>
  <c r="G94" i="5" s="1"/>
  <c r="P94" i="5"/>
  <c r="Q94" i="5" s="1"/>
  <c r="O94" i="5"/>
  <c r="N94" i="5"/>
  <c r="M94" i="5"/>
  <c r="B94" i="5"/>
  <c r="R93" i="5"/>
  <c r="F93" i="5" s="1"/>
  <c r="G93" i="5" s="1"/>
  <c r="P93" i="5"/>
  <c r="Q93" i="5" s="1"/>
  <c r="O93" i="5"/>
  <c r="N93" i="5"/>
  <c r="M93" i="5"/>
  <c r="B93" i="5"/>
  <c r="R92" i="5"/>
  <c r="F92" i="5" s="1"/>
  <c r="G92" i="5" s="1"/>
  <c r="P92" i="5"/>
  <c r="Q92" i="5" s="1"/>
  <c r="O92" i="5"/>
  <c r="N92" i="5"/>
  <c r="M92" i="5"/>
  <c r="B92" i="5"/>
  <c r="R91" i="5"/>
  <c r="F91" i="5" s="1"/>
  <c r="G91" i="5" s="1"/>
  <c r="P91" i="5"/>
  <c r="Q91" i="5" s="1"/>
  <c r="O91" i="5"/>
  <c r="N91" i="5"/>
  <c r="M91" i="5"/>
  <c r="B91" i="5"/>
  <c r="R90" i="5"/>
  <c r="F90" i="5" s="1"/>
  <c r="G90" i="5" s="1"/>
  <c r="P90" i="5"/>
  <c r="Q90" i="5" s="1"/>
  <c r="O90" i="5"/>
  <c r="N90" i="5"/>
  <c r="M90" i="5"/>
  <c r="B90" i="5"/>
  <c r="R89" i="5"/>
  <c r="F89" i="5" s="1"/>
  <c r="G89" i="5" s="1"/>
  <c r="P89" i="5"/>
  <c r="Q89" i="5" s="1"/>
  <c r="O89" i="5"/>
  <c r="N89" i="5"/>
  <c r="M89" i="5"/>
  <c r="B89" i="5"/>
  <c r="R88" i="5"/>
  <c r="F88" i="5" s="1"/>
  <c r="G88" i="5" s="1"/>
  <c r="P88" i="5"/>
  <c r="Q88" i="5" s="1"/>
  <c r="O88" i="5"/>
  <c r="N88" i="5"/>
  <c r="M88" i="5"/>
  <c r="B88" i="5"/>
  <c r="R87" i="5"/>
  <c r="F87" i="5" s="1"/>
  <c r="G87" i="5" s="1"/>
  <c r="P87" i="5"/>
  <c r="Q87" i="5" s="1"/>
  <c r="O87" i="5"/>
  <c r="N87" i="5"/>
  <c r="M87" i="5"/>
  <c r="B87" i="5"/>
  <c r="R86" i="5"/>
  <c r="F86" i="5" s="1"/>
  <c r="G86" i="5" s="1"/>
  <c r="P86" i="5"/>
  <c r="Q86" i="5" s="1"/>
  <c r="O86" i="5"/>
  <c r="N86" i="5"/>
  <c r="M86" i="5"/>
  <c r="B86" i="5"/>
  <c r="R85" i="5"/>
  <c r="F85" i="5" s="1"/>
  <c r="G85" i="5" s="1"/>
  <c r="P85" i="5"/>
  <c r="Q85" i="5" s="1"/>
  <c r="O85" i="5"/>
  <c r="N85" i="5"/>
  <c r="M85" i="5"/>
  <c r="B85" i="5"/>
  <c r="R84" i="5"/>
  <c r="F84" i="5" s="1"/>
  <c r="G84" i="5" s="1"/>
  <c r="P84" i="5"/>
  <c r="Q84" i="5" s="1"/>
  <c r="O84" i="5"/>
  <c r="N84" i="5"/>
  <c r="M84" i="5"/>
  <c r="B84" i="5"/>
  <c r="R83" i="5"/>
  <c r="F83" i="5" s="1"/>
  <c r="G83" i="5" s="1"/>
  <c r="P83" i="5"/>
  <c r="Q83" i="5" s="1"/>
  <c r="O83" i="5"/>
  <c r="N83" i="5"/>
  <c r="M83" i="5"/>
  <c r="B83" i="5"/>
  <c r="R82" i="5"/>
  <c r="F82" i="5" s="1"/>
  <c r="G82" i="5" s="1"/>
  <c r="P82" i="5"/>
  <c r="Q82" i="5" s="1"/>
  <c r="O82" i="5"/>
  <c r="N82" i="5"/>
  <c r="M82" i="5"/>
  <c r="B82" i="5"/>
  <c r="R81" i="5"/>
  <c r="F81" i="5" s="1"/>
  <c r="G81" i="5" s="1"/>
  <c r="P81" i="5"/>
  <c r="Q81" i="5" s="1"/>
  <c r="O81" i="5"/>
  <c r="N81" i="5"/>
  <c r="M81" i="5"/>
  <c r="B81" i="5"/>
  <c r="R80" i="5"/>
  <c r="F80" i="5" s="1"/>
  <c r="G80" i="5" s="1"/>
  <c r="P80" i="5"/>
  <c r="Q80" i="5" s="1"/>
  <c r="O80" i="5"/>
  <c r="N80" i="5"/>
  <c r="M80" i="5"/>
  <c r="B80" i="5"/>
  <c r="R79" i="5"/>
  <c r="F79" i="5" s="1"/>
  <c r="G79" i="5" s="1"/>
  <c r="P79" i="5"/>
  <c r="Q79" i="5" s="1"/>
  <c r="O79" i="5"/>
  <c r="N79" i="5"/>
  <c r="M79" i="5"/>
  <c r="B79" i="5"/>
  <c r="R78" i="5"/>
  <c r="F78" i="5" s="1"/>
  <c r="G78" i="5" s="1"/>
  <c r="P78" i="5"/>
  <c r="Q78" i="5" s="1"/>
  <c r="O78" i="5"/>
  <c r="N78" i="5"/>
  <c r="M78" i="5"/>
  <c r="B78" i="5"/>
  <c r="R77" i="5"/>
  <c r="F77" i="5" s="1"/>
  <c r="G77" i="5" s="1"/>
  <c r="P77" i="5"/>
  <c r="Q77" i="5" s="1"/>
  <c r="O77" i="5"/>
  <c r="N77" i="5"/>
  <c r="M77" i="5"/>
  <c r="B77" i="5"/>
  <c r="R76" i="5"/>
  <c r="F76" i="5" s="1"/>
  <c r="G76" i="5" s="1"/>
  <c r="P76" i="5"/>
  <c r="Q76" i="5" s="1"/>
  <c r="O76" i="5"/>
  <c r="N76" i="5"/>
  <c r="M76" i="5"/>
  <c r="B76" i="5"/>
  <c r="R75" i="5"/>
  <c r="F75" i="5" s="1"/>
  <c r="G75" i="5" s="1"/>
  <c r="P75" i="5"/>
  <c r="Q75" i="5" s="1"/>
  <c r="O75" i="5"/>
  <c r="N75" i="5"/>
  <c r="M75" i="5"/>
  <c r="B75" i="5"/>
  <c r="R74" i="5"/>
  <c r="F74" i="5" s="1"/>
  <c r="G74" i="5" s="1"/>
  <c r="P74" i="5"/>
  <c r="Q74" i="5" s="1"/>
  <c r="O74" i="5"/>
  <c r="N74" i="5"/>
  <c r="M74" i="5"/>
  <c r="B74" i="5"/>
  <c r="R73" i="5"/>
  <c r="F73" i="5" s="1"/>
  <c r="G73" i="5" s="1"/>
  <c r="P73" i="5"/>
  <c r="Q73" i="5" s="1"/>
  <c r="O73" i="5"/>
  <c r="N73" i="5"/>
  <c r="M73" i="5"/>
  <c r="B73" i="5"/>
  <c r="R72" i="5"/>
  <c r="F72" i="5" s="1"/>
  <c r="G72" i="5" s="1"/>
  <c r="P72" i="5"/>
  <c r="Q72" i="5" s="1"/>
  <c r="O72" i="5"/>
  <c r="N72" i="5"/>
  <c r="M72" i="5"/>
  <c r="B72" i="5"/>
  <c r="R71" i="5"/>
  <c r="F71" i="5" s="1"/>
  <c r="G71" i="5" s="1"/>
  <c r="P71" i="5"/>
  <c r="Q71" i="5" s="1"/>
  <c r="O71" i="5"/>
  <c r="N71" i="5"/>
  <c r="M71" i="5"/>
  <c r="B71" i="5"/>
  <c r="R70" i="5"/>
  <c r="F70" i="5" s="1"/>
  <c r="G70" i="5" s="1"/>
  <c r="P70" i="5"/>
  <c r="Q70" i="5" s="1"/>
  <c r="O70" i="5"/>
  <c r="N70" i="5"/>
  <c r="M70" i="5"/>
  <c r="B70" i="5"/>
  <c r="R69" i="5"/>
  <c r="F69" i="5" s="1"/>
  <c r="G69" i="5" s="1"/>
  <c r="P69" i="5"/>
  <c r="Q69" i="5" s="1"/>
  <c r="O69" i="5"/>
  <c r="N69" i="5"/>
  <c r="M69" i="5"/>
  <c r="B69" i="5"/>
  <c r="R68" i="5"/>
  <c r="F68" i="5" s="1"/>
  <c r="G68" i="5" s="1"/>
  <c r="P68" i="5"/>
  <c r="Q68" i="5" s="1"/>
  <c r="O68" i="5"/>
  <c r="N68" i="5"/>
  <c r="M68" i="5"/>
  <c r="B68" i="5"/>
  <c r="R67" i="5"/>
  <c r="F67" i="5" s="1"/>
  <c r="G67" i="5" s="1"/>
  <c r="P67" i="5"/>
  <c r="Q67" i="5" s="1"/>
  <c r="O67" i="5"/>
  <c r="N67" i="5"/>
  <c r="M67" i="5"/>
  <c r="B67" i="5"/>
  <c r="R66" i="5"/>
  <c r="F66" i="5" s="1"/>
  <c r="G66" i="5" s="1"/>
  <c r="P66" i="5"/>
  <c r="Q66" i="5" s="1"/>
  <c r="O66" i="5"/>
  <c r="N66" i="5"/>
  <c r="M66" i="5"/>
  <c r="B66" i="5"/>
  <c r="R65" i="5"/>
  <c r="F65" i="5" s="1"/>
  <c r="G65" i="5" s="1"/>
  <c r="P65" i="5"/>
  <c r="Q65" i="5" s="1"/>
  <c r="O65" i="5"/>
  <c r="N65" i="5"/>
  <c r="M65" i="5"/>
  <c r="B65" i="5"/>
  <c r="R64" i="5"/>
  <c r="F64" i="5" s="1"/>
  <c r="G64" i="5" s="1"/>
  <c r="P64" i="5"/>
  <c r="Q64" i="5" s="1"/>
  <c r="O64" i="5"/>
  <c r="N64" i="5"/>
  <c r="M64" i="5"/>
  <c r="B64" i="5"/>
  <c r="R63" i="5"/>
  <c r="F63" i="5" s="1"/>
  <c r="G63" i="5" s="1"/>
  <c r="P63" i="5"/>
  <c r="Q63" i="5" s="1"/>
  <c r="O63" i="5"/>
  <c r="N63" i="5"/>
  <c r="M63" i="5"/>
  <c r="B63" i="5"/>
  <c r="R62" i="5"/>
  <c r="F62" i="5" s="1"/>
  <c r="G62" i="5" s="1"/>
  <c r="P62" i="5"/>
  <c r="Q62" i="5" s="1"/>
  <c r="O62" i="5"/>
  <c r="N62" i="5"/>
  <c r="M62" i="5"/>
  <c r="B62" i="5"/>
  <c r="R61" i="5"/>
  <c r="F61" i="5" s="1"/>
  <c r="G61" i="5" s="1"/>
  <c r="P61" i="5"/>
  <c r="Q61" i="5" s="1"/>
  <c r="O61" i="5"/>
  <c r="N61" i="5"/>
  <c r="M61" i="5"/>
  <c r="B61" i="5"/>
  <c r="R60" i="5"/>
  <c r="F60" i="5" s="1"/>
  <c r="G60" i="5" s="1"/>
  <c r="P60" i="5"/>
  <c r="Q60" i="5" s="1"/>
  <c r="O60" i="5"/>
  <c r="N60" i="5"/>
  <c r="M60" i="5"/>
  <c r="B60" i="5"/>
  <c r="R59" i="5"/>
  <c r="F59" i="5" s="1"/>
  <c r="G59" i="5" s="1"/>
  <c r="P59" i="5"/>
  <c r="Q59" i="5" s="1"/>
  <c r="O59" i="5"/>
  <c r="N59" i="5"/>
  <c r="M59" i="5"/>
  <c r="B59" i="5"/>
  <c r="R58" i="5"/>
  <c r="F58" i="5" s="1"/>
  <c r="G58" i="5" s="1"/>
  <c r="P58" i="5"/>
  <c r="Q58" i="5" s="1"/>
  <c r="O58" i="5"/>
  <c r="N58" i="5"/>
  <c r="M58" i="5"/>
  <c r="B58" i="5"/>
  <c r="R57" i="5"/>
  <c r="F57" i="5" s="1"/>
  <c r="G57" i="5" s="1"/>
  <c r="P57" i="5"/>
  <c r="Q57" i="5" s="1"/>
  <c r="O57" i="5"/>
  <c r="N57" i="5"/>
  <c r="M57" i="5"/>
  <c r="B57" i="5"/>
  <c r="R56" i="5"/>
  <c r="F56" i="5" s="1"/>
  <c r="G56" i="5" s="1"/>
  <c r="P56" i="5"/>
  <c r="Q56" i="5" s="1"/>
  <c r="O56" i="5"/>
  <c r="N56" i="5"/>
  <c r="M56" i="5"/>
  <c r="B56" i="5"/>
  <c r="R55" i="5"/>
  <c r="F55" i="5" s="1"/>
  <c r="G55" i="5" s="1"/>
  <c r="P55" i="5"/>
  <c r="Q55" i="5" s="1"/>
  <c r="O55" i="5"/>
  <c r="N55" i="5"/>
  <c r="M55" i="5"/>
  <c r="B55" i="5"/>
  <c r="R54" i="5"/>
  <c r="F54" i="5" s="1"/>
  <c r="G54" i="5" s="1"/>
  <c r="P54" i="5"/>
  <c r="Q54" i="5" s="1"/>
  <c r="O54" i="5"/>
  <c r="N54" i="5"/>
  <c r="M54" i="5"/>
  <c r="B54" i="5"/>
  <c r="R53" i="5"/>
  <c r="F53" i="5" s="1"/>
  <c r="G53" i="5" s="1"/>
  <c r="P53" i="5"/>
  <c r="Q53" i="5" s="1"/>
  <c r="O53" i="5"/>
  <c r="N53" i="5"/>
  <c r="M53" i="5"/>
  <c r="B53" i="5"/>
  <c r="R52" i="5"/>
  <c r="F52" i="5" s="1"/>
  <c r="G52" i="5" s="1"/>
  <c r="P52" i="5"/>
  <c r="Q52" i="5" s="1"/>
  <c r="O52" i="5"/>
  <c r="N52" i="5"/>
  <c r="M52" i="5"/>
  <c r="B52" i="5"/>
  <c r="R51" i="5"/>
  <c r="F51" i="5" s="1"/>
  <c r="G51" i="5" s="1"/>
  <c r="P51" i="5"/>
  <c r="Q51" i="5" s="1"/>
  <c r="O51" i="5"/>
  <c r="N51" i="5"/>
  <c r="M51" i="5"/>
  <c r="B51" i="5"/>
  <c r="R50" i="5"/>
  <c r="F50" i="5" s="1"/>
  <c r="G50" i="5" s="1"/>
  <c r="P50" i="5"/>
  <c r="Q50" i="5" s="1"/>
  <c r="O50" i="5"/>
  <c r="N50" i="5"/>
  <c r="M50" i="5"/>
  <c r="B50" i="5"/>
  <c r="R49" i="5"/>
  <c r="F49" i="5" s="1"/>
  <c r="G49" i="5" s="1"/>
  <c r="P49" i="5"/>
  <c r="Q49" i="5" s="1"/>
  <c r="O49" i="5"/>
  <c r="N49" i="5"/>
  <c r="M49" i="5"/>
  <c r="B49" i="5"/>
  <c r="R48" i="5"/>
  <c r="F48" i="5" s="1"/>
  <c r="G48" i="5" s="1"/>
  <c r="P48" i="5"/>
  <c r="Q48" i="5" s="1"/>
  <c r="O48" i="5"/>
  <c r="N48" i="5"/>
  <c r="M48" i="5"/>
  <c r="B48" i="5"/>
  <c r="R47" i="5"/>
  <c r="F47" i="5" s="1"/>
  <c r="G47" i="5" s="1"/>
  <c r="P47" i="5"/>
  <c r="Q47" i="5" s="1"/>
  <c r="O47" i="5"/>
  <c r="N47" i="5"/>
  <c r="M47" i="5"/>
  <c r="B47" i="5"/>
  <c r="R46" i="5"/>
  <c r="F46" i="5" s="1"/>
  <c r="G46" i="5" s="1"/>
  <c r="P46" i="5"/>
  <c r="Q46" i="5" s="1"/>
  <c r="O46" i="5"/>
  <c r="N46" i="5"/>
  <c r="M46" i="5"/>
  <c r="B46" i="5"/>
  <c r="R45" i="5"/>
  <c r="F45" i="5" s="1"/>
  <c r="G45" i="5" s="1"/>
  <c r="P45" i="5"/>
  <c r="Q45" i="5" s="1"/>
  <c r="O45" i="5"/>
  <c r="N45" i="5"/>
  <c r="M45" i="5"/>
  <c r="B45" i="5"/>
  <c r="R44" i="5"/>
  <c r="F44" i="5" s="1"/>
  <c r="G44" i="5" s="1"/>
  <c r="P44" i="5"/>
  <c r="Q44" i="5" s="1"/>
  <c r="O44" i="5"/>
  <c r="N44" i="5"/>
  <c r="M44" i="5"/>
  <c r="B44" i="5"/>
  <c r="R43" i="5"/>
  <c r="F43" i="5" s="1"/>
  <c r="G43" i="5" s="1"/>
  <c r="P43" i="5"/>
  <c r="Q43" i="5" s="1"/>
  <c r="O43" i="5"/>
  <c r="N43" i="5"/>
  <c r="M43" i="5"/>
  <c r="B43" i="5"/>
  <c r="R42" i="5"/>
  <c r="F42" i="5" s="1"/>
  <c r="G42" i="5" s="1"/>
  <c r="P42" i="5"/>
  <c r="Q42" i="5" s="1"/>
  <c r="O42" i="5"/>
  <c r="N42" i="5"/>
  <c r="M42" i="5"/>
  <c r="B42" i="5"/>
  <c r="R41" i="5"/>
  <c r="F41" i="5" s="1"/>
  <c r="G41" i="5" s="1"/>
  <c r="P41" i="5"/>
  <c r="Q41" i="5" s="1"/>
  <c r="O41" i="5"/>
  <c r="N41" i="5"/>
  <c r="M41" i="5"/>
  <c r="B41" i="5"/>
  <c r="R40" i="5"/>
  <c r="F40" i="5" s="1"/>
  <c r="G40" i="5" s="1"/>
  <c r="P40" i="5"/>
  <c r="Q40" i="5" s="1"/>
  <c r="O40" i="5"/>
  <c r="N40" i="5"/>
  <c r="M40" i="5"/>
  <c r="B40" i="5"/>
  <c r="R39" i="5"/>
  <c r="F39" i="5" s="1"/>
  <c r="G39" i="5" s="1"/>
  <c r="P39" i="5"/>
  <c r="Q39" i="5" s="1"/>
  <c r="O39" i="5"/>
  <c r="N39" i="5"/>
  <c r="M39" i="5"/>
  <c r="B39" i="5"/>
  <c r="R38" i="5"/>
  <c r="F38" i="5" s="1"/>
  <c r="G38" i="5" s="1"/>
  <c r="P38" i="5"/>
  <c r="Q38" i="5" s="1"/>
  <c r="O38" i="5"/>
  <c r="N38" i="5"/>
  <c r="M38" i="5"/>
  <c r="B38" i="5"/>
  <c r="R37" i="5"/>
  <c r="F37" i="5" s="1"/>
  <c r="G37" i="5" s="1"/>
  <c r="P37" i="5"/>
  <c r="Q37" i="5" s="1"/>
  <c r="O37" i="5"/>
  <c r="N37" i="5"/>
  <c r="M37" i="5"/>
  <c r="B37" i="5"/>
  <c r="R36" i="5"/>
  <c r="F36" i="5" s="1"/>
  <c r="G36" i="5" s="1"/>
  <c r="P36" i="5"/>
  <c r="Q36" i="5" s="1"/>
  <c r="O36" i="5"/>
  <c r="N36" i="5"/>
  <c r="M36" i="5"/>
  <c r="B36" i="5"/>
  <c r="R35" i="5"/>
  <c r="F35" i="5" s="1"/>
  <c r="G35" i="5" s="1"/>
  <c r="P35" i="5"/>
  <c r="Q35" i="5" s="1"/>
  <c r="O35" i="5"/>
  <c r="N35" i="5"/>
  <c r="M35" i="5"/>
  <c r="B35" i="5"/>
  <c r="R34" i="5"/>
  <c r="F34" i="5" s="1"/>
  <c r="G34" i="5" s="1"/>
  <c r="P34" i="5"/>
  <c r="Q34" i="5" s="1"/>
  <c r="O34" i="5"/>
  <c r="N34" i="5"/>
  <c r="M34" i="5"/>
  <c r="B34" i="5"/>
  <c r="R33" i="5"/>
  <c r="F33" i="5" s="1"/>
  <c r="G33" i="5" s="1"/>
  <c r="P33" i="5"/>
  <c r="Q33" i="5" s="1"/>
  <c r="O33" i="5"/>
  <c r="N33" i="5"/>
  <c r="M33" i="5"/>
  <c r="B33" i="5"/>
  <c r="R32" i="5"/>
  <c r="F32" i="5" s="1"/>
  <c r="G32" i="5" s="1"/>
  <c r="P32" i="5"/>
  <c r="Q32" i="5" s="1"/>
  <c r="O32" i="5"/>
  <c r="N32" i="5"/>
  <c r="M32" i="5"/>
  <c r="B32" i="5"/>
  <c r="R31" i="5"/>
  <c r="F31" i="5" s="1"/>
  <c r="G31" i="5" s="1"/>
  <c r="P31" i="5"/>
  <c r="Q31" i="5" s="1"/>
  <c r="O31" i="5"/>
  <c r="N31" i="5"/>
  <c r="M31" i="5"/>
  <c r="B31" i="5"/>
  <c r="R30" i="5"/>
  <c r="F30" i="5" s="1"/>
  <c r="G30" i="5" s="1"/>
  <c r="P30" i="5"/>
  <c r="Q30" i="5" s="1"/>
  <c r="O30" i="5"/>
  <c r="N30" i="5"/>
  <c r="M30" i="5"/>
  <c r="B30" i="5"/>
  <c r="R29" i="5"/>
  <c r="F29" i="5" s="1"/>
  <c r="G29" i="5" s="1"/>
  <c r="P29" i="5"/>
  <c r="Q29" i="5" s="1"/>
  <c r="O29" i="5"/>
  <c r="N29" i="5"/>
  <c r="M29" i="5"/>
  <c r="B29" i="5"/>
  <c r="R28" i="5"/>
  <c r="F28" i="5" s="1"/>
  <c r="G28" i="5" s="1"/>
  <c r="P28" i="5"/>
  <c r="Q28" i="5" s="1"/>
  <c r="O28" i="5"/>
  <c r="N28" i="5"/>
  <c r="M28" i="5"/>
  <c r="B28" i="5"/>
  <c r="R27" i="5"/>
  <c r="F27" i="5" s="1"/>
  <c r="G27" i="5" s="1"/>
  <c r="P27" i="5"/>
  <c r="Q27" i="5" s="1"/>
  <c r="O27" i="5"/>
  <c r="N27" i="5"/>
  <c r="M27" i="5"/>
  <c r="B27" i="5"/>
  <c r="R26" i="5"/>
  <c r="F26" i="5" s="1"/>
  <c r="G26" i="5" s="1"/>
  <c r="P26" i="5"/>
  <c r="Q26" i="5" s="1"/>
  <c r="O26" i="5"/>
  <c r="N26" i="5"/>
  <c r="M26" i="5"/>
  <c r="B26" i="5"/>
  <c r="R25" i="5"/>
  <c r="F25" i="5" s="1"/>
  <c r="G25" i="5" s="1"/>
  <c r="P25" i="5"/>
  <c r="Q25" i="5" s="1"/>
  <c r="O25" i="5"/>
  <c r="N25" i="5"/>
  <c r="M25" i="5"/>
  <c r="B25" i="5"/>
  <c r="R24" i="5"/>
  <c r="F24" i="5" s="1"/>
  <c r="G24" i="5" s="1"/>
  <c r="P24" i="5"/>
  <c r="Q24" i="5" s="1"/>
  <c r="O24" i="5"/>
  <c r="N24" i="5"/>
  <c r="M24" i="5"/>
  <c r="B24" i="5"/>
  <c r="R23" i="5"/>
  <c r="F23" i="5" s="1"/>
  <c r="G23" i="5" s="1"/>
  <c r="P23" i="5"/>
  <c r="Q23" i="5" s="1"/>
  <c r="O23" i="5"/>
  <c r="N23" i="5"/>
  <c r="M23" i="5"/>
  <c r="B23" i="5"/>
  <c r="R22" i="5"/>
  <c r="F22" i="5" s="1"/>
  <c r="G22" i="5" s="1"/>
  <c r="P22" i="5"/>
  <c r="Q22" i="5" s="1"/>
  <c r="O22" i="5"/>
  <c r="N22" i="5"/>
  <c r="M22" i="5"/>
  <c r="B22" i="5"/>
  <c r="R21" i="5"/>
  <c r="F21" i="5" s="1"/>
  <c r="G21" i="5" s="1"/>
  <c r="P21" i="5"/>
  <c r="Q21" i="5" s="1"/>
  <c r="O21" i="5"/>
  <c r="N21" i="5"/>
  <c r="M21" i="5"/>
  <c r="B21" i="5"/>
  <c r="R20" i="5"/>
  <c r="F20" i="5" s="1"/>
  <c r="G20" i="5" s="1"/>
  <c r="P20" i="5"/>
  <c r="Q20" i="5" s="1"/>
  <c r="O20" i="5"/>
  <c r="N20" i="5"/>
  <c r="M20" i="5"/>
  <c r="B20" i="5"/>
  <c r="R19" i="5"/>
  <c r="F19" i="5" s="1"/>
  <c r="G19" i="5" s="1"/>
  <c r="P19" i="5"/>
  <c r="Q19" i="5" s="1"/>
  <c r="O19" i="5"/>
  <c r="N19" i="5"/>
  <c r="M19" i="5"/>
  <c r="B19" i="5"/>
  <c r="R18" i="5"/>
  <c r="F18" i="5" s="1"/>
  <c r="G18" i="5" s="1"/>
  <c r="P18" i="5"/>
  <c r="Q18" i="5" s="1"/>
  <c r="O18" i="5"/>
  <c r="N18" i="5"/>
  <c r="M18" i="5"/>
  <c r="B18" i="5"/>
  <c r="R17" i="5"/>
  <c r="F17" i="5" s="1"/>
  <c r="G17" i="5" s="1"/>
  <c r="P17" i="5"/>
  <c r="Q17" i="5" s="1"/>
  <c r="O17" i="5"/>
  <c r="N17" i="5"/>
  <c r="M17" i="5"/>
  <c r="B17" i="5"/>
  <c r="R16" i="5"/>
  <c r="F16" i="5" s="1"/>
  <c r="G16" i="5" s="1"/>
  <c r="P16" i="5"/>
  <c r="Q16" i="5" s="1"/>
  <c r="O16" i="5"/>
  <c r="N16" i="5"/>
  <c r="M16" i="5"/>
  <c r="B16" i="5"/>
  <c r="R15" i="5"/>
  <c r="F15" i="5" s="1"/>
  <c r="G15" i="5" s="1"/>
  <c r="P15" i="5"/>
  <c r="Q15" i="5" s="1"/>
  <c r="O15" i="5"/>
  <c r="N15" i="5"/>
  <c r="M15" i="5"/>
  <c r="B15" i="5"/>
  <c r="R14" i="5"/>
  <c r="F14" i="5" s="1"/>
  <c r="G14" i="5" s="1"/>
  <c r="P14" i="5"/>
  <c r="Q14" i="5" s="1"/>
  <c r="O14" i="5"/>
  <c r="N14" i="5"/>
  <c r="M14" i="5"/>
  <c r="B14" i="5"/>
  <c r="R13" i="5"/>
  <c r="F13" i="5" s="1"/>
  <c r="G13" i="5" s="1"/>
  <c r="P13" i="5"/>
  <c r="Q13" i="5" s="1"/>
  <c r="O13" i="5"/>
  <c r="N13" i="5"/>
  <c r="M13" i="5"/>
  <c r="B13" i="5"/>
  <c r="R12" i="5"/>
  <c r="F12" i="5" s="1"/>
  <c r="G12" i="5" s="1"/>
  <c r="P12" i="5"/>
  <c r="Q12" i="5" s="1"/>
  <c r="O12" i="5"/>
  <c r="N12" i="5"/>
  <c r="M12" i="5"/>
  <c r="B12" i="5"/>
  <c r="R11" i="5"/>
  <c r="F11" i="5" s="1"/>
  <c r="G11" i="5" s="1"/>
  <c r="P11" i="5"/>
  <c r="Q11" i="5" s="1"/>
  <c r="O11" i="5"/>
  <c r="N11" i="5"/>
  <c r="M11" i="5"/>
  <c r="B11" i="5"/>
  <c r="R10" i="5"/>
  <c r="F10" i="5" s="1"/>
  <c r="G10" i="5" s="1"/>
  <c r="P10" i="5"/>
  <c r="Q10" i="5" s="1"/>
  <c r="O10" i="5"/>
  <c r="N10" i="5"/>
  <c r="M10" i="5"/>
  <c r="B10" i="5"/>
  <c r="R9" i="5"/>
  <c r="F9" i="5" s="1"/>
  <c r="G9" i="5" s="1"/>
  <c r="P9" i="5"/>
  <c r="Q9" i="5" s="1"/>
  <c r="O9" i="5"/>
  <c r="N9" i="5"/>
  <c r="M9" i="5"/>
  <c r="B9" i="5"/>
  <c r="R8" i="5"/>
  <c r="F8" i="5" s="1"/>
  <c r="G8" i="5" s="1"/>
  <c r="P8" i="5"/>
  <c r="Q8" i="5" s="1"/>
  <c r="O8" i="5"/>
  <c r="N8" i="5"/>
  <c r="M8" i="5"/>
  <c r="B8" i="5"/>
  <c r="R7" i="5"/>
  <c r="F7" i="5" s="1"/>
  <c r="G7" i="5" s="1"/>
  <c r="P7" i="5"/>
  <c r="Q7" i="5" s="1"/>
  <c r="O7" i="5"/>
  <c r="N7" i="5"/>
  <c r="M7" i="5"/>
  <c r="B7" i="5"/>
  <c r="R6" i="5"/>
  <c r="F6" i="5" s="1"/>
  <c r="G6" i="5" s="1"/>
  <c r="P6" i="5"/>
  <c r="Q6" i="5" s="1"/>
  <c r="O6" i="5"/>
  <c r="N6" i="5"/>
  <c r="M6" i="5"/>
  <c r="B6" i="5"/>
  <c r="R5" i="5"/>
  <c r="F5" i="5" s="1"/>
  <c r="G5" i="5" s="1"/>
  <c r="P5" i="5"/>
  <c r="Q5" i="5" s="1"/>
  <c r="O5" i="5"/>
  <c r="N5" i="5"/>
  <c r="M5" i="5"/>
  <c r="B5" i="5"/>
  <c r="R4" i="5"/>
  <c r="F4" i="5" s="1"/>
  <c r="G4" i="5" s="1"/>
  <c r="P4" i="5"/>
  <c r="Q4" i="5" s="1"/>
  <c r="O4" i="5"/>
  <c r="N4" i="5"/>
  <c r="M4" i="5"/>
  <c r="B4" i="5"/>
  <c r="R3" i="5"/>
  <c r="F3" i="5" s="1"/>
  <c r="G3" i="5" s="1"/>
  <c r="P3" i="5"/>
  <c r="Q3" i="5" s="1"/>
  <c r="O3" i="5"/>
  <c r="N3" i="5"/>
  <c r="M3" i="5"/>
  <c r="B3" i="5"/>
  <c r="C33" i="1"/>
  <c r="G82" i="7" l="1"/>
  <c r="F82" i="7"/>
  <c r="G187" i="7"/>
  <c r="B82" i="7"/>
  <c r="C82" i="7"/>
  <c r="D73" i="7"/>
  <c r="G37" i="10"/>
  <c r="G113" i="10"/>
  <c r="G83" i="10"/>
  <c r="G134" i="10"/>
  <c r="G111" i="7"/>
  <c r="I111" i="7"/>
  <c r="G10" i="10"/>
  <c r="G42" i="10"/>
  <c r="H98" i="7"/>
  <c r="G39" i="10"/>
  <c r="G183" i="10"/>
  <c r="I144" i="7"/>
  <c r="I86" i="7"/>
  <c r="G147" i="10"/>
  <c r="G177" i="7"/>
  <c r="I35" i="7"/>
  <c r="G49" i="7"/>
  <c r="G40" i="10"/>
  <c r="G155" i="10"/>
  <c r="G171" i="10"/>
  <c r="H86" i="7"/>
  <c r="F174" i="25"/>
  <c r="D144" i="25"/>
  <c r="F49" i="7"/>
  <c r="F74" i="25"/>
  <c r="B111" i="7"/>
  <c r="G172" i="10"/>
  <c r="C73" i="7"/>
  <c r="E111" i="7"/>
  <c r="G201" i="10"/>
  <c r="G194" i="10"/>
  <c r="G191" i="10"/>
  <c r="D111" i="7"/>
  <c r="C162" i="25"/>
  <c r="E190" i="25"/>
  <c r="D162" i="25"/>
  <c r="F190" i="25"/>
  <c r="H35" i="7"/>
  <c r="E49" i="7"/>
  <c r="F111" i="7"/>
  <c r="G93" i="10"/>
  <c r="E162" i="25"/>
  <c r="G190" i="25"/>
  <c r="H49" i="7"/>
  <c r="F154" i="7"/>
  <c r="D196" i="7"/>
  <c r="E196" i="7"/>
  <c r="D129" i="7"/>
  <c r="F196" i="7"/>
  <c r="G164" i="10"/>
  <c r="G110" i="10"/>
  <c r="F129" i="7"/>
  <c r="H144" i="7"/>
  <c r="E187" i="7"/>
  <c r="H196" i="7"/>
  <c r="G91" i="10"/>
  <c r="H187" i="7"/>
  <c r="E154" i="7"/>
  <c r="D82" i="7"/>
  <c r="I187" i="7"/>
  <c r="G168" i="10"/>
  <c r="E82" i="7"/>
  <c r="G111" i="10"/>
  <c r="G197" i="10"/>
  <c r="E40" i="25"/>
  <c r="E54" i="25"/>
  <c r="D110" i="25"/>
  <c r="G123" i="25"/>
  <c r="F27" i="7"/>
  <c r="G169" i="7"/>
  <c r="E100" i="7"/>
  <c r="H169" i="7"/>
  <c r="F40" i="25"/>
  <c r="F54" i="25"/>
  <c r="E110" i="25"/>
  <c r="H123" i="25"/>
  <c r="D177" i="25"/>
  <c r="G18" i="10"/>
  <c r="G66" i="10"/>
  <c r="G82" i="10"/>
  <c r="G139" i="10"/>
  <c r="H110" i="25"/>
  <c r="C183" i="7"/>
  <c r="F72" i="25"/>
  <c r="B86" i="25"/>
  <c r="F99" i="25"/>
  <c r="H16" i="7"/>
  <c r="H135" i="7"/>
  <c r="G30" i="25"/>
  <c r="E86" i="25"/>
  <c r="G167" i="25"/>
  <c r="E172" i="7"/>
  <c r="H86" i="25"/>
  <c r="G50" i="7"/>
  <c r="F172" i="7"/>
  <c r="B33" i="7"/>
  <c r="C98" i="7"/>
  <c r="C151" i="7"/>
  <c r="G118" i="10"/>
  <c r="F19" i="25"/>
  <c r="F144" i="25"/>
  <c r="H158" i="25"/>
  <c r="G183" i="7"/>
  <c r="F104" i="7"/>
  <c r="F126" i="7"/>
  <c r="I183" i="7"/>
  <c r="D33" i="7"/>
  <c r="G66" i="7"/>
  <c r="D98" i="7"/>
  <c r="G106" i="7"/>
  <c r="G151" i="7"/>
  <c r="H19" i="25"/>
  <c r="H144" i="25"/>
  <c r="F50" i="7"/>
  <c r="B172" i="7"/>
  <c r="B98" i="7"/>
  <c r="H126" i="7"/>
  <c r="E33" i="7"/>
  <c r="H66" i="7"/>
  <c r="E98" i="7"/>
  <c r="F116" i="7"/>
  <c r="H151" i="7"/>
  <c r="G36" i="10"/>
  <c r="G58" i="10"/>
  <c r="G131" i="10"/>
  <c r="G166" i="10"/>
  <c r="B50" i="7"/>
  <c r="E73" i="7"/>
  <c r="F33" i="7"/>
  <c r="I66" i="7"/>
  <c r="F98" i="7"/>
  <c r="G116" i="7"/>
  <c r="C129" i="7"/>
  <c r="D187" i="7"/>
  <c r="G33" i="10"/>
  <c r="G55" i="10"/>
  <c r="G87" i="10"/>
  <c r="G163" i="10"/>
  <c r="G179" i="10"/>
  <c r="G98" i="7"/>
  <c r="G11" i="10"/>
  <c r="G122" i="10"/>
  <c r="G8" i="10"/>
  <c r="G103" i="10"/>
  <c r="G119" i="10"/>
  <c r="D35" i="7"/>
  <c r="B144" i="7"/>
  <c r="D154" i="7"/>
  <c r="G78" i="10"/>
  <c r="G120" i="7"/>
  <c r="D162" i="7"/>
  <c r="F189" i="7"/>
  <c r="G7" i="10"/>
  <c r="G64" i="10"/>
  <c r="G80" i="10"/>
  <c r="G161" i="10"/>
  <c r="H23" i="25"/>
  <c r="F103" i="25"/>
  <c r="G144" i="25"/>
  <c r="H177" i="25"/>
  <c r="H188" i="25"/>
  <c r="G4" i="10"/>
  <c r="G23" i="10"/>
  <c r="G158" i="10"/>
  <c r="G174" i="10"/>
  <c r="H12" i="25"/>
  <c r="H35" i="25"/>
  <c r="F96" i="25"/>
  <c r="G104" i="25"/>
  <c r="H134" i="25"/>
  <c r="F158" i="25"/>
  <c r="B36" i="25"/>
  <c r="B116" i="25"/>
  <c r="B68" i="7"/>
  <c r="B107" i="7"/>
  <c r="C122" i="7"/>
  <c r="G164" i="7"/>
  <c r="D68" i="7"/>
  <c r="B98" i="25"/>
  <c r="D202" i="25"/>
  <c r="B25" i="7"/>
  <c r="B191" i="7"/>
  <c r="H37" i="25"/>
  <c r="H76" i="25"/>
  <c r="C98" i="25"/>
  <c r="H124" i="25"/>
  <c r="E182" i="25"/>
  <c r="C68" i="7"/>
  <c r="I174" i="7"/>
  <c r="G33" i="7"/>
  <c r="E138" i="7"/>
  <c r="I129" i="7"/>
  <c r="D158" i="7"/>
  <c r="C200" i="7"/>
  <c r="D98" i="25"/>
  <c r="B118" i="25"/>
  <c r="E138" i="25"/>
  <c r="C172" i="25"/>
  <c r="F182" i="25"/>
  <c r="D191" i="25"/>
  <c r="C25" i="7"/>
  <c r="D75" i="7"/>
  <c r="E62" i="25"/>
  <c r="D25" i="7"/>
  <c r="H50" i="7"/>
  <c r="H75" i="7"/>
  <c r="D107" i="7"/>
  <c r="E122" i="7"/>
  <c r="H129" i="7"/>
  <c r="E25" i="7"/>
  <c r="E68" i="7"/>
  <c r="C84" i="7"/>
  <c r="E107" i="7"/>
  <c r="F122" i="7"/>
  <c r="B158" i="7"/>
  <c r="B200" i="7"/>
  <c r="F51" i="7"/>
  <c r="G63" i="7"/>
  <c r="E84" i="7"/>
  <c r="F93" i="7"/>
  <c r="F107" i="7"/>
  <c r="G122" i="7"/>
  <c r="G167" i="7"/>
  <c r="F16" i="7"/>
  <c r="F84" i="7"/>
  <c r="H93" i="7"/>
  <c r="G107" i="7"/>
  <c r="H122" i="7"/>
  <c r="H130" i="7"/>
  <c r="F140" i="7"/>
  <c r="H158" i="7"/>
  <c r="C177" i="7"/>
  <c r="E193" i="7"/>
  <c r="H200" i="7"/>
  <c r="G24" i="10"/>
  <c r="G34" i="10"/>
  <c r="G56" i="10"/>
  <c r="G116" i="10"/>
  <c r="G169" i="10"/>
  <c r="G185" i="10"/>
  <c r="D30" i="25"/>
  <c r="H88" i="25"/>
  <c r="C118" i="25"/>
  <c r="G182" i="25"/>
  <c r="G84" i="7"/>
  <c r="H107" i="7"/>
  <c r="I130" i="7"/>
  <c r="I158" i="7"/>
  <c r="E177" i="7"/>
  <c r="F193" i="7"/>
  <c r="I200" i="7"/>
  <c r="G31" i="10"/>
  <c r="G69" i="10"/>
  <c r="G85" i="10"/>
  <c r="G156" i="10"/>
  <c r="F30" i="25"/>
  <c r="E118" i="25"/>
  <c r="H182" i="25"/>
  <c r="E146" i="7"/>
  <c r="F191" i="7"/>
  <c r="F118" i="25"/>
  <c r="I13" i="7"/>
  <c r="C107" i="7"/>
  <c r="E191" i="7"/>
  <c r="I53" i="7"/>
  <c r="C66" i="7"/>
  <c r="F72" i="7"/>
  <c r="F159" i="7"/>
  <c r="I177" i="7"/>
  <c r="G47" i="10"/>
  <c r="G63" i="10"/>
  <c r="G79" i="10"/>
  <c r="G98" i="10"/>
  <c r="G101" i="10"/>
  <c r="G104" i="10"/>
  <c r="G107" i="10"/>
  <c r="H30" i="25"/>
  <c r="G118" i="25"/>
  <c r="G153" i="25"/>
  <c r="B49" i="7"/>
  <c r="D66" i="7"/>
  <c r="G72" i="7"/>
  <c r="G81" i="7"/>
  <c r="D86" i="7"/>
  <c r="F109" i="7"/>
  <c r="G159" i="7"/>
  <c r="G22" i="10"/>
  <c r="G38" i="10"/>
  <c r="G41" i="10"/>
  <c r="G60" i="10"/>
  <c r="G76" i="10"/>
  <c r="G95" i="10"/>
  <c r="G120" i="10"/>
  <c r="G132" i="10"/>
  <c r="G173" i="10"/>
  <c r="G195" i="10"/>
  <c r="B100" i="25"/>
  <c r="F110" i="25"/>
  <c r="H118" i="25"/>
  <c r="G129" i="25"/>
  <c r="D175" i="25"/>
  <c r="D194" i="25"/>
  <c r="F66" i="7"/>
  <c r="H72" i="7"/>
  <c r="G19" i="10"/>
  <c r="G73" i="10"/>
  <c r="G117" i="10"/>
  <c r="G170" i="10"/>
  <c r="G186" i="10"/>
  <c r="C138" i="7"/>
  <c r="H91" i="7"/>
  <c r="D122" i="7"/>
  <c r="D138" i="7"/>
  <c r="G13" i="10"/>
  <c r="G70" i="10"/>
  <c r="G154" i="10"/>
  <c r="G167" i="10"/>
  <c r="G151" i="25"/>
  <c r="F47" i="25"/>
  <c r="I14" i="7"/>
  <c r="B27" i="7"/>
  <c r="B104" i="7"/>
  <c r="G8" i="7"/>
  <c r="D27" i="7"/>
  <c r="B36" i="7"/>
  <c r="C43" i="7"/>
  <c r="B53" i="7"/>
  <c r="D63" i="7"/>
  <c r="C104" i="7"/>
  <c r="H116" i="7"/>
  <c r="I126" i="7"/>
  <c r="F130" i="7"/>
  <c r="C148" i="7"/>
  <c r="B159" i="7"/>
  <c r="D164" i="7"/>
  <c r="B193" i="7"/>
  <c r="G15" i="10"/>
  <c r="G28" i="10"/>
  <c r="G53" i="10"/>
  <c r="G75" i="10"/>
  <c r="G121" i="10"/>
  <c r="G130" i="10"/>
  <c r="G151" i="10"/>
  <c r="G157" i="10"/>
  <c r="B12" i="25"/>
  <c r="H22" i="25"/>
  <c r="G47" i="25"/>
  <c r="G73" i="25"/>
  <c r="G97" i="25"/>
  <c r="E130" i="25"/>
  <c r="H167" i="25"/>
  <c r="B63" i="7"/>
  <c r="B164" i="7"/>
  <c r="E27" i="7"/>
  <c r="D53" i="7"/>
  <c r="F63" i="7"/>
  <c r="B73" i="7"/>
  <c r="C86" i="7"/>
  <c r="E93" i="7"/>
  <c r="E104" i="7"/>
  <c r="I116" i="7"/>
  <c r="G130" i="7"/>
  <c r="B138" i="7"/>
  <c r="B154" i="7"/>
  <c r="C159" i="7"/>
  <c r="E164" i="7"/>
  <c r="E185" i="7"/>
  <c r="D193" i="7"/>
  <c r="G25" i="10"/>
  <c r="G97" i="10"/>
  <c r="G124" i="10"/>
  <c r="G127" i="10"/>
  <c r="G133" i="10"/>
  <c r="G148" i="10"/>
  <c r="F12" i="25"/>
  <c r="B88" i="25"/>
  <c r="F104" i="25"/>
  <c r="F153" i="25"/>
  <c r="B37" i="7"/>
  <c r="H164" i="7"/>
  <c r="G188" i="10"/>
  <c r="G32" i="25"/>
  <c r="B50" i="25"/>
  <c r="B58" i="25"/>
  <c r="C82" i="25"/>
  <c r="H132" i="25"/>
  <c r="E141" i="25"/>
  <c r="F198" i="25"/>
  <c r="C37" i="7"/>
  <c r="I54" i="7"/>
  <c r="E179" i="7"/>
  <c r="C11" i="7"/>
  <c r="D37" i="7"/>
  <c r="I73" i="7"/>
  <c r="E83" i="7"/>
  <c r="D108" i="7"/>
  <c r="F138" i="7"/>
  <c r="C150" i="7"/>
  <c r="D186" i="7"/>
  <c r="C190" i="7"/>
  <c r="I193" i="7"/>
  <c r="G199" i="7"/>
  <c r="G41" i="25"/>
  <c r="C50" i="25"/>
  <c r="G58" i="25"/>
  <c r="G67" i="25"/>
  <c r="F82" i="25"/>
  <c r="B90" i="25"/>
  <c r="B106" i="25"/>
  <c r="B126" i="25"/>
  <c r="H192" i="25"/>
  <c r="H198" i="25"/>
  <c r="E4" i="7"/>
  <c r="E11" i="7"/>
  <c r="F25" i="7"/>
  <c r="E34" i="7"/>
  <c r="H46" i="7"/>
  <c r="D65" i="7"/>
  <c r="F68" i="7"/>
  <c r="F83" i="7"/>
  <c r="G87" i="7"/>
  <c r="B95" i="7"/>
  <c r="E108" i="7"/>
  <c r="B119" i="7"/>
  <c r="B124" i="7"/>
  <c r="H128" i="7"/>
  <c r="G138" i="7"/>
  <c r="D150" i="7"/>
  <c r="E173" i="7"/>
  <c r="C180" i="7"/>
  <c r="G186" i="7"/>
  <c r="D190" i="7"/>
  <c r="H199" i="7"/>
  <c r="D26" i="25"/>
  <c r="H41" i="25"/>
  <c r="F50" i="25"/>
  <c r="H67" i="25"/>
  <c r="B76" i="25"/>
  <c r="G90" i="25"/>
  <c r="D106" i="25"/>
  <c r="H120" i="25"/>
  <c r="C126" i="25"/>
  <c r="D142" i="25"/>
  <c r="D128" i="7"/>
  <c r="C132" i="25"/>
  <c r="E198" i="25"/>
  <c r="H27" i="7"/>
  <c r="D83" i="7"/>
  <c r="B108" i="7"/>
  <c r="I164" i="7"/>
  <c r="C186" i="7"/>
  <c r="B190" i="7"/>
  <c r="B199" i="7"/>
  <c r="D4" i="7"/>
  <c r="D34" i="7"/>
  <c r="G128" i="7"/>
  <c r="F4" i="7"/>
  <c r="F11" i="7"/>
  <c r="C19" i="7"/>
  <c r="G25" i="7"/>
  <c r="B51" i="7"/>
  <c r="G68" i="7"/>
  <c r="D81" i="7"/>
  <c r="H83" i="7"/>
  <c r="B100" i="7"/>
  <c r="D106" i="7"/>
  <c r="F108" i="7"/>
  <c r="D124" i="7"/>
  <c r="I128" i="7"/>
  <c r="B132" i="7"/>
  <c r="H138" i="7"/>
  <c r="B146" i="7"/>
  <c r="E150" i="7"/>
  <c r="H180" i="7"/>
  <c r="H186" i="7"/>
  <c r="H190" i="7"/>
  <c r="E194" i="7"/>
  <c r="I199" i="7"/>
  <c r="G50" i="25"/>
  <c r="E76" i="25"/>
  <c r="F126" i="25"/>
  <c r="F142" i="25"/>
  <c r="B34" i="7"/>
  <c r="B83" i="7"/>
  <c r="H104" i="7"/>
  <c r="C118" i="7"/>
  <c r="F128" i="7"/>
  <c r="B150" i="7"/>
  <c r="G193" i="7"/>
  <c r="G4" i="7"/>
  <c r="G11" i="7"/>
  <c r="D19" i="7"/>
  <c r="H25" i="7"/>
  <c r="B35" i="7"/>
  <c r="H47" i="7"/>
  <c r="D51" i="7"/>
  <c r="I68" i="7"/>
  <c r="B75" i="7"/>
  <c r="E81" i="7"/>
  <c r="I83" i="7"/>
  <c r="C100" i="7"/>
  <c r="E106" i="7"/>
  <c r="I108" i="7"/>
  <c r="D115" i="7"/>
  <c r="E120" i="7"/>
  <c r="H132" i="7"/>
  <c r="C146" i="7"/>
  <c r="B162" i="7"/>
  <c r="B167" i="7"/>
  <c r="C174" i="7"/>
  <c r="F194" i="7"/>
  <c r="G17" i="10"/>
  <c r="G20" i="10"/>
  <c r="G45" i="10"/>
  <c r="G51" i="10"/>
  <c r="G61" i="10"/>
  <c r="G67" i="10"/>
  <c r="G89" i="10"/>
  <c r="G137" i="10"/>
  <c r="F27" i="25"/>
  <c r="H50" i="25"/>
  <c r="F76" i="25"/>
  <c r="G99" i="25"/>
  <c r="F107" i="25"/>
  <c r="G115" i="25"/>
  <c r="F121" i="25"/>
  <c r="G126" i="25"/>
  <c r="G142" i="25"/>
  <c r="D172" i="25"/>
  <c r="E180" i="25"/>
  <c r="F188" i="25"/>
  <c r="B194" i="25"/>
  <c r="B4" i="7"/>
  <c r="C4" i="7"/>
  <c r="I4" i="7"/>
  <c r="H11" i="7"/>
  <c r="F19" i="7"/>
  <c r="C35" i="7"/>
  <c r="I47" i="7"/>
  <c r="E51" i="7"/>
  <c r="C75" i="7"/>
  <c r="F81" i="7"/>
  <c r="D100" i="7"/>
  <c r="G115" i="7"/>
  <c r="F120" i="7"/>
  <c r="D146" i="7"/>
  <c r="C162" i="7"/>
  <c r="E167" i="7"/>
  <c r="H174" i="7"/>
  <c r="I194" i="7"/>
  <c r="G92" i="10"/>
  <c r="G27" i="25"/>
  <c r="F35" i="25"/>
  <c r="G43" i="25"/>
  <c r="G69" i="25"/>
  <c r="G76" i="25"/>
  <c r="H142" i="25"/>
  <c r="D158" i="25"/>
  <c r="F172" i="25"/>
  <c r="F180" i="25"/>
  <c r="G188" i="25"/>
  <c r="C194" i="25"/>
  <c r="G27" i="7"/>
  <c r="I63" i="7"/>
  <c r="C5" i="7"/>
  <c r="B20" i="7"/>
  <c r="C26" i="7"/>
  <c r="E35" i="7"/>
  <c r="H51" i="7"/>
  <c r="E66" i="7"/>
  <c r="E75" i="7"/>
  <c r="C91" i="7"/>
  <c r="G109" i="7"/>
  <c r="B116" i="7"/>
  <c r="B126" i="7"/>
  <c r="E129" i="7"/>
  <c r="H140" i="7"/>
  <c r="F146" i="7"/>
  <c r="C158" i="7"/>
  <c r="E162" i="7"/>
  <c r="G52" i="10"/>
  <c r="G153" i="10"/>
  <c r="G202" i="10"/>
  <c r="H8" i="25"/>
  <c r="H61" i="25"/>
  <c r="C86" i="25"/>
  <c r="C100" i="25"/>
  <c r="D122" i="25"/>
  <c r="F128" i="25"/>
  <c r="D137" i="25"/>
  <c r="C143" i="25"/>
  <c r="C151" i="25"/>
  <c r="G158" i="25"/>
  <c r="D166" i="25"/>
  <c r="E194" i="25"/>
  <c r="E44" i="7"/>
  <c r="C141" i="25"/>
  <c r="D5" i="7"/>
  <c r="H13" i="7"/>
  <c r="D26" i="7"/>
  <c r="F35" i="7"/>
  <c r="I51" i="7"/>
  <c r="F75" i="7"/>
  <c r="E91" i="7"/>
  <c r="D116" i="7"/>
  <c r="C126" i="7"/>
  <c r="G146" i="7"/>
  <c r="I162" i="7"/>
  <c r="G5" i="10"/>
  <c r="G49" i="10"/>
  <c r="G96" i="10"/>
  <c r="G141" i="10"/>
  <c r="G190" i="10"/>
  <c r="G193" i="10"/>
  <c r="G199" i="10"/>
  <c r="E122" i="25"/>
  <c r="E143" i="25"/>
  <c r="D151" i="25"/>
  <c r="E166" i="25"/>
  <c r="F194" i="25"/>
  <c r="E26" i="7"/>
  <c r="G75" i="7"/>
  <c r="F91" i="7"/>
  <c r="E116" i="7"/>
  <c r="I146" i="7"/>
  <c r="G21" i="10"/>
  <c r="G46" i="10"/>
  <c r="G62" i="10"/>
  <c r="G68" i="10"/>
  <c r="G90" i="10"/>
  <c r="G99" i="10"/>
  <c r="G135" i="10"/>
  <c r="G178" i="10"/>
  <c r="G181" i="10"/>
  <c r="G184" i="10"/>
  <c r="C30" i="25"/>
  <c r="B62" i="25"/>
  <c r="E72" i="25"/>
  <c r="C110" i="25"/>
  <c r="F151" i="25"/>
  <c r="H166" i="25"/>
  <c r="D182" i="25"/>
  <c r="G194" i="25"/>
  <c r="B9" i="7"/>
  <c r="B79" i="7"/>
  <c r="C101" i="7"/>
  <c r="H170" i="25"/>
  <c r="G170" i="25"/>
  <c r="F170" i="25"/>
  <c r="E170" i="25"/>
  <c r="G149" i="7"/>
  <c r="E149" i="7"/>
  <c r="D149" i="7"/>
  <c r="D170" i="25"/>
  <c r="B152" i="7"/>
  <c r="H152" i="7"/>
  <c r="G152" i="7"/>
  <c r="F152" i="7"/>
  <c r="E152" i="7"/>
  <c r="I152" i="7"/>
  <c r="E79" i="7"/>
  <c r="I79" i="7"/>
  <c r="H79" i="7"/>
  <c r="B101" i="7"/>
  <c r="C9" i="7"/>
  <c r="G133" i="7"/>
  <c r="D133" i="7"/>
  <c r="C133" i="7"/>
  <c r="I134" i="7"/>
  <c r="H134" i="7"/>
  <c r="G134" i="7"/>
  <c r="F134" i="7"/>
  <c r="E134" i="7"/>
  <c r="D134" i="7"/>
  <c r="I94" i="7"/>
  <c r="H94" i="7"/>
  <c r="F17" i="7"/>
  <c r="I57" i="7"/>
  <c r="H57" i="7"/>
  <c r="G57" i="7"/>
  <c r="F57" i="7"/>
  <c r="E57" i="7"/>
  <c r="D57" i="7"/>
  <c r="B57" i="7"/>
  <c r="G67" i="7"/>
  <c r="I67" i="7"/>
  <c r="H67" i="7"/>
  <c r="F67" i="7"/>
  <c r="E67" i="7"/>
  <c r="H89" i="7"/>
  <c r="G89" i="7"/>
  <c r="F89" i="7"/>
  <c r="E89" i="7"/>
  <c r="D89" i="7"/>
  <c r="B94" i="7"/>
  <c r="G127" i="7"/>
  <c r="I127" i="7"/>
  <c r="H127" i="7"/>
  <c r="F127" i="7"/>
  <c r="E127" i="7"/>
  <c r="D127" i="7"/>
  <c r="B127" i="7"/>
  <c r="B67" i="7"/>
  <c r="B89" i="7"/>
  <c r="I136" i="7"/>
  <c r="H136" i="7"/>
  <c r="G136" i="7"/>
  <c r="F136" i="7"/>
  <c r="E136" i="7"/>
  <c r="C136" i="7"/>
  <c r="H17" i="7"/>
  <c r="B24" i="7"/>
  <c r="G48" i="7"/>
  <c r="F64" i="7"/>
  <c r="C67" i="7"/>
  <c r="C89" i="7"/>
  <c r="B136" i="7"/>
  <c r="H156" i="7"/>
  <c r="F156" i="7"/>
  <c r="E156" i="7"/>
  <c r="D156" i="7"/>
  <c r="E165" i="7"/>
  <c r="C165" i="7"/>
  <c r="B62" i="7"/>
  <c r="I62" i="7"/>
  <c r="H30" i="7"/>
  <c r="C149" i="7"/>
  <c r="F184" i="7"/>
  <c r="I18" i="7"/>
  <c r="H18" i="7"/>
  <c r="G18" i="7"/>
  <c r="F18" i="7"/>
  <c r="E18" i="7"/>
  <c r="D18" i="7"/>
  <c r="C18" i="7"/>
  <c r="I43" i="7"/>
  <c r="G43" i="7"/>
  <c r="F43" i="7"/>
  <c r="H43" i="7"/>
  <c r="I59" i="7"/>
  <c r="H59" i="7"/>
  <c r="G59" i="7"/>
  <c r="F59" i="7"/>
  <c r="G64" i="7"/>
  <c r="D67" i="7"/>
  <c r="I89" i="7"/>
  <c r="C105" i="7"/>
  <c r="I105" i="7"/>
  <c r="H105" i="7"/>
  <c r="G105" i="7"/>
  <c r="E105" i="7"/>
  <c r="D105" i="7"/>
  <c r="B105" i="7"/>
  <c r="D136" i="7"/>
  <c r="B156" i="7"/>
  <c r="B165" i="7"/>
  <c r="G159" i="10"/>
  <c r="C152" i="7"/>
  <c r="D79" i="7"/>
  <c r="I133" i="7"/>
  <c r="I21" i="7"/>
  <c r="D21" i="7"/>
  <c r="B21" i="7"/>
  <c r="I139" i="7"/>
  <c r="D139" i="7"/>
  <c r="B70" i="7"/>
  <c r="C139" i="7"/>
  <c r="E17" i="7"/>
  <c r="D17" i="7"/>
  <c r="B17" i="7"/>
  <c r="C70" i="7"/>
  <c r="F48" i="7"/>
  <c r="H178" i="7"/>
  <c r="I178" i="7"/>
  <c r="G178" i="7"/>
  <c r="F178" i="7"/>
  <c r="E178" i="7"/>
  <c r="D178" i="7"/>
  <c r="C178" i="7"/>
  <c r="B178" i="7"/>
  <c r="B18" i="7"/>
  <c r="B43" i="7"/>
  <c r="B59" i="7"/>
  <c r="D76" i="7"/>
  <c r="B76" i="7"/>
  <c r="E96" i="7"/>
  <c r="I96" i="7"/>
  <c r="H96" i="7"/>
  <c r="G96" i="7"/>
  <c r="F105" i="7"/>
  <c r="I131" i="7"/>
  <c r="G131" i="7"/>
  <c r="E131" i="7"/>
  <c r="D131" i="7"/>
  <c r="H142" i="7"/>
  <c r="F142" i="7"/>
  <c r="D142" i="7"/>
  <c r="I142" i="7"/>
  <c r="C142" i="7"/>
  <c r="C156" i="7"/>
  <c r="D165" i="7"/>
  <c r="F180" i="7"/>
  <c r="E180" i="7"/>
  <c r="D180" i="7"/>
  <c r="B180" i="7"/>
  <c r="B134" i="7"/>
  <c r="C21" i="7"/>
  <c r="C134" i="7"/>
  <c r="B184" i="7"/>
  <c r="I24" i="7"/>
  <c r="G24" i="7"/>
  <c r="F24" i="7"/>
  <c r="C24" i="7"/>
  <c r="C57" i="7"/>
  <c r="C127" i="7"/>
  <c r="H52" i="7"/>
  <c r="I52" i="7"/>
  <c r="F52" i="7"/>
  <c r="E52" i="7"/>
  <c r="D52" i="7"/>
  <c r="B52" i="7"/>
  <c r="C59" i="7"/>
  <c r="E3" i="16"/>
  <c r="G9" i="7"/>
  <c r="F9" i="7"/>
  <c r="I9" i="7"/>
  <c r="H9" i="7"/>
  <c r="E9" i="7"/>
  <c r="E145" i="7"/>
  <c r="H145" i="7"/>
  <c r="G145" i="7"/>
  <c r="F145" i="7"/>
  <c r="D145" i="7"/>
  <c r="C145" i="7"/>
  <c r="E64" i="7"/>
  <c r="I64" i="7"/>
  <c r="I34" i="7"/>
  <c r="H34" i="7"/>
  <c r="G34" i="7"/>
  <c r="F34" i="7"/>
  <c r="D43" i="7"/>
  <c r="C52" i="7"/>
  <c r="D59" i="7"/>
  <c r="I120" i="7"/>
  <c r="D120" i="7"/>
  <c r="C120" i="7"/>
  <c r="B120" i="7"/>
  <c r="G143" i="7"/>
  <c r="F143" i="7"/>
  <c r="D143" i="7"/>
  <c r="C143" i="7"/>
  <c r="B143" i="7"/>
  <c r="G180" i="7"/>
  <c r="G16" i="10"/>
  <c r="G115" i="10"/>
  <c r="E80" i="7"/>
  <c r="I80" i="7"/>
  <c r="H80" i="7"/>
  <c r="D109" i="7"/>
  <c r="B5" i="7"/>
  <c r="B19" i="7"/>
  <c r="F80" i="7"/>
  <c r="D91" i="7"/>
  <c r="E109" i="7"/>
  <c r="C115" i="7"/>
  <c r="G132" i="7"/>
  <c r="F132" i="7"/>
  <c r="E132" i="7"/>
  <c r="D132" i="7"/>
  <c r="C132" i="7"/>
  <c r="I135" i="7"/>
  <c r="F169" i="7"/>
  <c r="D174" i="7"/>
  <c r="G191" i="7"/>
  <c r="D191" i="7"/>
  <c r="D194" i="7"/>
  <c r="H77" i="25"/>
  <c r="G77" i="25"/>
  <c r="G3" i="7"/>
  <c r="I3" i="7"/>
  <c r="H3" i="7"/>
  <c r="F3" i="7"/>
  <c r="E3" i="7"/>
  <c r="E19" i="7"/>
  <c r="G41" i="7"/>
  <c r="F41" i="7"/>
  <c r="E41" i="7"/>
  <c r="D41" i="7"/>
  <c r="C41" i="7"/>
  <c r="G91" i="7"/>
  <c r="H109" i="7"/>
  <c r="I169" i="7"/>
  <c r="C3" i="7"/>
  <c r="H19" i="7"/>
  <c r="H36" i="7"/>
  <c r="I36" i="7"/>
  <c r="G36" i="7"/>
  <c r="F36" i="7"/>
  <c r="E36" i="7"/>
  <c r="H41" i="7"/>
  <c r="C50" i="7"/>
  <c r="F73" i="7"/>
  <c r="H87" i="7"/>
  <c r="F100" i="7"/>
  <c r="H124" i="7"/>
  <c r="F124" i="7"/>
  <c r="D144" i="7"/>
  <c r="F162" i="7"/>
  <c r="H191" i="7"/>
  <c r="G195" i="7"/>
  <c r="F195" i="7"/>
  <c r="E195" i="7"/>
  <c r="D195" i="7"/>
  <c r="C195" i="7"/>
  <c r="B195" i="7"/>
  <c r="G3" i="16"/>
  <c r="C12" i="25"/>
  <c r="D44" i="25"/>
  <c r="G44" i="25"/>
  <c r="F44" i="25"/>
  <c r="E44" i="25"/>
  <c r="C44" i="25"/>
  <c r="B44" i="25"/>
  <c r="F51" i="25"/>
  <c r="B94" i="25"/>
  <c r="H111" i="25"/>
  <c r="G111" i="25"/>
  <c r="F111" i="25"/>
  <c r="G178" i="25"/>
  <c r="F178" i="25"/>
  <c r="G73" i="7"/>
  <c r="F144" i="7"/>
  <c r="D12" i="25"/>
  <c r="C94" i="25"/>
  <c r="D3" i="7"/>
  <c r="I19" i="7"/>
  <c r="I41" i="7"/>
  <c r="D50" i="7"/>
  <c r="G77" i="7"/>
  <c r="H77" i="7"/>
  <c r="F77" i="7"/>
  <c r="E77" i="7"/>
  <c r="D77" i="7"/>
  <c r="C77" i="7"/>
  <c r="H84" i="7"/>
  <c r="I84" i="7"/>
  <c r="G100" i="7"/>
  <c r="H148" i="7"/>
  <c r="G148" i="7"/>
  <c r="F148" i="7"/>
  <c r="E148" i="7"/>
  <c r="D148" i="7"/>
  <c r="G162" i="7"/>
  <c r="G166" i="7"/>
  <c r="F166" i="7"/>
  <c r="E166" i="7"/>
  <c r="H189" i="7"/>
  <c r="E189" i="7"/>
  <c r="B189" i="7"/>
  <c r="I189" i="7"/>
  <c r="G189" i="7"/>
  <c r="I191" i="7"/>
  <c r="G196" i="7"/>
  <c r="C196" i="7"/>
  <c r="G150" i="10"/>
  <c r="H20" i="7"/>
  <c r="I20" i="7"/>
  <c r="G20" i="7"/>
  <c r="F20" i="7"/>
  <c r="E20" i="7"/>
  <c r="D20" i="7"/>
  <c r="C36" i="7"/>
  <c r="F47" i="7"/>
  <c r="E50" i="7"/>
  <c r="I77" i="7"/>
  <c r="B84" i="7"/>
  <c r="I100" i="7"/>
  <c r="C124" i="7"/>
  <c r="B148" i="7"/>
  <c r="D166" i="7"/>
  <c r="C189" i="7"/>
  <c r="F192" i="7"/>
  <c r="H192" i="7"/>
  <c r="B196" i="7"/>
  <c r="E12" i="25"/>
  <c r="G22" i="25"/>
  <c r="H45" i="25"/>
  <c r="G45" i="25"/>
  <c r="D94" i="25"/>
  <c r="C106" i="25"/>
  <c r="H131" i="25"/>
  <c r="G131" i="25"/>
  <c r="F131" i="25"/>
  <c r="E158" i="25"/>
  <c r="E178" i="25"/>
  <c r="G165" i="10"/>
  <c r="G180" i="10"/>
  <c r="G189" i="10"/>
  <c r="G192" i="10"/>
  <c r="E94" i="25"/>
  <c r="D38" i="25"/>
  <c r="H38" i="25"/>
  <c r="G38" i="25"/>
  <c r="C38" i="25"/>
  <c r="F38" i="25"/>
  <c r="E38" i="25"/>
  <c r="G75" i="25"/>
  <c r="F75" i="25"/>
  <c r="B82" i="25"/>
  <c r="G94" i="25"/>
  <c r="H94" i="25"/>
  <c r="H140" i="25"/>
  <c r="G140" i="25"/>
  <c r="D140" i="25"/>
  <c r="C62" i="25"/>
  <c r="E82" i="25"/>
  <c r="G88" i="25"/>
  <c r="F115" i="25"/>
  <c r="B140" i="25"/>
  <c r="H182" i="7"/>
  <c r="E182" i="7"/>
  <c r="G182" i="7"/>
  <c r="F182" i="7"/>
  <c r="G198" i="10"/>
  <c r="H15" i="25"/>
  <c r="F15" i="25"/>
  <c r="D70" i="25"/>
  <c r="H70" i="25"/>
  <c r="G70" i="25"/>
  <c r="C70" i="25"/>
  <c r="B134" i="25"/>
  <c r="G134" i="25"/>
  <c r="G99" i="7"/>
  <c r="I99" i="7"/>
  <c r="H99" i="7"/>
  <c r="F99" i="7"/>
  <c r="E99" i="7"/>
  <c r="D99" i="7"/>
  <c r="B109" i="7"/>
  <c r="I118" i="7"/>
  <c r="H118" i="7"/>
  <c r="G118" i="7"/>
  <c r="F118" i="7"/>
  <c r="E118" i="7"/>
  <c r="H160" i="7"/>
  <c r="G160" i="7"/>
  <c r="F160" i="7"/>
  <c r="D160" i="7"/>
  <c r="B160" i="7"/>
  <c r="I197" i="7"/>
  <c r="E197" i="7"/>
  <c r="F62" i="25"/>
  <c r="B70" i="25"/>
  <c r="G82" i="25"/>
  <c r="H102" i="25"/>
  <c r="F102" i="25"/>
  <c r="E102" i="25"/>
  <c r="D102" i="25"/>
  <c r="C102" i="25"/>
  <c r="B102" i="25"/>
  <c r="C134" i="25"/>
  <c r="E140" i="25"/>
  <c r="G54" i="7"/>
  <c r="G65" i="7"/>
  <c r="F65" i="7"/>
  <c r="H82" i="7"/>
  <c r="B91" i="7"/>
  <c r="B99" i="7"/>
  <c r="C109" i="7"/>
  <c r="B118" i="7"/>
  <c r="I150" i="7"/>
  <c r="H150" i="7"/>
  <c r="G150" i="7"/>
  <c r="I160" i="7"/>
  <c r="C169" i="7"/>
  <c r="B197" i="7"/>
  <c r="F202" i="7"/>
  <c r="C202" i="7"/>
  <c r="H202" i="7"/>
  <c r="E202" i="7"/>
  <c r="D202" i="7"/>
  <c r="B202" i="7"/>
  <c r="G30" i="10"/>
  <c r="G72" i="10"/>
  <c r="G81" i="10"/>
  <c r="G84" i="10"/>
  <c r="G62" i="25"/>
  <c r="E70" i="25"/>
  <c r="H82" i="25"/>
  <c r="G102" i="25"/>
  <c r="D134" i="25"/>
  <c r="F140" i="25"/>
  <c r="C194" i="7"/>
  <c r="G194" i="7"/>
  <c r="B194" i="7"/>
  <c r="C197" i="7"/>
  <c r="G27" i="10"/>
  <c r="G48" i="10"/>
  <c r="H62" i="25"/>
  <c r="F70" i="25"/>
  <c r="G83" i="25"/>
  <c r="H83" i="25"/>
  <c r="B110" i="25"/>
  <c r="E134" i="25"/>
  <c r="F145" i="25"/>
  <c r="D145" i="25"/>
  <c r="C190" i="25"/>
  <c r="H190" i="25"/>
  <c r="G146" i="10"/>
  <c r="G149" i="10"/>
  <c r="H135" i="25"/>
  <c r="C135" i="25"/>
  <c r="B11" i="7"/>
  <c r="F32" i="7"/>
  <c r="B44" i="7"/>
  <c r="E74" i="7"/>
  <c r="B93" i="7"/>
  <c r="B130" i="7"/>
  <c r="B140" i="7"/>
  <c r="I154" i="7"/>
  <c r="H154" i="7"/>
  <c r="C157" i="7"/>
  <c r="B176" i="7"/>
  <c r="G35" i="10"/>
  <c r="G140" i="10"/>
  <c r="G175" i="10"/>
  <c r="B26" i="25"/>
  <c r="D52" i="25"/>
  <c r="C52" i="25"/>
  <c r="F73" i="25"/>
  <c r="D84" i="25"/>
  <c r="H84" i="25"/>
  <c r="C84" i="25"/>
  <c r="B84" i="25"/>
  <c r="C142" i="25"/>
  <c r="H160" i="25"/>
  <c r="C160" i="25"/>
  <c r="G32" i="7"/>
  <c r="C44" i="7"/>
  <c r="C93" i="7"/>
  <c r="D130" i="7"/>
  <c r="C140" i="7"/>
  <c r="F176" i="7"/>
  <c r="H60" i="25"/>
  <c r="G60" i="25"/>
  <c r="E60" i="25"/>
  <c r="C174" i="25"/>
  <c r="H174" i="25"/>
  <c r="D11" i="7"/>
  <c r="C27" i="7"/>
  <c r="C51" i="7"/>
  <c r="E72" i="7"/>
  <c r="C83" i="7"/>
  <c r="B86" i="7"/>
  <c r="D93" i="7"/>
  <c r="C108" i="7"/>
  <c r="C111" i="7"/>
  <c r="B122" i="7"/>
  <c r="E130" i="7"/>
  <c r="D140" i="7"/>
  <c r="C154" i="7"/>
  <c r="C164" i="7"/>
  <c r="C172" i="7"/>
  <c r="H176" i="7"/>
  <c r="C193" i="7"/>
  <c r="G44" i="10"/>
  <c r="G50" i="10"/>
  <c r="G71" i="10"/>
  <c r="G100" i="10"/>
  <c r="G123" i="10"/>
  <c r="G126" i="10"/>
  <c r="G129" i="10"/>
  <c r="G143" i="10"/>
  <c r="H52" i="25"/>
  <c r="H79" i="25"/>
  <c r="G79" i="25"/>
  <c r="H107" i="25"/>
  <c r="C114" i="25"/>
  <c r="E124" i="25"/>
  <c r="E142" i="25"/>
  <c r="F146" i="25"/>
  <c r="D174" i="25"/>
  <c r="I176" i="7"/>
  <c r="B187" i="7"/>
  <c r="C187" i="7"/>
  <c r="G3" i="10"/>
  <c r="G109" i="10"/>
  <c r="G34" i="25"/>
  <c r="F34" i="25"/>
  <c r="D74" i="25"/>
  <c r="E74" i="25"/>
  <c r="D108" i="25"/>
  <c r="G108" i="25"/>
  <c r="F108" i="25"/>
  <c r="E108" i="25"/>
  <c r="C108" i="25"/>
  <c r="B108" i="25"/>
  <c r="H146" i="25"/>
  <c r="E174" i="25"/>
  <c r="G65" i="10"/>
  <c r="G196" i="10"/>
  <c r="G14" i="10"/>
  <c r="G54" i="10"/>
  <c r="G57" i="10"/>
  <c r="G77" i="10"/>
  <c r="G94" i="10"/>
  <c r="G108" i="10"/>
  <c r="G136" i="10"/>
  <c r="G142" i="10"/>
  <c r="G162" i="10"/>
  <c r="D126" i="25"/>
  <c r="F143" i="25"/>
  <c r="F166" i="25"/>
  <c r="G180" i="25"/>
  <c r="G102" i="10"/>
  <c r="G105" i="10"/>
  <c r="G114" i="10"/>
  <c r="G145" i="10"/>
  <c r="G182" i="10"/>
  <c r="B30" i="25"/>
  <c r="E126" i="25"/>
  <c r="G166" i="25"/>
  <c r="B172" i="25"/>
  <c r="H180" i="25"/>
  <c r="D198" i="25"/>
  <c r="G9" i="10"/>
  <c r="G29" i="10"/>
  <c r="G86" i="10"/>
  <c r="G177" i="10"/>
  <c r="G200" i="10"/>
  <c r="E50" i="25"/>
  <c r="C76" i="25"/>
  <c r="H100" i="25"/>
  <c r="B132" i="25"/>
  <c r="E144" i="25"/>
  <c r="E172" i="25"/>
  <c r="G198" i="25"/>
  <c r="D42" i="25"/>
  <c r="H42" i="25"/>
  <c r="C42" i="25"/>
  <c r="B42" i="25"/>
  <c r="F42" i="25"/>
  <c r="E42" i="25"/>
  <c r="G125" i="7"/>
  <c r="I125" i="7"/>
  <c r="H125" i="7"/>
  <c r="C42" i="7"/>
  <c r="B60" i="7"/>
  <c r="I88" i="7"/>
  <c r="D88" i="7"/>
  <c r="F88" i="7"/>
  <c r="B88" i="7"/>
  <c r="C40" i="7"/>
  <c r="B6" i="7"/>
  <c r="D56" i="7"/>
  <c r="H56" i="7"/>
  <c r="E88" i="7"/>
  <c r="D201" i="7"/>
  <c r="C201" i="7"/>
  <c r="B201" i="7"/>
  <c r="F201" i="7"/>
  <c r="E201" i="7"/>
  <c r="H201" i="7"/>
  <c r="I201" i="7"/>
  <c r="G201" i="7"/>
  <c r="G88" i="7"/>
  <c r="D112" i="7"/>
  <c r="I112" i="7"/>
  <c r="H112" i="7"/>
  <c r="G112" i="7"/>
  <c r="F112" i="7"/>
  <c r="E112" i="7"/>
  <c r="C112" i="7"/>
  <c r="C123" i="7"/>
  <c r="F125" i="7"/>
  <c r="D137" i="7"/>
  <c r="B137" i="7"/>
  <c r="G137" i="7"/>
  <c r="F137" i="7"/>
  <c r="C137" i="7"/>
  <c r="E137" i="7"/>
  <c r="H147" i="7"/>
  <c r="I147" i="7"/>
  <c r="C147" i="7"/>
  <c r="G147" i="7"/>
  <c r="D147" i="7"/>
  <c r="B147" i="7"/>
  <c r="E15" i="7"/>
  <c r="G15" i="7"/>
  <c r="F22" i="7"/>
  <c r="H22" i="7"/>
  <c r="D22" i="7"/>
  <c r="G40" i="7"/>
  <c r="C85" i="7"/>
  <c r="I161" i="7"/>
  <c r="D161" i="7"/>
  <c r="G161" i="7"/>
  <c r="E161" i="7"/>
  <c r="C161" i="7"/>
  <c r="B161" i="7"/>
  <c r="G6" i="7"/>
  <c r="I40" i="7"/>
  <c r="G113" i="7"/>
  <c r="E113" i="7"/>
  <c r="D113" i="7"/>
  <c r="C113" i="7"/>
  <c r="I170" i="7"/>
  <c r="E170" i="7"/>
  <c r="G170" i="7"/>
  <c r="H170" i="7"/>
  <c r="C170" i="7"/>
  <c r="I6" i="7"/>
  <c r="I12" i="7"/>
  <c r="H12" i="7"/>
  <c r="G12" i="7"/>
  <c r="F12" i="7"/>
  <c r="C15" i="7"/>
  <c r="C22" i="7"/>
  <c r="F56" i="7"/>
  <c r="D61" i="7"/>
  <c r="G78" i="7"/>
  <c r="F78" i="7"/>
  <c r="E78" i="7"/>
  <c r="D78" i="7"/>
  <c r="C78" i="7"/>
  <c r="B78" i="7"/>
  <c r="E97" i="7"/>
  <c r="F102" i="7"/>
  <c r="I102" i="7"/>
  <c r="E102" i="7"/>
  <c r="B113" i="7"/>
  <c r="C121" i="7"/>
  <c r="I123" i="7"/>
  <c r="H161" i="7"/>
  <c r="B170" i="7"/>
  <c r="H10" i="25"/>
  <c r="G10" i="25"/>
  <c r="F10" i="25"/>
  <c r="C10" i="25"/>
  <c r="D10" i="25"/>
  <c r="B10" i="25"/>
  <c r="E10" i="25"/>
  <c r="E39" i="25"/>
  <c r="D39" i="25"/>
  <c r="C39" i="25"/>
  <c r="B39" i="25"/>
  <c r="H39" i="25"/>
  <c r="G39" i="25"/>
  <c r="F39" i="25"/>
  <c r="F7" i="7"/>
  <c r="E7" i="7"/>
  <c r="D7" i="7"/>
  <c r="C7" i="7"/>
  <c r="H7" i="7"/>
  <c r="G7" i="7"/>
  <c r="B7" i="7"/>
  <c r="B12" i="7"/>
  <c r="D15" i="7"/>
  <c r="E22" i="7"/>
  <c r="E31" i="7"/>
  <c r="G31" i="7"/>
  <c r="F38" i="7"/>
  <c r="H38" i="7"/>
  <c r="D38" i="7"/>
  <c r="G56" i="7"/>
  <c r="E61" i="7"/>
  <c r="H78" i="7"/>
  <c r="F97" i="7"/>
  <c r="B102" i="7"/>
  <c r="F113" i="7"/>
  <c r="E121" i="7"/>
  <c r="D170" i="7"/>
  <c r="E11" i="25"/>
  <c r="D11" i="25"/>
  <c r="C11" i="25"/>
  <c r="B11" i="25"/>
  <c r="H11" i="25"/>
  <c r="G11" i="25"/>
  <c r="F11" i="25"/>
  <c r="H18" i="25"/>
  <c r="G18" i="25"/>
  <c r="F18" i="25"/>
  <c r="C18" i="25"/>
  <c r="E18" i="25"/>
  <c r="D18" i="25"/>
  <c r="B18" i="25"/>
  <c r="E25" i="25"/>
  <c r="D25" i="25"/>
  <c r="C25" i="25"/>
  <c r="B25" i="25"/>
  <c r="H25" i="25"/>
  <c r="G25" i="25"/>
  <c r="I7" i="7"/>
  <c r="C12" i="7"/>
  <c r="F15" i="7"/>
  <c r="G22" i="7"/>
  <c r="B31" i="7"/>
  <c r="B38" i="7"/>
  <c r="I56" i="7"/>
  <c r="H61" i="7"/>
  <c r="F70" i="7"/>
  <c r="H70" i="7"/>
  <c r="I78" i="7"/>
  <c r="E95" i="7"/>
  <c r="I95" i="7"/>
  <c r="F95" i="7"/>
  <c r="G97" i="7"/>
  <c r="C102" i="7"/>
  <c r="H113" i="7"/>
  <c r="F119" i="7"/>
  <c r="D119" i="7"/>
  <c r="G119" i="7"/>
  <c r="I119" i="7"/>
  <c r="C119" i="7"/>
  <c r="H121" i="7"/>
  <c r="F170" i="7"/>
  <c r="E192" i="7"/>
  <c r="D192" i="7"/>
  <c r="C192" i="7"/>
  <c r="B192" i="7"/>
  <c r="I192" i="7"/>
  <c r="G192" i="7"/>
  <c r="G59" i="10"/>
  <c r="G88" i="10"/>
  <c r="F25" i="25"/>
  <c r="G6" i="25"/>
  <c r="F6" i="25"/>
  <c r="H6" i="25"/>
  <c r="E6" i="25"/>
  <c r="D6" i="25"/>
  <c r="C6" i="25"/>
  <c r="B6" i="25"/>
  <c r="I60" i="7"/>
  <c r="H60" i="7"/>
  <c r="G60" i="7"/>
  <c r="F60" i="7"/>
  <c r="D29" i="7"/>
  <c r="F55" i="7"/>
  <c r="E55" i="7"/>
  <c r="D55" i="7"/>
  <c r="C55" i="7"/>
  <c r="H55" i="7"/>
  <c r="G55" i="7"/>
  <c r="B55" i="7"/>
  <c r="H71" i="7"/>
  <c r="E119" i="25"/>
  <c r="D119" i="25"/>
  <c r="C119" i="25"/>
  <c r="B119" i="25"/>
  <c r="H119" i="25"/>
  <c r="G119" i="25"/>
  <c r="E29" i="7"/>
  <c r="G28" i="25"/>
  <c r="H28" i="25"/>
  <c r="C28" i="25"/>
  <c r="B28" i="25"/>
  <c r="F28" i="25"/>
  <c r="D28" i="25"/>
  <c r="B45" i="7"/>
  <c r="I58" i="7"/>
  <c r="H58" i="7"/>
  <c r="B58" i="7"/>
  <c r="G58" i="7"/>
  <c r="E125" i="7"/>
  <c r="D45" i="7"/>
  <c r="E60" i="7"/>
  <c r="B198" i="7"/>
  <c r="D48" i="25"/>
  <c r="H48" i="25"/>
  <c r="G48" i="25"/>
  <c r="F48" i="25"/>
  <c r="E48" i="25"/>
  <c r="C48" i="25"/>
  <c r="B48" i="25"/>
  <c r="C56" i="7"/>
  <c r="B112" i="7"/>
  <c r="H45" i="7"/>
  <c r="E58" i="7"/>
  <c r="D8" i="7"/>
  <c r="H8" i="7"/>
  <c r="I28" i="7"/>
  <c r="H28" i="7"/>
  <c r="G28" i="7"/>
  <c r="F28" i="7"/>
  <c r="I92" i="7"/>
  <c r="H92" i="7"/>
  <c r="G92" i="7"/>
  <c r="E92" i="7"/>
  <c r="F92" i="7"/>
  <c r="E3" i="25"/>
  <c r="D3" i="25"/>
  <c r="C3" i="25"/>
  <c r="B3" i="25"/>
  <c r="G3" i="25"/>
  <c r="F3" i="25"/>
  <c r="G154" i="25"/>
  <c r="H154" i="25"/>
  <c r="F154" i="25"/>
  <c r="E154" i="25"/>
  <c r="D154" i="25"/>
  <c r="C154" i="25"/>
  <c r="B154" i="25"/>
  <c r="E81" i="25"/>
  <c r="D81" i="25"/>
  <c r="C81" i="25"/>
  <c r="B81" i="25"/>
  <c r="H81" i="25"/>
  <c r="G81" i="25"/>
  <c r="F81" i="25"/>
  <c r="C8" i="7"/>
  <c r="G13" i="7"/>
  <c r="F13" i="7"/>
  <c r="C13" i="7"/>
  <c r="C28" i="7"/>
  <c r="F31" i="7"/>
  <c r="G38" i="7"/>
  <c r="B47" i="7"/>
  <c r="D70" i="7"/>
  <c r="C92" i="7"/>
  <c r="D95" i="7"/>
  <c r="H102" i="7"/>
  <c r="H117" i="7"/>
  <c r="F117" i="7"/>
  <c r="E117" i="7"/>
  <c r="G117" i="7"/>
  <c r="B117" i="7"/>
  <c r="H119" i="7"/>
  <c r="B141" i="7"/>
  <c r="C168" i="7"/>
  <c r="C91" i="25"/>
  <c r="F91" i="25"/>
  <c r="E91" i="25"/>
  <c r="D91" i="25"/>
  <c r="B91" i="25"/>
  <c r="G91" i="25"/>
  <c r="E149" i="25"/>
  <c r="B149" i="25"/>
  <c r="D149" i="25"/>
  <c r="H149" i="25"/>
  <c r="C149" i="25"/>
  <c r="G149" i="25"/>
  <c r="F149" i="25"/>
  <c r="G29" i="7"/>
  <c r="F29" i="7"/>
  <c r="C29" i="7"/>
  <c r="I90" i="7"/>
  <c r="H90" i="7"/>
  <c r="G90" i="7"/>
  <c r="B90" i="7"/>
  <c r="F90" i="7"/>
  <c r="C90" i="7"/>
  <c r="I42" i="7"/>
  <c r="H42" i="7"/>
  <c r="B42" i="7"/>
  <c r="G42" i="7"/>
  <c r="F71" i="7"/>
  <c r="E71" i="7"/>
  <c r="B71" i="7"/>
  <c r="D71" i="7"/>
  <c r="C71" i="7"/>
  <c r="G71" i="7"/>
  <c r="D90" i="7"/>
  <c r="B125" i="7"/>
  <c r="E90" i="7"/>
  <c r="G42" i="25"/>
  <c r="F6" i="7"/>
  <c r="H6" i="7"/>
  <c r="D6" i="7"/>
  <c r="C88" i="7"/>
  <c r="H29" i="7"/>
  <c r="E42" i="7"/>
  <c r="F42" i="7"/>
  <c r="C58" i="7"/>
  <c r="I97" i="7"/>
  <c r="H97" i="7"/>
  <c r="C97" i="7"/>
  <c r="E6" i="7"/>
  <c r="D58" i="7"/>
  <c r="D123" i="7"/>
  <c r="E147" i="7"/>
  <c r="B155" i="7"/>
  <c r="I155" i="7"/>
  <c r="D155" i="7"/>
  <c r="F155" i="7"/>
  <c r="H155" i="7"/>
  <c r="G155" i="7"/>
  <c r="C155" i="7"/>
  <c r="E9" i="25"/>
  <c r="D9" i="25"/>
  <c r="C9" i="25"/>
  <c r="B9" i="25"/>
  <c r="G9" i="25"/>
  <c r="F9" i="25"/>
  <c r="F165" i="25"/>
  <c r="E165" i="25"/>
  <c r="C165" i="25"/>
  <c r="B165" i="25"/>
  <c r="H165" i="25"/>
  <c r="G165" i="25"/>
  <c r="D165" i="25"/>
  <c r="G184" i="25"/>
  <c r="F184" i="25"/>
  <c r="E184" i="25"/>
  <c r="D184" i="25"/>
  <c r="H184" i="25"/>
  <c r="C184" i="25"/>
  <c r="B184" i="25"/>
  <c r="B15" i="7"/>
  <c r="E56" i="7"/>
  <c r="I137" i="7"/>
  <c r="F147" i="7"/>
  <c r="I10" i="7"/>
  <c r="H10" i="7"/>
  <c r="B10" i="7"/>
  <c r="G10" i="7"/>
  <c r="D12" i="7"/>
  <c r="H15" i="7"/>
  <c r="I22" i="7"/>
  <c r="D102" i="7"/>
  <c r="I113" i="7"/>
  <c r="E175" i="7"/>
  <c r="F175" i="7"/>
  <c r="I175" i="7"/>
  <c r="H175" i="7"/>
  <c r="B8" i="7"/>
  <c r="E12" i="7"/>
  <c r="D31" i="7"/>
  <c r="E38" i="7"/>
  <c r="F54" i="7"/>
  <c r="H54" i="7"/>
  <c r="D54" i="7"/>
  <c r="B92" i="7"/>
  <c r="G102" i="7"/>
  <c r="B114" i="7"/>
  <c r="H114" i="7"/>
  <c r="G114" i="7"/>
  <c r="D114" i="7"/>
  <c r="F114" i="7"/>
  <c r="E114" i="7"/>
  <c r="B175" i="7"/>
  <c r="H3" i="25"/>
  <c r="E155" i="25"/>
  <c r="B155" i="25"/>
  <c r="G155" i="25"/>
  <c r="F155" i="25"/>
  <c r="D155" i="25"/>
  <c r="C155" i="25"/>
  <c r="H155" i="25"/>
  <c r="E8" i="7"/>
  <c r="E10" i="7"/>
  <c r="B13" i="7"/>
  <c r="D24" i="7"/>
  <c r="H24" i="7"/>
  <c r="I26" i="7"/>
  <c r="H26" i="7"/>
  <c r="B26" i="7"/>
  <c r="G26" i="7"/>
  <c r="D28" i="7"/>
  <c r="H31" i="7"/>
  <c r="I38" i="7"/>
  <c r="I44" i="7"/>
  <c r="H44" i="7"/>
  <c r="G44" i="7"/>
  <c r="F44" i="7"/>
  <c r="C54" i="7"/>
  <c r="E63" i="7"/>
  <c r="H63" i="7"/>
  <c r="E70" i="7"/>
  <c r="F87" i="7"/>
  <c r="E87" i="7"/>
  <c r="D87" i="7"/>
  <c r="B87" i="7"/>
  <c r="C87" i="7"/>
  <c r="D92" i="7"/>
  <c r="G95" i="7"/>
  <c r="F103" i="7"/>
  <c r="E103" i="7"/>
  <c r="D103" i="7"/>
  <c r="C103" i="7"/>
  <c r="B103" i="7"/>
  <c r="I103" i="7"/>
  <c r="H103" i="7"/>
  <c r="I114" i="7"/>
  <c r="C117" i="7"/>
  <c r="D175" i="7"/>
  <c r="D68" i="25"/>
  <c r="G68" i="25"/>
  <c r="F68" i="25"/>
  <c r="E68" i="25"/>
  <c r="C68" i="25"/>
  <c r="H68" i="25"/>
  <c r="H91" i="25"/>
  <c r="B29" i="7"/>
  <c r="D40" i="7"/>
  <c r="H40" i="7"/>
  <c r="H181" i="7"/>
  <c r="G181" i="7"/>
  <c r="F181" i="7"/>
  <c r="D181" i="7"/>
  <c r="I181" i="7"/>
  <c r="C181" i="7"/>
  <c r="E181" i="7"/>
  <c r="B40" i="7"/>
  <c r="C125" i="7"/>
  <c r="H163" i="7"/>
  <c r="I163" i="7"/>
  <c r="G163" i="7"/>
  <c r="B163" i="7"/>
  <c r="F163" i="7"/>
  <c r="D163" i="7"/>
  <c r="E163" i="7"/>
  <c r="G45" i="7"/>
  <c r="F45" i="7"/>
  <c r="C45" i="7"/>
  <c r="D125" i="7"/>
  <c r="F119" i="25"/>
  <c r="E40" i="7"/>
  <c r="D60" i="7"/>
  <c r="B123" i="7"/>
  <c r="G123" i="7"/>
  <c r="H123" i="7"/>
  <c r="F123" i="7"/>
  <c r="E198" i="7"/>
  <c r="D198" i="7"/>
  <c r="C198" i="7"/>
  <c r="H198" i="7"/>
  <c r="G198" i="7"/>
  <c r="E28" i="25"/>
  <c r="B56" i="7"/>
  <c r="H85" i="7"/>
  <c r="G85" i="7"/>
  <c r="D85" i="7"/>
  <c r="F85" i="7"/>
  <c r="E85" i="7"/>
  <c r="B85" i="7"/>
  <c r="E45" i="7"/>
  <c r="G61" i="7"/>
  <c r="F61" i="7"/>
  <c r="C61" i="7"/>
  <c r="H88" i="7"/>
  <c r="H137" i="7"/>
  <c r="F198" i="7"/>
  <c r="B22" i="7"/>
  <c r="D97" i="7"/>
  <c r="D121" i="7"/>
  <c r="B121" i="7"/>
  <c r="G121" i="7"/>
  <c r="F121" i="7"/>
  <c r="F161" i="7"/>
  <c r="H9" i="25"/>
  <c r="I61" i="7"/>
  <c r="C10" i="7"/>
  <c r="I15" i="7"/>
  <c r="F23" i="7"/>
  <c r="E23" i="7"/>
  <c r="D23" i="7"/>
  <c r="C23" i="7"/>
  <c r="H23" i="7"/>
  <c r="G23" i="7"/>
  <c r="B23" i="7"/>
  <c r="B28" i="7"/>
  <c r="E47" i="7"/>
  <c r="G47" i="7"/>
  <c r="F110" i="7"/>
  <c r="I110" i="7"/>
  <c r="E110" i="7"/>
  <c r="H110" i="7"/>
  <c r="G110" i="7"/>
  <c r="D110" i="7"/>
  <c r="B110" i="7"/>
  <c r="C110" i="7"/>
  <c r="G141" i="7"/>
  <c r="I141" i="7"/>
  <c r="F141" i="7"/>
  <c r="H141" i="7"/>
  <c r="C141" i="7"/>
  <c r="E168" i="7"/>
  <c r="H168" i="7"/>
  <c r="G168" i="7"/>
  <c r="F168" i="7"/>
  <c r="B168" i="7"/>
  <c r="F8" i="7"/>
  <c r="F10" i="7"/>
  <c r="D13" i="7"/>
  <c r="E28" i="7"/>
  <c r="I31" i="7"/>
  <c r="F39" i="7"/>
  <c r="E39" i="7"/>
  <c r="D39" i="7"/>
  <c r="C39" i="7"/>
  <c r="H39" i="7"/>
  <c r="B39" i="7"/>
  <c r="G39" i="7"/>
  <c r="D47" i="7"/>
  <c r="E54" i="7"/>
  <c r="G70" i="7"/>
  <c r="H95" i="7"/>
  <c r="H115" i="7"/>
  <c r="F115" i="7"/>
  <c r="E115" i="7"/>
  <c r="B115" i="7"/>
  <c r="D117" i="7"/>
  <c r="E141" i="7"/>
  <c r="I157" i="7"/>
  <c r="D157" i="7"/>
  <c r="H157" i="7"/>
  <c r="B157" i="7"/>
  <c r="G157" i="7"/>
  <c r="F157" i="7"/>
  <c r="I168" i="7"/>
  <c r="G175" i="7"/>
  <c r="G6" i="10"/>
  <c r="G26" i="10"/>
  <c r="E5" i="25"/>
  <c r="D5" i="25"/>
  <c r="C5" i="25"/>
  <c r="B5" i="25"/>
  <c r="H5" i="25"/>
  <c r="G5" i="25"/>
  <c r="F5" i="25"/>
  <c r="B68" i="25"/>
  <c r="G112" i="10"/>
  <c r="E17" i="25"/>
  <c r="D17" i="25"/>
  <c r="C17" i="25"/>
  <c r="B17" i="25"/>
  <c r="G17" i="25"/>
  <c r="F17" i="25"/>
  <c r="E23" i="25"/>
  <c r="D23" i="25"/>
  <c r="C23" i="25"/>
  <c r="B23" i="25"/>
  <c r="G23" i="25"/>
  <c r="F197" i="25"/>
  <c r="E197" i="25"/>
  <c r="C197" i="25"/>
  <c r="B197" i="25"/>
  <c r="H197" i="25"/>
  <c r="G197" i="25"/>
  <c r="I173" i="7"/>
  <c r="D173" i="7"/>
  <c r="H173" i="7"/>
  <c r="B173" i="7"/>
  <c r="E53" i="25"/>
  <c r="D53" i="25"/>
  <c r="C53" i="25"/>
  <c r="B53" i="25"/>
  <c r="H53" i="25"/>
  <c r="E59" i="25"/>
  <c r="D59" i="25"/>
  <c r="C59" i="25"/>
  <c r="B59" i="25"/>
  <c r="H59" i="25"/>
  <c r="C138" i="25"/>
  <c r="H138" i="25"/>
  <c r="G138" i="25"/>
  <c r="F161" i="25"/>
  <c r="E161" i="25"/>
  <c r="C161" i="25"/>
  <c r="B161" i="25"/>
  <c r="H161" i="25"/>
  <c r="G161" i="25"/>
  <c r="I81" i="7"/>
  <c r="H81" i="7"/>
  <c r="C81" i="7"/>
  <c r="E143" i="7"/>
  <c r="H143" i="7"/>
  <c r="C173" i="7"/>
  <c r="G43" i="10"/>
  <c r="G74" i="10"/>
  <c r="F53" i="25"/>
  <c r="F59" i="25"/>
  <c r="E63" i="25"/>
  <c r="D63" i="25"/>
  <c r="C63" i="25"/>
  <c r="B63" i="25"/>
  <c r="G63" i="25"/>
  <c r="H63" i="25"/>
  <c r="F63" i="25"/>
  <c r="B133" i="25"/>
  <c r="F133" i="25"/>
  <c r="E133" i="25"/>
  <c r="D133" i="25"/>
  <c r="C133" i="25"/>
  <c r="H133" i="25"/>
  <c r="G133" i="25"/>
  <c r="B138" i="25"/>
  <c r="F156" i="25"/>
  <c r="E156" i="25"/>
  <c r="D156" i="25"/>
  <c r="C156" i="25"/>
  <c r="B156" i="25"/>
  <c r="H156" i="25"/>
  <c r="D161" i="25"/>
  <c r="E16" i="7"/>
  <c r="D16" i="7"/>
  <c r="C16" i="7"/>
  <c r="B16" i="7"/>
  <c r="E32" i="7"/>
  <c r="D32" i="7"/>
  <c r="C32" i="7"/>
  <c r="B32" i="7"/>
  <c r="E48" i="7"/>
  <c r="D48" i="7"/>
  <c r="C48" i="7"/>
  <c r="B48" i="7"/>
  <c r="I76" i="7"/>
  <c r="H76" i="7"/>
  <c r="E76" i="7"/>
  <c r="G76" i="7"/>
  <c r="F76" i="7"/>
  <c r="B139" i="7"/>
  <c r="G139" i="7"/>
  <c r="G173" i="7"/>
  <c r="E184" i="7"/>
  <c r="D184" i="7"/>
  <c r="H184" i="7"/>
  <c r="G184" i="7"/>
  <c r="F138" i="25"/>
  <c r="F189" i="25"/>
  <c r="E189" i="25"/>
  <c r="C189" i="25"/>
  <c r="B189" i="25"/>
  <c r="H189" i="25"/>
  <c r="G189" i="25"/>
  <c r="G20" i="25"/>
  <c r="H20" i="25"/>
  <c r="F20" i="25"/>
  <c r="E20" i="25"/>
  <c r="D20" i="25"/>
  <c r="E13" i="25"/>
  <c r="D13" i="25"/>
  <c r="C13" i="25"/>
  <c r="B13" i="25"/>
  <c r="H13" i="25"/>
  <c r="G13" i="25"/>
  <c r="F13" i="25"/>
  <c r="B20" i="25"/>
  <c r="D66" i="25"/>
  <c r="H66" i="25"/>
  <c r="E66" i="25"/>
  <c r="G66" i="25"/>
  <c r="F66" i="25"/>
  <c r="C66" i="25"/>
  <c r="B66" i="25"/>
  <c r="G74" i="7"/>
  <c r="I74" i="7"/>
  <c r="H74" i="7"/>
  <c r="B74" i="7"/>
  <c r="H14" i="25"/>
  <c r="G14" i="25"/>
  <c r="C14" i="25"/>
  <c r="B14" i="25"/>
  <c r="E14" i="25"/>
  <c r="D14" i="25"/>
  <c r="C20" i="25"/>
  <c r="E55" i="25"/>
  <c r="D55" i="25"/>
  <c r="C55" i="25"/>
  <c r="B55" i="25"/>
  <c r="H55" i="25"/>
  <c r="G55" i="25"/>
  <c r="F55" i="25"/>
  <c r="E71" i="25"/>
  <c r="D71" i="25"/>
  <c r="C71" i="25"/>
  <c r="B71" i="25"/>
  <c r="H71" i="25"/>
  <c r="G71" i="25"/>
  <c r="F71" i="25"/>
  <c r="D80" i="25"/>
  <c r="H80" i="25"/>
  <c r="G80" i="25"/>
  <c r="F80" i="25"/>
  <c r="G14" i="7"/>
  <c r="F14" i="7"/>
  <c r="E14" i="7"/>
  <c r="D14" i="7"/>
  <c r="G30" i="7"/>
  <c r="F30" i="7"/>
  <c r="E30" i="7"/>
  <c r="D30" i="7"/>
  <c r="G46" i="7"/>
  <c r="F46" i="7"/>
  <c r="E46" i="7"/>
  <c r="D46" i="7"/>
  <c r="H69" i="7"/>
  <c r="G69" i="7"/>
  <c r="F69" i="7"/>
  <c r="D69" i="7"/>
  <c r="E69" i="7"/>
  <c r="F135" i="7"/>
  <c r="D135" i="7"/>
  <c r="G135" i="7"/>
  <c r="B14" i="7"/>
  <c r="I16" i="7"/>
  <c r="B30" i="7"/>
  <c r="I32" i="7"/>
  <c r="B46" i="7"/>
  <c r="I48" i="7"/>
  <c r="I65" i="7"/>
  <c r="H65" i="7"/>
  <c r="C65" i="7"/>
  <c r="B69" i="7"/>
  <c r="C74" i="7"/>
  <c r="F79" i="7"/>
  <c r="E86" i="7"/>
  <c r="I93" i="7"/>
  <c r="H106" i="7"/>
  <c r="I106" i="7"/>
  <c r="C106" i="7"/>
  <c r="H131" i="7"/>
  <c r="F131" i="7"/>
  <c r="H133" i="7"/>
  <c r="F133" i="7"/>
  <c r="E133" i="7"/>
  <c r="B135" i="7"/>
  <c r="F139" i="7"/>
  <c r="H166" i="7"/>
  <c r="I166" i="7"/>
  <c r="C166" i="7"/>
  <c r="F177" i="7"/>
  <c r="H177" i="7"/>
  <c r="I179" i="7"/>
  <c r="H179" i="7"/>
  <c r="D179" i="7"/>
  <c r="G179" i="7"/>
  <c r="F179" i="7"/>
  <c r="I184" i="7"/>
  <c r="F14" i="25"/>
  <c r="D56" i="25"/>
  <c r="F56" i="25"/>
  <c r="E56" i="25"/>
  <c r="H56" i="25"/>
  <c r="G56" i="25"/>
  <c r="B80" i="25"/>
  <c r="G62" i="7"/>
  <c r="F62" i="7"/>
  <c r="E62" i="7"/>
  <c r="C62" i="7"/>
  <c r="D62" i="7"/>
  <c r="I72" i="7"/>
  <c r="D72" i="7"/>
  <c r="H5" i="7"/>
  <c r="G5" i="7"/>
  <c r="F5" i="7"/>
  <c r="E5" i="7"/>
  <c r="C14" i="7"/>
  <c r="I17" i="7"/>
  <c r="C17" i="7"/>
  <c r="H21" i="7"/>
  <c r="G21" i="7"/>
  <c r="F21" i="7"/>
  <c r="E21" i="7"/>
  <c r="C30" i="7"/>
  <c r="I33" i="7"/>
  <c r="C33" i="7"/>
  <c r="H37" i="7"/>
  <c r="G37" i="7"/>
  <c r="F37" i="7"/>
  <c r="E37" i="7"/>
  <c r="C46" i="7"/>
  <c r="I49" i="7"/>
  <c r="C49" i="7"/>
  <c r="H53" i="7"/>
  <c r="G53" i="7"/>
  <c r="F53" i="7"/>
  <c r="E53" i="7"/>
  <c r="H62" i="7"/>
  <c r="B65" i="7"/>
  <c r="C69" i="7"/>
  <c r="C72" i="7"/>
  <c r="D74" i="7"/>
  <c r="B77" i="7"/>
  <c r="G79" i="7"/>
  <c r="G86" i="7"/>
  <c r="G94" i="7"/>
  <c r="F94" i="7"/>
  <c r="C94" i="7"/>
  <c r="E94" i="7"/>
  <c r="D94" i="7"/>
  <c r="H101" i="7"/>
  <c r="G101" i="7"/>
  <c r="D101" i="7"/>
  <c r="F101" i="7"/>
  <c r="E101" i="7"/>
  <c r="I104" i="7"/>
  <c r="D104" i="7"/>
  <c r="B106" i="7"/>
  <c r="B129" i="7"/>
  <c r="B131" i="7"/>
  <c r="B133" i="7"/>
  <c r="C135" i="7"/>
  <c r="H139" i="7"/>
  <c r="I159" i="7"/>
  <c r="D159" i="7"/>
  <c r="E159" i="7"/>
  <c r="B166" i="7"/>
  <c r="B171" i="7"/>
  <c r="I171" i="7"/>
  <c r="H171" i="7"/>
  <c r="C171" i="7"/>
  <c r="G171" i="7"/>
  <c r="F171" i="7"/>
  <c r="E171" i="7"/>
  <c r="D171" i="7"/>
  <c r="B177" i="7"/>
  <c r="B179" i="7"/>
  <c r="D185" i="7"/>
  <c r="C185" i="7"/>
  <c r="B185" i="7"/>
  <c r="I185" i="7"/>
  <c r="G185" i="7"/>
  <c r="H185" i="7"/>
  <c r="F200" i="7"/>
  <c r="G200" i="7"/>
  <c r="E200" i="7"/>
  <c r="D32" i="25"/>
  <c r="E32" i="25"/>
  <c r="C32" i="25"/>
  <c r="B32" i="25"/>
  <c r="H32" i="25"/>
  <c r="E37" i="25"/>
  <c r="D37" i="25"/>
  <c r="C37" i="25"/>
  <c r="B37" i="25"/>
  <c r="F37" i="25"/>
  <c r="E51" i="25"/>
  <c r="D51" i="25"/>
  <c r="C51" i="25"/>
  <c r="B51" i="25"/>
  <c r="H51" i="25"/>
  <c r="B56" i="25"/>
  <c r="C80" i="25"/>
  <c r="E95" i="25"/>
  <c r="D95" i="25"/>
  <c r="C95" i="25"/>
  <c r="B95" i="25"/>
  <c r="H95" i="25"/>
  <c r="G95" i="25"/>
  <c r="E117" i="25"/>
  <c r="D117" i="25"/>
  <c r="C117" i="25"/>
  <c r="B117" i="25"/>
  <c r="H117" i="25"/>
  <c r="G117" i="25"/>
  <c r="F117" i="25"/>
  <c r="G164" i="25"/>
  <c r="F164" i="25"/>
  <c r="E164" i="25"/>
  <c r="D164" i="25"/>
  <c r="C164" i="25"/>
  <c r="B164" i="25"/>
  <c r="D182" i="7"/>
  <c r="C182" i="7"/>
  <c r="G32" i="10"/>
  <c r="G4" i="25"/>
  <c r="F4" i="25"/>
  <c r="E4" i="25"/>
  <c r="D4" i="25"/>
  <c r="C4" i="25"/>
  <c r="D24" i="25"/>
  <c r="C24" i="25"/>
  <c r="B24" i="25"/>
  <c r="G24" i="25"/>
  <c r="F24" i="25"/>
  <c r="D34" i="25"/>
  <c r="H34" i="25"/>
  <c r="E34" i="25"/>
  <c r="D46" i="25"/>
  <c r="H46" i="25"/>
  <c r="G46" i="25"/>
  <c r="F46" i="25"/>
  <c r="B46" i="25"/>
  <c r="E46" i="25"/>
  <c r="C46" i="25"/>
  <c r="D64" i="25"/>
  <c r="E64" i="25"/>
  <c r="C64" i="25"/>
  <c r="B64" i="25"/>
  <c r="H64" i="25"/>
  <c r="E85" i="25"/>
  <c r="D85" i="25"/>
  <c r="C85" i="25"/>
  <c r="B85" i="25"/>
  <c r="H85" i="25"/>
  <c r="G85" i="25"/>
  <c r="I145" i="7"/>
  <c r="B182" i="7"/>
  <c r="B4" i="25"/>
  <c r="E24" i="25"/>
  <c r="B34" i="25"/>
  <c r="D60" i="25"/>
  <c r="F60" i="25"/>
  <c r="C60" i="25"/>
  <c r="B60" i="25"/>
  <c r="F64" i="25"/>
  <c r="E69" i="25"/>
  <c r="D69" i="25"/>
  <c r="C69" i="25"/>
  <c r="B69" i="25"/>
  <c r="F69" i="25"/>
  <c r="F85" i="25"/>
  <c r="D116" i="25"/>
  <c r="G116" i="25"/>
  <c r="F116" i="25"/>
  <c r="E116" i="25"/>
  <c r="C116" i="25"/>
  <c r="H130" i="25"/>
  <c r="G130" i="25"/>
  <c r="F130" i="25"/>
  <c r="C130" i="25"/>
  <c r="B130" i="25"/>
  <c r="F175" i="25"/>
  <c r="E175" i="25"/>
  <c r="C175" i="25"/>
  <c r="B175" i="25"/>
  <c r="H175" i="25"/>
  <c r="H202" i="25"/>
  <c r="B202" i="25"/>
  <c r="G202" i="25"/>
  <c r="F202" i="25"/>
  <c r="D153" i="7"/>
  <c r="B153" i="7"/>
  <c r="I153" i="7"/>
  <c r="C153" i="7"/>
  <c r="I182" i="7"/>
  <c r="D16" i="25"/>
  <c r="C16" i="25"/>
  <c r="B16" i="25"/>
  <c r="E92" i="25"/>
  <c r="G92" i="25"/>
  <c r="C92" i="25"/>
  <c r="B92" i="25"/>
  <c r="H152" i="25"/>
  <c r="B152" i="25"/>
  <c r="F152" i="25"/>
  <c r="E202" i="25"/>
  <c r="B64" i="7"/>
  <c r="B80" i="7"/>
  <c r="B96" i="7"/>
  <c r="G108" i="7"/>
  <c r="E153" i="7"/>
  <c r="F183" i="7"/>
  <c r="E183" i="7"/>
  <c r="D183" i="7"/>
  <c r="H183" i="7"/>
  <c r="B188" i="7"/>
  <c r="G12" i="10"/>
  <c r="E16" i="25"/>
  <c r="D92" i="25"/>
  <c r="E113" i="25"/>
  <c r="D113" i="25"/>
  <c r="C113" i="25"/>
  <c r="B113" i="25"/>
  <c r="H113" i="25"/>
  <c r="C152" i="25"/>
  <c r="C64" i="7"/>
  <c r="C80" i="7"/>
  <c r="C96" i="7"/>
  <c r="F151" i="7"/>
  <c r="D151" i="7"/>
  <c r="I151" i="7"/>
  <c r="B151" i="7"/>
  <c r="F153" i="7"/>
  <c r="I186" i="7"/>
  <c r="F186" i="7"/>
  <c r="E186" i="7"/>
  <c r="C188" i="7"/>
  <c r="I202" i="7"/>
  <c r="G202" i="7"/>
  <c r="G138" i="10"/>
  <c r="G160" i="10"/>
  <c r="G176" i="10"/>
  <c r="F16" i="25"/>
  <c r="E21" i="25"/>
  <c r="D21" i="25"/>
  <c r="C21" i="25"/>
  <c r="B21" i="25"/>
  <c r="H21" i="25"/>
  <c r="G21" i="25"/>
  <c r="F21" i="25"/>
  <c r="E57" i="25"/>
  <c r="D57" i="25"/>
  <c r="C57" i="25"/>
  <c r="B57" i="25"/>
  <c r="H57" i="25"/>
  <c r="G57" i="25"/>
  <c r="F57" i="25"/>
  <c r="E83" i="25"/>
  <c r="D83" i="25"/>
  <c r="C83" i="25"/>
  <c r="B83" i="25"/>
  <c r="E87" i="25"/>
  <c r="D87" i="25"/>
  <c r="C87" i="25"/>
  <c r="B87" i="25"/>
  <c r="H87" i="25"/>
  <c r="G87" i="25"/>
  <c r="F87" i="25"/>
  <c r="F92" i="25"/>
  <c r="G148" i="25"/>
  <c r="F148" i="25"/>
  <c r="E148" i="25"/>
  <c r="D148" i="25"/>
  <c r="D152" i="25"/>
  <c r="D64" i="7"/>
  <c r="D80" i="7"/>
  <c r="D96" i="7"/>
  <c r="G153" i="7"/>
  <c r="H14" i="15"/>
  <c r="G16" i="25"/>
  <c r="F22" i="25"/>
  <c r="E22" i="25"/>
  <c r="D22" i="25"/>
  <c r="C22" i="25"/>
  <c r="E27" i="25"/>
  <c r="D27" i="25"/>
  <c r="C27" i="25"/>
  <c r="B27" i="25"/>
  <c r="D36" i="25"/>
  <c r="G36" i="25"/>
  <c r="F36" i="25"/>
  <c r="E36" i="25"/>
  <c r="C36" i="25"/>
  <c r="F83" i="25"/>
  <c r="D88" i="25"/>
  <c r="E88" i="25"/>
  <c r="C88" i="25"/>
  <c r="H92" i="25"/>
  <c r="G113" i="25"/>
  <c r="B141" i="25"/>
  <c r="H141" i="25"/>
  <c r="G141" i="25"/>
  <c r="F141" i="25"/>
  <c r="B148" i="25"/>
  <c r="E152" i="25"/>
  <c r="F193" i="25"/>
  <c r="E193" i="25"/>
  <c r="C193" i="25"/>
  <c r="B193" i="25"/>
  <c r="H193" i="25"/>
  <c r="G193" i="25"/>
  <c r="D193" i="25"/>
  <c r="I188" i="7"/>
  <c r="H188" i="7"/>
  <c r="G188" i="7"/>
  <c r="F188" i="7"/>
  <c r="E188" i="7"/>
  <c r="H149" i="7"/>
  <c r="F149" i="7"/>
  <c r="I149" i="7"/>
  <c r="B149" i="7"/>
  <c r="H153" i="7"/>
  <c r="I172" i="7"/>
  <c r="H172" i="7"/>
  <c r="G172" i="7"/>
  <c r="G106" i="10"/>
  <c r="G125" i="10"/>
  <c r="G128" i="10"/>
  <c r="G144" i="10"/>
  <c r="G152" i="10"/>
  <c r="G187" i="10"/>
  <c r="E7" i="25"/>
  <c r="D7" i="25"/>
  <c r="C7" i="25"/>
  <c r="B7" i="25"/>
  <c r="G7" i="25"/>
  <c r="H7" i="25"/>
  <c r="H16" i="25"/>
  <c r="E31" i="25"/>
  <c r="D31" i="25"/>
  <c r="C31" i="25"/>
  <c r="B31" i="25"/>
  <c r="G31" i="25"/>
  <c r="H31" i="25"/>
  <c r="F31" i="25"/>
  <c r="H114" i="25"/>
  <c r="G114" i="25"/>
  <c r="F114" i="25"/>
  <c r="E114" i="25"/>
  <c r="B114" i="25"/>
  <c r="C148" i="25"/>
  <c r="G152" i="25"/>
  <c r="E45" i="25"/>
  <c r="D45" i="25"/>
  <c r="C45" i="25"/>
  <c r="B45" i="25"/>
  <c r="F185" i="25"/>
  <c r="E185" i="25"/>
  <c r="C185" i="25"/>
  <c r="B185" i="25"/>
  <c r="D185" i="25"/>
  <c r="H185" i="25"/>
  <c r="H165" i="7"/>
  <c r="F165" i="7"/>
  <c r="F167" i="7"/>
  <c r="D167" i="7"/>
  <c r="D169" i="7"/>
  <c r="B169" i="7"/>
  <c r="G190" i="7"/>
  <c r="F190" i="7"/>
  <c r="E190" i="7"/>
  <c r="F45" i="25"/>
  <c r="E49" i="25"/>
  <c r="D49" i="25"/>
  <c r="C49" i="25"/>
  <c r="B49" i="25"/>
  <c r="H49" i="25"/>
  <c r="G49" i="25"/>
  <c r="B74" i="25"/>
  <c r="E77" i="25"/>
  <c r="D77" i="25"/>
  <c r="C77" i="25"/>
  <c r="B77" i="25"/>
  <c r="E145" i="25"/>
  <c r="B145" i="25"/>
  <c r="H145" i="25"/>
  <c r="G145" i="25"/>
  <c r="C145" i="25"/>
  <c r="F167" i="25"/>
  <c r="E167" i="25"/>
  <c r="C167" i="25"/>
  <c r="B167" i="25"/>
  <c r="G176" i="25"/>
  <c r="F176" i="25"/>
  <c r="E176" i="25"/>
  <c r="D176" i="25"/>
  <c r="H176" i="25"/>
  <c r="C176" i="25"/>
  <c r="B176" i="25"/>
  <c r="G185" i="25"/>
  <c r="G74" i="25"/>
  <c r="D78" i="25"/>
  <c r="H78" i="25"/>
  <c r="G78" i="25"/>
  <c r="F78" i="25"/>
  <c r="B78" i="25"/>
  <c r="E89" i="25"/>
  <c r="D89" i="25"/>
  <c r="C89" i="25"/>
  <c r="B89" i="25"/>
  <c r="H89" i="25"/>
  <c r="D93" i="25"/>
  <c r="C93" i="25"/>
  <c r="B93" i="25"/>
  <c r="H93" i="25"/>
  <c r="G93" i="25"/>
  <c r="F93" i="25"/>
  <c r="E93" i="25"/>
  <c r="E101" i="25"/>
  <c r="D101" i="25"/>
  <c r="C101" i="25"/>
  <c r="B101" i="25"/>
  <c r="H101" i="25"/>
  <c r="G101" i="25"/>
  <c r="F101" i="25"/>
  <c r="E105" i="25"/>
  <c r="D105" i="25"/>
  <c r="C105" i="25"/>
  <c r="B105" i="25"/>
  <c r="H105" i="25"/>
  <c r="E112" i="25"/>
  <c r="D112" i="25"/>
  <c r="C112" i="25"/>
  <c r="B112" i="25"/>
  <c r="E127" i="25"/>
  <c r="D127" i="25"/>
  <c r="C127" i="25"/>
  <c r="B127" i="25"/>
  <c r="G168" i="25"/>
  <c r="F168" i="25"/>
  <c r="E168" i="25"/>
  <c r="D168" i="25"/>
  <c r="B168" i="25"/>
  <c r="C168" i="25"/>
  <c r="H196" i="25"/>
  <c r="G196" i="25"/>
  <c r="F196" i="25"/>
  <c r="E196" i="25"/>
  <c r="I124" i="7"/>
  <c r="G124" i="7"/>
  <c r="G126" i="7"/>
  <c r="E126" i="7"/>
  <c r="E128" i="7"/>
  <c r="C128" i="7"/>
  <c r="I140" i="7"/>
  <c r="G140" i="7"/>
  <c r="G142" i="7"/>
  <c r="E142" i="7"/>
  <c r="E144" i="7"/>
  <c r="C144" i="7"/>
  <c r="G165" i="7"/>
  <c r="H167" i="7"/>
  <c r="E176" i="7"/>
  <c r="D176" i="7"/>
  <c r="C176" i="7"/>
  <c r="F199" i="7"/>
  <c r="E199" i="7"/>
  <c r="D199" i="7"/>
  <c r="D8" i="25"/>
  <c r="C8" i="25"/>
  <c r="B8" i="25"/>
  <c r="E29" i="25"/>
  <c r="D29" i="25"/>
  <c r="C29" i="25"/>
  <c r="B29" i="25"/>
  <c r="H29" i="25"/>
  <c r="G29" i="25"/>
  <c r="F29" i="25"/>
  <c r="E33" i="25"/>
  <c r="D33" i="25"/>
  <c r="C33" i="25"/>
  <c r="B33" i="25"/>
  <c r="D54" i="25"/>
  <c r="G54" i="25"/>
  <c r="E65" i="25"/>
  <c r="D65" i="25"/>
  <c r="C65" i="25"/>
  <c r="B65" i="25"/>
  <c r="H74" i="25"/>
  <c r="C78" i="25"/>
  <c r="F89" i="25"/>
  <c r="F105" i="25"/>
  <c r="F112" i="25"/>
  <c r="D124" i="25"/>
  <c r="F124" i="25"/>
  <c r="F127" i="25"/>
  <c r="F159" i="25"/>
  <c r="E159" i="25"/>
  <c r="C159" i="25"/>
  <c r="B159" i="25"/>
  <c r="H159" i="25"/>
  <c r="G159" i="25"/>
  <c r="D159" i="25"/>
  <c r="H168" i="25"/>
  <c r="B188" i="25"/>
  <c r="B196" i="25"/>
  <c r="F201" i="25"/>
  <c r="E201" i="25"/>
  <c r="C201" i="25"/>
  <c r="B201" i="25"/>
  <c r="I156" i="7"/>
  <c r="G156" i="7"/>
  <c r="G158" i="7"/>
  <c r="E158" i="7"/>
  <c r="E160" i="7"/>
  <c r="C160" i="7"/>
  <c r="I165" i="7"/>
  <c r="I167" i="7"/>
  <c r="G174" i="7"/>
  <c r="F174" i="7"/>
  <c r="E174" i="7"/>
  <c r="I195" i="7"/>
  <c r="H195" i="7"/>
  <c r="H197" i="7"/>
  <c r="G197" i="7"/>
  <c r="F197" i="7"/>
  <c r="E8" i="25"/>
  <c r="E15" i="25"/>
  <c r="D15" i="25"/>
  <c r="C15" i="25"/>
  <c r="B15" i="25"/>
  <c r="G15" i="25"/>
  <c r="E19" i="25"/>
  <c r="D19" i="25"/>
  <c r="C19" i="25"/>
  <c r="B19" i="25"/>
  <c r="H26" i="25"/>
  <c r="G26" i="25"/>
  <c r="F26" i="25"/>
  <c r="C26" i="25"/>
  <c r="F33" i="25"/>
  <c r="D40" i="25"/>
  <c r="H40" i="25"/>
  <c r="G40" i="25"/>
  <c r="C40" i="25"/>
  <c r="E47" i="25"/>
  <c r="D47" i="25"/>
  <c r="C47" i="25"/>
  <c r="B47" i="25"/>
  <c r="B54" i="25"/>
  <c r="D58" i="25"/>
  <c r="F58" i="25"/>
  <c r="E58" i="25"/>
  <c r="C58" i="25"/>
  <c r="F65" i="25"/>
  <c r="E78" i="25"/>
  <c r="D86" i="25"/>
  <c r="G86" i="25"/>
  <c r="G89" i="25"/>
  <c r="G105" i="25"/>
  <c r="G112" i="25"/>
  <c r="E120" i="25"/>
  <c r="D120" i="25"/>
  <c r="C120" i="25"/>
  <c r="B120" i="25"/>
  <c r="B124" i="25"/>
  <c r="G127" i="25"/>
  <c r="G136" i="25"/>
  <c r="F136" i="25"/>
  <c r="E136" i="25"/>
  <c r="D136" i="25"/>
  <c r="H136" i="25"/>
  <c r="C136" i="25"/>
  <c r="B136" i="25"/>
  <c r="F169" i="25"/>
  <c r="E169" i="25"/>
  <c r="C169" i="25"/>
  <c r="B169" i="25"/>
  <c r="H169" i="25"/>
  <c r="G169" i="25"/>
  <c r="D169" i="25"/>
  <c r="C188" i="25"/>
  <c r="G192" i="25"/>
  <c r="F192" i="25"/>
  <c r="E192" i="25"/>
  <c r="D192" i="25"/>
  <c r="C196" i="25"/>
  <c r="D201" i="25"/>
  <c r="F8" i="25"/>
  <c r="G33" i="25"/>
  <c r="C54" i="25"/>
  <c r="G65" i="25"/>
  <c r="D72" i="25"/>
  <c r="H72" i="25"/>
  <c r="G72" i="25"/>
  <c r="C72" i="25"/>
  <c r="E79" i="25"/>
  <c r="D79" i="25"/>
  <c r="C79" i="25"/>
  <c r="B79" i="25"/>
  <c r="D90" i="25"/>
  <c r="F90" i="25"/>
  <c r="E90" i="25"/>
  <c r="C90" i="25"/>
  <c r="H98" i="25"/>
  <c r="G98" i="25"/>
  <c r="F98" i="25"/>
  <c r="H106" i="25"/>
  <c r="G106" i="25"/>
  <c r="F106" i="25"/>
  <c r="E109" i="25"/>
  <c r="D109" i="25"/>
  <c r="C109" i="25"/>
  <c r="B109" i="25"/>
  <c r="H109" i="25"/>
  <c r="G109" i="25"/>
  <c r="F109" i="25"/>
  <c r="H112" i="25"/>
  <c r="F120" i="25"/>
  <c r="C124" i="25"/>
  <c r="H127" i="25"/>
  <c r="B137" i="25"/>
  <c r="H137" i="25"/>
  <c r="G137" i="25"/>
  <c r="F137" i="25"/>
  <c r="E137" i="25"/>
  <c r="E147" i="25"/>
  <c r="B147" i="25"/>
  <c r="H147" i="25"/>
  <c r="G147" i="25"/>
  <c r="F147" i="25"/>
  <c r="D147" i="25"/>
  <c r="D188" i="25"/>
  <c r="B192" i="25"/>
  <c r="D196" i="25"/>
  <c r="G201" i="25"/>
  <c r="E43" i="25"/>
  <c r="D43" i="25"/>
  <c r="C43" i="25"/>
  <c r="B43" i="25"/>
  <c r="E75" i="25"/>
  <c r="D75" i="25"/>
  <c r="C75" i="25"/>
  <c r="B75" i="25"/>
  <c r="E96" i="25"/>
  <c r="D96" i="25"/>
  <c r="C96" i="25"/>
  <c r="B96" i="25"/>
  <c r="E103" i="25"/>
  <c r="D103" i="25"/>
  <c r="C103" i="25"/>
  <c r="B103" i="25"/>
  <c r="E121" i="25"/>
  <c r="D121" i="25"/>
  <c r="C121" i="25"/>
  <c r="B121" i="25"/>
  <c r="H121" i="25"/>
  <c r="E128" i="25"/>
  <c r="D128" i="25"/>
  <c r="C128" i="25"/>
  <c r="B128" i="25"/>
  <c r="F181" i="25"/>
  <c r="E181" i="25"/>
  <c r="C181" i="25"/>
  <c r="B181" i="25"/>
  <c r="H181" i="25"/>
  <c r="G181" i="25"/>
  <c r="H186" i="25"/>
  <c r="G186" i="25"/>
  <c r="F186" i="25"/>
  <c r="E186" i="25"/>
  <c r="D186" i="25"/>
  <c r="B186" i="25"/>
  <c r="H43" i="25"/>
  <c r="E52" i="25"/>
  <c r="E61" i="25"/>
  <c r="D61" i="25"/>
  <c r="C61" i="25"/>
  <c r="B61" i="25"/>
  <c r="H75" i="25"/>
  <c r="E84" i="25"/>
  <c r="H96" i="25"/>
  <c r="E100" i="25"/>
  <c r="H103" i="25"/>
  <c r="H122" i="25"/>
  <c r="G122" i="25"/>
  <c r="F122" i="25"/>
  <c r="E125" i="25"/>
  <c r="D125" i="25"/>
  <c r="C125" i="25"/>
  <c r="B125" i="25"/>
  <c r="H125" i="25"/>
  <c r="G125" i="25"/>
  <c r="F125" i="25"/>
  <c r="H128" i="25"/>
  <c r="E132" i="25"/>
  <c r="F157" i="25"/>
  <c r="E157" i="25"/>
  <c r="C157" i="25"/>
  <c r="B157" i="25"/>
  <c r="H157" i="25"/>
  <c r="H178" i="25"/>
  <c r="D178" i="25"/>
  <c r="C186" i="25"/>
  <c r="F199" i="25"/>
  <c r="E199" i="25"/>
  <c r="C199" i="25"/>
  <c r="B199" i="25"/>
  <c r="H199" i="25"/>
  <c r="E35" i="25"/>
  <c r="D35" i="25"/>
  <c r="C35" i="25"/>
  <c r="B35" i="25"/>
  <c r="B38" i="25"/>
  <c r="F52" i="25"/>
  <c r="F61" i="25"/>
  <c r="E67" i="25"/>
  <c r="D67" i="25"/>
  <c r="C67" i="25"/>
  <c r="B67" i="25"/>
  <c r="F84" i="25"/>
  <c r="E97" i="25"/>
  <c r="D97" i="25"/>
  <c r="C97" i="25"/>
  <c r="B97" i="25"/>
  <c r="H97" i="25"/>
  <c r="F100" i="25"/>
  <c r="E104" i="25"/>
  <c r="D104" i="25"/>
  <c r="C104" i="25"/>
  <c r="B104" i="25"/>
  <c r="E111" i="25"/>
  <c r="D111" i="25"/>
  <c r="C111" i="25"/>
  <c r="B111" i="25"/>
  <c r="B122" i="25"/>
  <c r="E129" i="25"/>
  <c r="D129" i="25"/>
  <c r="C129" i="25"/>
  <c r="B129" i="25"/>
  <c r="H129" i="25"/>
  <c r="F132" i="25"/>
  <c r="B143" i="25"/>
  <c r="H143" i="25"/>
  <c r="D143" i="25"/>
  <c r="H150" i="25"/>
  <c r="G150" i="25"/>
  <c r="F150" i="25"/>
  <c r="E150" i="25"/>
  <c r="D150" i="25"/>
  <c r="C150" i="25"/>
  <c r="D157" i="25"/>
  <c r="H162" i="25"/>
  <c r="G162" i="25"/>
  <c r="F162" i="25"/>
  <c r="B178" i="25"/>
  <c r="D199" i="25"/>
  <c r="H13" i="15"/>
  <c r="H12" i="15"/>
  <c r="E41" i="25"/>
  <c r="D41" i="25"/>
  <c r="C41" i="25"/>
  <c r="B41" i="25"/>
  <c r="G52" i="25"/>
  <c r="E73" i="25"/>
  <c r="D73" i="25"/>
  <c r="C73" i="25"/>
  <c r="B73" i="25"/>
  <c r="G84" i="25"/>
  <c r="G100" i="25"/>
  <c r="G132" i="25"/>
  <c r="F191" i="25"/>
  <c r="E191" i="25"/>
  <c r="C191" i="25"/>
  <c r="B191" i="25"/>
  <c r="H191" i="25"/>
  <c r="B135" i="25"/>
  <c r="G135" i="25"/>
  <c r="F135" i="25"/>
  <c r="E135" i="25"/>
  <c r="D135" i="25"/>
  <c r="E146" i="25"/>
  <c r="D146" i="25"/>
  <c r="C146" i="25"/>
  <c r="B146" i="25"/>
  <c r="B139" i="25"/>
  <c r="H139" i="25"/>
  <c r="G139" i="25"/>
  <c r="F139" i="25"/>
  <c r="G172" i="25"/>
  <c r="C139" i="25"/>
  <c r="B180" i="25"/>
  <c r="F183" i="25"/>
  <c r="E183" i="25"/>
  <c r="C183" i="25"/>
  <c r="B183" i="25"/>
  <c r="G200" i="25"/>
  <c r="F200" i="25"/>
  <c r="E200" i="25"/>
  <c r="D200" i="25"/>
  <c r="D139" i="25"/>
  <c r="B170" i="25"/>
  <c r="F173" i="25"/>
  <c r="E173" i="25"/>
  <c r="C173" i="25"/>
  <c r="B173" i="25"/>
  <c r="H173" i="25"/>
  <c r="C180" i="25"/>
  <c r="D183" i="25"/>
  <c r="B200" i="25"/>
  <c r="E99" i="25"/>
  <c r="D99" i="25"/>
  <c r="C99" i="25"/>
  <c r="B99" i="25"/>
  <c r="E107" i="25"/>
  <c r="D107" i="25"/>
  <c r="C107" i="25"/>
  <c r="B107" i="25"/>
  <c r="E115" i="25"/>
  <c r="D115" i="25"/>
  <c r="C115" i="25"/>
  <c r="B115" i="25"/>
  <c r="E123" i="25"/>
  <c r="D123" i="25"/>
  <c r="C123" i="25"/>
  <c r="B123" i="25"/>
  <c r="E131" i="25"/>
  <c r="D131" i="25"/>
  <c r="C131" i="25"/>
  <c r="B131" i="25"/>
  <c r="E139" i="25"/>
  <c r="G160" i="25"/>
  <c r="F160" i="25"/>
  <c r="E160" i="25"/>
  <c r="D160" i="25"/>
  <c r="C170" i="25"/>
  <c r="D173" i="25"/>
  <c r="F177" i="25"/>
  <c r="E177" i="25"/>
  <c r="C177" i="25"/>
  <c r="B177" i="25"/>
  <c r="G183" i="25"/>
  <c r="C200" i="25"/>
  <c r="E153" i="25"/>
  <c r="B153" i="25"/>
  <c r="F163" i="25"/>
  <c r="E163" i="25"/>
  <c r="C163" i="25"/>
  <c r="B163" i="25"/>
  <c r="F171" i="25"/>
  <c r="E171" i="25"/>
  <c r="C171" i="25"/>
  <c r="B171" i="25"/>
  <c r="F179" i="25"/>
  <c r="E179" i="25"/>
  <c r="C179" i="25"/>
  <c r="B179" i="25"/>
  <c r="F187" i="25"/>
  <c r="E187" i="25"/>
  <c r="C187" i="25"/>
  <c r="B187" i="25"/>
  <c r="F195" i="25"/>
  <c r="E195" i="25"/>
  <c r="C195" i="25"/>
  <c r="B195" i="25"/>
  <c r="B144" i="25"/>
  <c r="C153" i="25"/>
  <c r="B158" i="25"/>
  <c r="D163" i="25"/>
  <c r="B166" i="25"/>
  <c r="D171" i="25"/>
  <c r="B174" i="25"/>
  <c r="D179" i="25"/>
  <c r="B182" i="25"/>
  <c r="D187" i="25"/>
  <c r="B190" i="25"/>
  <c r="D195" i="25"/>
  <c r="B198" i="25"/>
  <c r="E151" i="25"/>
  <c r="B151" i="25"/>
  <c r="D153" i="25"/>
  <c r="G163" i="25"/>
  <c r="G171" i="25"/>
  <c r="G179" i="25"/>
  <c r="G187" i="25"/>
  <c r="G195"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200-000001000000}">
      <text>
        <r>
          <rPr>
            <sz val="11"/>
            <rFont val="Carlito"/>
          </rPr>
          <t>Nhập
Mã ổn định của nhiệm vụ. Ưu tiên giữ mã nguồn/mã đã xác nhận; nhiệm vụ mới dùng mã tạm theo hướng dẫn của cơ quan tổng hợp.</t>
        </r>
      </text>
    </comment>
    <comment ref="B2" authorId="0" shapeId="0" xr:uid="{00000000-0006-0000-0200-000002000000}">
      <text>
        <r>
          <rPr>
            <sz val="11"/>
            <rFont val="Carlito"/>
          </rPr>
          <t>Nhập
Tên đầy đủ, đúng nội dung nhiệm vụ theo văn bản có hiệu lực.</t>
        </r>
      </text>
    </comment>
    <comment ref="C2" authorId="0" shapeId="0" xr:uid="{00000000-0006-0000-0200-000003000000}">
      <text>
        <r>
          <rPr>
            <sz val="11"/>
            <rFont val="Carlito"/>
          </rPr>
          <t>Nhập
Tên cơ quan/đơn vị trực tiếp thực hiện nhiệm vụ.</t>
        </r>
      </text>
    </comment>
    <comment ref="D2" authorId="0" shapeId="0" xr:uid="{00000000-0006-0000-0200-000004000000}">
      <text>
        <r>
          <rPr>
            <sz val="11"/>
            <rFont val="Carlito"/>
          </rPr>
          <t>Nhập
Văn bản, điều/khoản hoặc quyết định làm căn cứ giao nhiệm vụ. Đồng thời gửi các văn bản này về Ban Tổ chức Trung ương</t>
        </r>
      </text>
    </comment>
    <comment ref="E2" authorId="0" shapeId="0" xr:uid="{00000000-0006-0000-0200-000005000000}">
      <text>
        <r>
          <rPr>
            <sz val="11"/>
            <rFont val="Carlito"/>
          </rPr>
          <t>Nhập
Kỳ số liệu hoặc thời điểm chốt áp dụng của bản ghi.</t>
        </r>
      </text>
    </comment>
    <comment ref="F2" authorId="0" shapeId="0" xr:uid="{00000000-0006-0000-0200-000006000000}">
      <text>
        <r>
          <rPr>
            <sz val="11"/>
            <rFont val="Carlito"/>
          </rPr>
          <t>Nhập
Tình trạng của nhiệm vụ sau rà soát: tiếp tục thực hiện, mới tiếp nhận, đã chuyển giao hoặc không còn thực hiện.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300-000001000000}">
      <text>
        <r>
          <rPr>
            <sz val="11"/>
            <rFont val="Carlito"/>
          </rPr>
          <t>Nhập
Mã ổn định của từng công việc thuộc một nhiệm vụ.</t>
        </r>
      </text>
    </comment>
    <comment ref="B2" authorId="1" shapeId="0" xr:uid="{00000000-0006-0000-0300-000002000000}">
      <text>
        <r>
          <rPr>
            <sz val="11"/>
            <rFont val="Carlito"/>
          </rPr>
          <t>Chọn
Mã nhiệm vụ, chọn từ A1.</t>
        </r>
      </text>
    </comment>
    <comment ref="C2" authorId="1" shapeId="0" xr:uid="{00000000-0006-0000-0300-000003000000}">
      <text>
        <r>
          <rPr>
            <sz val="11"/>
            <rFont val="Carlito"/>
          </rPr>
          <t>Chọn
Mã VTVL chính thực hiện, chọn từ C1.</t>
        </r>
      </text>
    </comment>
    <comment ref="D2" authorId="0" shapeId="0" xr:uid="{00000000-0006-0000-0300-000004000000}">
      <text>
        <r>
          <rPr>
            <sz val="11"/>
            <rFont val="Carlito"/>
          </rPr>
          <t>Nhập
Hoạt động cụ thể cần làm để hoàn thành nhiệm vụ.</t>
        </r>
      </text>
    </comment>
    <comment ref="E2" authorId="0" shapeId="0" xr:uid="{00000000-0006-0000-0300-000005000000}">
      <text>
        <r>
          <rPr>
            <sz val="11"/>
            <rFont val="Carlito"/>
          </rPr>
          <t>Nhập
Kết quả có thể nhận diện, kiểm tra của công việc.</t>
        </r>
      </text>
    </comment>
    <comment ref="F2" authorId="0" shapeId="0" xr:uid="{00000000-0006-0000-0300-000006000000}">
      <text>
        <r>
          <rPr>
            <sz val="11"/>
            <rFont val="Carlito"/>
          </rPr>
          <t>Nhập
Đơn vị dùng để thống kê sản lượng của sản phẩm.</t>
        </r>
      </text>
    </comment>
    <comment ref="G2" authorId="0" shapeId="0" xr:uid="{00000000-0006-0000-0300-000007000000}">
      <text>
        <r>
          <rPr>
            <sz val="11"/>
            <rFont val="Carlito"/>
          </rPr>
          <t>Nhập
Yêu cầu chất lượng/điều kiện nghiệm thu, đúng hạn, đúng thẩm quyền.</t>
        </r>
      </text>
    </comment>
    <comment ref="H2" authorId="1" shapeId="0" xr:uid="{00000000-0006-0000-0300-000008000000}">
      <text>
        <r>
          <rPr>
            <sz val="11"/>
            <rFont val="Carlito"/>
          </rPr>
          <t>Nhập
Căn cứ xác định công việc: văn bản quy định hoặc thực tế triển khai nhiệm vụ.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400-000001000000}">
      <text>
        <r>
          <rPr>
            <sz val="11"/>
            <rFont val="Carlito"/>
          </rPr>
          <t>Chọn
Mã công việc, chọn từ danh sách mã ở A2. Một công việc do nhiều VTVL thực hiện thì ghi thành nhiều dòng.</t>
        </r>
      </text>
    </comment>
    <comment ref="B2" authorId="0" shapeId="0" xr:uid="{00000000-0006-0000-0400-000002000000}">
      <text>
        <r>
          <rPr>
            <sz val="11"/>
            <rFont val="Carlito"/>
          </rPr>
          <t>Tự động – KHÔNG NHẬP
Mã VTVL tự tra từ A2 theo mã công việc.</t>
        </r>
      </text>
    </comment>
    <comment ref="C2" authorId="1" shapeId="0" xr:uid="{00000000-0006-0000-0400-000003000000}">
      <text>
        <r>
          <rPr>
            <sz val="11"/>
            <rFont val="Carlito"/>
          </rPr>
          <t>Nhập
Số lượng sản phẩm thực tế trong kỳ/năm của phần việc.</t>
        </r>
      </text>
    </comment>
    <comment ref="D2" authorId="0" shapeId="0" xr:uid="{00000000-0006-0000-0400-000004000000}">
      <text>
        <r>
          <rPr>
            <sz val="11"/>
            <rFont val="Carlito"/>
          </rPr>
          <t>Nhập
Thời gian trung bình (phút) cho 01 sản phẩm của nhóm công việc. Nếu Danh mục sản phẩm đã có phút chuẩn được xác nhận thì hệ thống ưu tiên phút chuẩn.</t>
        </r>
      </text>
    </comment>
    <comment ref="E2" authorId="0" shapeId="0" xr:uid="{00000000-0006-0000-0400-000005000000}">
      <text>
        <r>
          <rPr>
            <sz val="11"/>
            <rFont val="Carlito"/>
          </rPr>
          <t>Nhập
Giờ công việc bổ trợ cho sản phẩm chưa tính trong phút/SP: báo cáo, giải trình, in ấn, ban hành, hướng dẫn triển khai...</t>
        </r>
      </text>
    </comment>
    <comment ref="F2" authorId="0" shapeId="0" xr:uid="{00000000-0006-0000-0400-000006000000}">
      <text>
        <r>
          <rPr>
            <sz val="11"/>
            <rFont val="Carlito"/>
          </rPr>
          <t>Tự động – KHÔNG NHẬP
Giờ SP = Số SP × Phút/SP dùng để tính (P) ÷ 60; chỉ tính khi cột R = ĐẠT.</t>
        </r>
      </text>
    </comment>
    <comment ref="G2" authorId="0" shapeId="0" xr:uid="{00000000-0006-0000-0400-000007000000}">
      <text>
        <r>
          <rPr>
            <sz val="11"/>
            <rFont val="Carlito"/>
          </rPr>
          <t>Tự động – KHÔNG NHẬP
Giờ tổng = Giờ SP + Giờ bổ sung.</t>
        </r>
      </text>
    </comment>
    <comment ref="H2" authorId="1" shapeId="0" xr:uid="{00000000-0006-0000-0400-000008000000}">
      <text>
        <r>
          <rPr>
            <sz val="11"/>
            <rFont val="Carlito"/>
          </rPr>
          <t>Nhập
Nguồn xác nhận số lượng sản phẩm.</t>
        </r>
      </text>
    </comment>
    <comment ref="I2" authorId="0" shapeId="0" xr:uid="{00000000-0006-0000-0400-000009000000}">
      <text>
        <r>
          <rPr>
            <sz val="11"/>
            <rFont val="Carlito"/>
          </rPr>
          <t>Nhập
Nguồn thời gian. BẮT BUỘC khi chọn “Có định mức” (ghi văn bản định mức). Khi kiểm đếm, ước lượng thực tế: ghi cách đo.</t>
        </r>
      </text>
    </comment>
    <comment ref="J2" authorId="0" shapeId="0" xr:uid="{00000000-0006-0000-0400-00000A000000}">
      <text>
        <r>
          <rPr>
            <sz val="11"/>
            <rFont val="Carlito"/>
          </rPr>
          <t>Chọn
(1) Có định mức; (2) Kiểm đếm, ước lượng thực tế.</t>
        </r>
      </text>
    </comment>
    <comment ref="K2" authorId="1" shapeId="0" xr:uid="{00000000-0006-0000-0400-00000B000000}">
      <text>
        <r>
          <rPr>
            <sz val="11"/>
            <rFont val="Carlito"/>
          </rPr>
          <t>Nhập
Kỳ số liệu của sản lượng và thời gian.</t>
        </r>
      </text>
    </comment>
    <comment ref="L2" authorId="1" shapeId="0" xr:uid="{00000000-0006-0000-0400-00000C000000}">
      <text>
        <r>
          <rPr>
            <sz val="11"/>
            <rFont val="Carlito"/>
          </rPr>
          <t>Nhập
Mã sản phẩm tương ứng trong danh mục chuẩn để tra nhóm và phút chuẩn.</t>
        </r>
      </text>
    </comment>
    <comment ref="M2" authorId="1" shapeId="0" xr:uid="{00000000-0006-0000-0400-00000D000000}">
      <text>
        <r>
          <rPr>
            <sz val="11"/>
            <rFont val="Carlito"/>
          </rPr>
          <t>Tự động – KHÔNG NHẬP
Nhóm I–VI của sản phẩm nếu áp dụng, lấy từ danh mục.</t>
        </r>
      </text>
    </comment>
    <comment ref="N2" authorId="1" shapeId="0" xr:uid="{00000000-0006-0000-0400-00000E000000}">
      <text>
        <r>
          <rPr>
            <sz val="11"/>
            <rFont val="Carlito"/>
          </rPr>
          <t>Tự động – KHÔNG NHẬP
Thời gian tham chiếu chuẩn của sản phẩm.</t>
        </r>
      </text>
    </comment>
    <comment ref="O2" authorId="1" shapeId="0" xr:uid="{00000000-0006-0000-0400-00000F000000}">
      <text>
        <r>
          <rPr>
            <sz val="11"/>
            <rFont val="Carlito"/>
          </rPr>
          <t>Tự động – KHÔNG NHẬP
Trạng thái xác nhận của thời gian chuẩn.</t>
        </r>
      </text>
    </comment>
    <comment ref="P2" authorId="0" shapeId="0" xr:uid="{00000000-0006-0000-0400-000010000000}">
      <text>
        <r>
          <rPr>
            <sz val="11"/>
            <rFont val="Carlito"/>
          </rPr>
          <t>Tự động – KHÔNG NHẬP
Phút/SP dùng để tính: phút chuẩn đã xác nhận ở danh mục (khi không có giải trình ở S), nếu không thì lấy cột D.</t>
        </r>
      </text>
    </comment>
    <comment ref="Q2" authorId="0" shapeId="0" xr:uid="{00000000-0006-0000-0400-000011000000}">
      <text>
        <r>
          <rPr>
            <sz val="11"/>
            <rFont val="Carlito"/>
          </rPr>
          <t>Tự động – KHÔNG NHẬP
Thời gian lấy từ định mức danh mục, văn bản định mức hay ước lượng thực tế.</t>
        </r>
      </text>
    </comment>
    <comment ref="R2" authorId="0" shapeId="0" xr:uid="{00000000-0006-0000-0400-000012000000}">
      <text>
        <r>
          <rPr>
            <sz val="11"/>
            <rFont val="Carlito"/>
          </rPr>
          <t>Tự động – KHÔNG NHẬP
THIẾU MÃ VTVL / THIẾU SẢN LƯỢNG / CHƯA CHỌN TRẠNG THÁI / THIẾU NGUỒN ĐỊNH MỨC / THIẾU THỜI GIAN / ĐẠT.</t>
        </r>
      </text>
    </comment>
    <comment ref="S2" authorId="1" shapeId="0" xr:uid="{00000000-0006-0000-0400-000013000000}">
      <text>
        <r>
          <rPr>
            <sz val="11"/>
            <rFont val="Carlito"/>
          </rPr>
          <t>Nhập
Lý do sử dụng thời gian thực tế khác mức chuẩn, điều kiện áp dụng và xác nhận.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500-000001000000}">
      <text>
        <r>
          <rPr>
            <sz val="11"/>
            <rFont val="Carlito"/>
          </rPr>
          <t>Chọn
Mã công việc chịu tác động, chọn từ A2.</t>
        </r>
      </text>
    </comment>
    <comment ref="B2" authorId="0" shapeId="0" xr:uid="{00000000-0006-0000-0500-000002000000}">
      <text>
        <r>
          <rPr>
            <sz val="11"/>
            <rFont val="Carlito"/>
          </rPr>
          <t>Tự động – KHÔNG NHẬP
VTVL tự tra từ A2.</t>
        </r>
      </text>
    </comment>
    <comment ref="C2" authorId="1" shapeId="0" xr:uid="{00000000-0006-0000-0500-000003000000}">
      <text>
        <r>
          <rPr>
            <sz val="11"/>
            <rFont val="Carlito"/>
          </rPr>
          <t>Nhập
Loại thay đổi: số hóa/cải tiến quy trình; thuê dịch vụ/đặt hàng; tự chủ/xã hội hóa; hoặc công việc mới phát sinh.</t>
        </r>
      </text>
    </comment>
    <comment ref="D2" authorId="1" shapeId="0" xr:uid="{00000000-0006-0000-0500-000004000000}">
      <text>
        <r>
          <rPr>
            <sz val="11"/>
            <rFont val="Carlito"/>
          </rPr>
          <t>Nhập
Phần cụ thể của công việc bị thay đổi.</t>
        </r>
      </text>
    </comment>
    <comment ref="E2" authorId="1" shapeId="0" xr:uid="{00000000-0006-0000-0500-000005000000}">
      <text>
        <r>
          <rPr>
            <sz val="11"/>
            <rFont val="Carlito"/>
          </rPr>
          <t>Nhập
Số sản phẩm thực tế áp dụng thay đổi trong kỳ.</t>
        </r>
      </text>
    </comment>
    <comment ref="F2" authorId="1" shapeId="0" xr:uid="{00000000-0006-0000-0500-000006000000}">
      <text>
        <r>
          <rPr>
            <sz val="11"/>
            <rFont val="Carlito"/>
          </rPr>
          <t>Nhập
Phút lao động trực tiếp cho 01 SP trước thay đổi.</t>
        </r>
      </text>
    </comment>
    <comment ref="G2" authorId="1" shapeId="0" xr:uid="{00000000-0006-0000-0500-000007000000}">
      <text>
        <r>
          <rPr>
            <sz val="11"/>
            <rFont val="Carlito"/>
          </rPr>
          <t>Nhập
Phút lao động trực tiếp cho 01 SP sau thay đổi.</t>
        </r>
      </text>
    </comment>
    <comment ref="H2" authorId="1" shapeId="0" xr:uid="{00000000-0006-0000-0500-000008000000}">
      <text>
        <r>
          <rPr>
            <sz val="11"/>
            <rFont val="Carlito"/>
          </rPr>
          <t>Tự động dự kiến/kiểm tra
Số giờ lao động giảm của công đoạn theo khối lượng thực tế áp dụng.</t>
        </r>
      </text>
    </comment>
    <comment ref="I2" authorId="1" shapeId="0" xr:uid="{00000000-0006-0000-0500-000009000000}">
      <text>
        <r>
          <rPr>
            <sz val="11"/>
            <rFont val="Carlito"/>
          </rPr>
          <t>Nhập
Giờ công việc mới phát sinh do thay đổi: quản trị dữ liệu, vận hành, bảo mật, giám sát/nghiệm thu dịch vụ...</t>
        </r>
      </text>
    </comment>
    <comment ref="J2" authorId="1" shapeId="0" xr:uid="{00000000-0006-0000-0500-00000A000000}">
      <text>
        <r>
          <rPr>
            <sz val="11"/>
            <rFont val="Carlito"/>
          </rPr>
          <t>Nhập
Nguồn chứng minh tác động đã xảy ra.</t>
        </r>
      </text>
    </comment>
    <comment ref="K2" authorId="1" shapeId="0" xr:uid="{00000000-0006-0000-0500-00000B000000}">
      <text>
        <r>
          <rPr>
            <sz val="11"/>
            <rFont val="Carlito"/>
          </rPr>
          <t>Nhập
Kỳ phát sinh/đo tác động.</t>
        </r>
      </text>
    </comment>
    <comment ref="L2" authorId="1" shapeId="0" xr:uid="{00000000-0006-0000-0500-00000C000000}">
      <text>
        <r>
          <rPr>
            <sz val="11"/>
            <rFont val="Carlito"/>
          </rPr>
          <t>Nhập
Cho biết B1 đang dùng số trước thay đổi có điều chỉnh hay số đã đo sau thay đổi.</t>
        </r>
      </text>
    </comment>
    <comment ref="M2" authorId="0" shapeId="0" xr:uid="{00000000-0006-0000-0500-00000D000000}">
      <text>
        <r>
          <rPr>
            <sz val="11"/>
            <rFont val="Carlito"/>
          </rPr>
          <t>Chọn
Đã kiểm chứng / Chưa kiểm chứng / Ước lượng tham khảo. Dòng ước lượng tham khảo không được tính vào giờ tác động.</t>
        </r>
      </text>
    </comment>
    <comment ref="N2" authorId="1" shapeId="0" xr:uid="{00000000-0006-0000-0500-00000E000000}">
      <text>
        <r>
          <rPr>
            <sz val="11"/>
            <rFont val="Carlito"/>
          </rPr>
          <t>Tự động dự kiến
Phần giờ giảm được chấp nhận sau kiểm tra nguồn/trạng thái và loại trùng.</t>
        </r>
      </text>
    </comment>
    <comment ref="O2" authorId="1" shapeId="0" xr:uid="{00000000-0006-0000-0500-00000F000000}">
      <text>
        <r>
          <rPr>
            <sz val="11"/>
            <rFont val="Carlito"/>
          </rPr>
          <t>Tự động dự kiến
Phần giờ việc mới được chấp nhận sau kiểm tra.</t>
        </r>
      </text>
    </comment>
    <comment ref="P2" authorId="0" shapeId="0" xr:uid="{00000000-0006-0000-0500-000010000000}">
      <text>
        <r>
          <rPr>
            <sz val="11"/>
            <rFont val="Carlito"/>
          </rPr>
          <t>Tự động – KHÔNG NHẬP
CHƯA ĐỦ CĂN CỨ / THAM KHẢO – KHÔNG TÍNH / CHỜ SOÁT TRÙNG / TRÙNG CÔNG ĐOẠN / THIẾU GIỜ TÁC ĐỘNG / ĐẠT.</t>
        </r>
      </text>
    </comment>
    <comment ref="Q2" authorId="1" shapeId="0" xr:uid="{00000000-0006-0000-0500-000011000000}">
      <text>
        <r>
          <rPr>
            <sz val="11"/>
            <rFont val="Carlito"/>
          </rPr>
          <t>Nhập
Nguồn/kinh phí trước thay đổi nếu cần theo dõi tự chủ, xã hội hóa.</t>
        </r>
      </text>
    </comment>
    <comment ref="R2" authorId="1" shapeId="0" xr:uid="{00000000-0006-0000-0500-000012000000}">
      <text>
        <r>
          <rPr>
            <sz val="11"/>
            <rFont val="Carlito"/>
          </rPr>
          <t>Nhập
Nguồn/kinh phí sau thay đổi.</t>
        </r>
      </text>
    </comment>
    <comment ref="S2" authorId="1" shapeId="0" xr:uid="{00000000-0006-0000-0500-000013000000}">
      <text>
        <r>
          <rPr>
            <sz val="11"/>
            <rFont val="Carlito"/>
          </rPr>
          <t>Nhập
Xác nhận đã kiểm tra để loại trừ tác động trùng theo mã công việc, loại tác động, công đoạn và kỳ.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600-000001000000}">
      <text>
        <r>
          <rPr>
            <sz val="11"/>
            <rFont val="Carlito"/>
          </rPr>
          <t>Tự động dự kiến
Mã công việc được tổng hợp.</t>
        </r>
      </text>
    </comment>
    <comment ref="B2" authorId="0" shapeId="0" xr:uid="{00000000-0006-0000-0600-000002000000}">
      <text>
        <r>
          <rPr>
            <sz val="11"/>
            <rFont val="Carlito"/>
          </rPr>
          <t>Tự động dự kiến
VTVL tương ứng.</t>
        </r>
      </text>
    </comment>
    <comment ref="C2" authorId="0" shapeId="0" xr:uid="{00000000-0006-0000-0600-000003000000}">
      <text>
        <r>
          <rPr>
            <sz val="11"/>
            <rFont val="Carlito"/>
          </rPr>
          <t>Tự động dự kiến
Tổng giờ giảm hợp lệ do số hóa/cải tiến quy trình.</t>
        </r>
      </text>
    </comment>
    <comment ref="D2" authorId="0" shapeId="0" xr:uid="{00000000-0006-0000-0600-000004000000}">
      <text>
        <r>
          <rPr>
            <sz val="11"/>
            <rFont val="Carlito"/>
          </rPr>
          <t>Tự động dự kiến
Tổng giờ giảm hợp lệ do thuê dịch vụ, tự chủ, xã hội hóa.</t>
        </r>
      </text>
    </comment>
    <comment ref="E2" authorId="0" shapeId="0" xr:uid="{00000000-0006-0000-0600-000005000000}">
      <text>
        <r>
          <rPr>
            <sz val="11"/>
            <rFont val="Carlito"/>
          </rPr>
          <t>Tự động dự kiến
Tổng giờ công việc mới hợp lệ.</t>
        </r>
      </text>
    </comment>
    <comment ref="F2" authorId="0" shapeId="0" xr:uid="{00000000-0006-0000-0600-000006000000}">
      <text>
        <r>
          <rPr>
            <sz val="11"/>
            <rFont val="Carlito"/>
          </rPr>
          <t>Tự động dự kiến
Tác động ròng để điều chỉnh giờ B1.</t>
        </r>
      </text>
    </comment>
    <comment ref="G2" authorId="1" shapeId="0" xr:uid="{00000000-0006-0000-0600-000007000000}">
      <text>
        <r>
          <rPr>
            <sz val="11"/>
            <rFont val="Carlito"/>
          </rPr>
          <t>Tự động – KHÔNG NHẬP
Đã kiểm chứng (mọi dòng B2_CT của mã đều ĐẠT) / Kiểm chứng một phần / Chưa có dòng đạt.</t>
        </r>
      </text>
    </comment>
    <comment ref="H2" authorId="0" shapeId="0" xr:uid="{00000000-0006-0000-0600-000008000000}">
      <text>
        <r>
          <rPr>
            <sz val="11"/>
            <rFont val="Carlito"/>
          </rPr>
          <t>Tự động dự kiến
Số dòng B2_CT_TacDong được tổng hợp.</t>
        </r>
      </text>
    </comment>
    <comment ref="I2" authorId="1" shapeId="0" xr:uid="{00000000-0006-0000-0600-000009000000}">
      <text>
        <r>
          <rPr>
            <sz val="11"/>
            <rFont val="Carlito"/>
          </rPr>
          <t>Tự động – KHÔNG NHẬP
Cảnh báo mức độ đủ điều kiện; chỉ phần giờ của dòng ĐẠT được chuyển sang C3.</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700-000001000000}">
      <text>
        <r>
          <rPr>
            <sz val="11"/>
            <rFont val="Carlito"/>
          </rPr>
          <t>Nhập
Mã VTVL theo danh mục/quyết định có thẩm quyền; mã đề xuất phải ghi riêng.</t>
        </r>
      </text>
    </comment>
    <comment ref="B2" authorId="0" shapeId="0" xr:uid="{00000000-0006-0000-0700-000002000000}">
      <text>
        <r>
          <rPr>
            <sz val="11"/>
            <rFont val="Carlito"/>
          </rPr>
          <t>Nhập
Tên VTVL theo quyết định/danh mục.</t>
        </r>
      </text>
    </comment>
    <comment ref="C2" authorId="0" shapeId="0" xr:uid="{00000000-0006-0000-0700-000003000000}">
      <text>
        <r>
          <rPr>
            <sz val="11"/>
            <rFont val="Carlito"/>
          </rPr>
          <t>Nhập
Phân loại cán bộ/công chức/viên chức hoặc chế độ nhân sự khác theo quy định.</t>
        </r>
      </text>
    </comment>
    <comment ref="D2" authorId="0" shapeId="0" xr:uid="{00000000-0006-0000-0700-000004000000}">
      <text>
        <r>
          <rPr>
            <sz val="11"/>
            <rFont val="Carlito"/>
          </rPr>
          <t>Nhập
Số, ký hiệu quyết định/danh mục phê duyệt VTVL.</t>
        </r>
      </text>
    </comment>
    <comment ref="E2" authorId="1" shapeId="0" xr:uid="{00000000-0006-0000-0700-000005000000}">
      <text>
        <r>
          <rPr>
            <sz val="11"/>
            <rFont val="Carlito"/>
          </rPr>
          <t>Tự động – KHÔNG NHẬP
Quỹ giờ PP2: mức chung lấy từ DM_THAM_SO (1.904) hoặc giờ riêng đã kiểm chứng ở H.</t>
        </r>
      </text>
    </comment>
    <comment ref="F2" authorId="1" shapeId="0" xr:uid="{00000000-0006-0000-0700-000006000000}">
      <text>
        <r>
          <rPr>
            <sz val="11"/>
            <rFont val="Carlito"/>
          </rPr>
          <t>Nhập
Căn cứ xác định quỹ giờ. Chế độ phổ biến: ghi “Mức chung 1.904 giờ – quy định về thời giờ làm việc”. Chế độ đặc thù: ghi văn bản quy định giờ riêng (bắt buộc khi có H).</t>
        </r>
      </text>
    </comment>
    <comment ref="G2" authorId="0" shapeId="0" xr:uid="{00000000-0006-0000-0700-000007000000}">
      <text>
        <r>
          <rPr>
            <sz val="11"/>
            <rFont val="Carlito"/>
          </rPr>
          <t>Nhập
Kết quả rà soát VTVL: tiếp tục sử dụng; cần cập nhật; đề nghị bổ sung/sửa đổi/bãi bỏ; hoặc trạng thái xác nhận theo file phát hành.</t>
        </r>
      </text>
    </comment>
    <comment ref="H2" authorId="0" shapeId="0" xr:uid="{00000000-0006-0000-0700-000008000000}">
      <text>
        <r>
          <rPr>
            <sz val="11"/>
            <rFont val="Carlito"/>
          </rPr>
          <t>Nhập
Quỹ giờ/năm riêng cho vị trí có chế độ làm việc khác chế độ phổ biến.</t>
        </r>
      </text>
    </comment>
    <comment ref="I2" authorId="1" shapeId="0" xr:uid="{00000000-0006-0000-0700-000009000000}">
      <text>
        <r>
          <rPr>
            <sz val="11"/>
            <rFont val="Carlito"/>
          </rPr>
          <t>Chọn (khi đặc thù)
Đã kiểm chứng / Chưa kiểm chứng.</t>
        </r>
      </text>
    </comment>
    <comment ref="J2" authorId="0" shapeId="0" xr:uid="{00000000-0006-0000-0700-00000A000000}">
      <text>
        <r>
          <rPr>
            <sz val="11"/>
            <rFont val="Carlito"/>
          </rPr>
          <t>Nhập
Chế độ 40 giờ/tuần, ca kíp hoặc chế độ ngành/nghề đặc thù.</t>
        </r>
      </text>
    </comment>
    <comment ref="K2" authorId="0" shapeId="0" xr:uid="{00000000-0006-0000-0700-00000B000000}">
      <text>
        <r>
          <rPr>
            <sz val="11"/>
            <rFont val="Carlito"/>
          </rPr>
          <t>Tự động – KHÔNG NHẬP
Kết quả kiểm soát tính hợp lệ của mức quỹ giờ PP2.</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800-000001000000}">
      <text>
        <r>
          <rPr>
            <sz val="11"/>
            <rFont val="Carlito"/>
          </rPr>
          <t>Liên kết
Mã VTVL cần mô tả yêu cầu.</t>
        </r>
      </text>
    </comment>
    <comment ref="B2" authorId="0" shapeId="0" xr:uid="{00000000-0006-0000-0800-000002000000}">
      <text>
        <r>
          <rPr>
            <sz val="11"/>
            <rFont val="Carlito"/>
          </rPr>
          <t>Nhập
Trách nhiệm chính, phạm vi quyền hạn/kết quả phải chịu trách nhiệm của VTVL.</t>
        </r>
      </text>
    </comment>
    <comment ref="C2" authorId="0" shapeId="0" xr:uid="{00000000-0006-0000-0800-000003000000}">
      <text>
        <r>
          <rPr>
            <sz val="11"/>
            <rFont val="Carlito"/>
          </rPr>
          <t>Nhập
Các năng lực chung cần có và mức yêu cầu.</t>
        </r>
      </text>
    </comment>
    <comment ref="D2" authorId="0" shapeId="0" xr:uid="{00000000-0006-0000-0800-000004000000}">
      <text>
        <r>
          <rPr>
            <sz val="11"/>
            <rFont val="Carlito"/>
          </rPr>
          <t>Nhập
Năng lực chuyên môn, nghiệp vụ cần thiết.</t>
        </r>
      </text>
    </comment>
    <comment ref="E2" authorId="0" shapeId="0" xr:uid="{00000000-0006-0000-0800-000005000000}">
      <text>
        <r>
          <rPr>
            <sz val="11"/>
            <rFont val="Carlito"/>
          </rPr>
          <t>Nhập
Năng lực lãnh đạo, quản lý nếu VTVL có chức năng quản lý.</t>
        </r>
      </text>
    </comment>
    <comment ref="F2" authorId="0" shapeId="0" xr:uid="{00000000-0006-0000-0800-000006000000}">
      <text>
        <r>
          <rPr>
            <sz val="11"/>
            <rFont val="Carlito"/>
          </rPr>
          <t>Nhập
Văn bản/khung tiêu chuẩn làm căn cứ xác định năng lực.</t>
        </r>
      </text>
    </comment>
    <comment ref="G2" authorId="0" shapeId="0" xr:uid="{00000000-0006-0000-0800-000007000000}">
      <text>
        <r>
          <rPr>
            <sz val="11"/>
            <rFont val="Carlito"/>
          </rPr>
          <t>Nhập
Địa chỉ lưu bản mô tả công việc/khung năng lực được phép truy cập.</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900-000001000000}">
      <text>
        <r>
          <rPr>
            <sz val="11"/>
            <rFont val="Carlito"/>
          </rPr>
          <t>Chọn
Mã VTVL, chọn từ C1.</t>
        </r>
      </text>
    </comment>
    <comment ref="B2" authorId="1" shapeId="0" xr:uid="{00000000-0006-0000-0900-000002000000}">
      <text>
        <r>
          <rPr>
            <sz val="11"/>
            <rFont val="Carlito"/>
          </rPr>
          <t>Nhập
PP1, PP2, PP3 hoặc kết hợp theo tính chất VTVL.</t>
        </r>
      </text>
    </comment>
    <comment ref="C2" authorId="1" shapeId="0" xr:uid="{00000000-0006-0000-0900-000003000000}">
      <text>
        <r>
          <rPr>
            <sz val="11"/>
            <rFont val="Carlito"/>
          </rPr>
          <t>Tự động dự kiến
Tổng giờ công việc ban đầu của VTVL từ B1.</t>
        </r>
      </text>
    </comment>
    <comment ref="D2" authorId="0" shapeId="0" xr:uid="{00000000-0006-0000-0900-000004000000}">
      <text>
        <r>
          <rPr>
            <sz val="11"/>
            <rFont val="Carlito"/>
          </rPr>
          <t>Tự động – KHÔNG NHẬP
Giờ tác động ròng từ B2_ThayDoi (chỉ dòng B2_CT đã ĐẠT).</t>
        </r>
      </text>
    </comment>
    <comment ref="E2" authorId="1" shapeId="0" xr:uid="{00000000-0006-0000-0900-000005000000}">
      <text>
        <r>
          <rPr>
            <sz val="11"/>
            <rFont val="Carlito"/>
          </rPr>
          <t>Tự động dự kiến
Tổng giờ cần thiết sau tác động.</t>
        </r>
      </text>
    </comment>
    <comment ref="F2" authorId="0" shapeId="0" xr:uid="{00000000-0006-0000-0900-000006000000}">
      <text>
        <r>
          <rPr>
            <sz val="11"/>
            <rFont val="Carlito"/>
          </rPr>
          <t>Tự động – KHÔNG NHẬP
Quỹ giờ PP2 tự lấy từ C1 cột E của cùng mã VTVL.</t>
        </r>
      </text>
    </comment>
    <comment ref="G2" authorId="0" shapeId="0" xr:uid="{00000000-0006-0000-0900-000007000000}">
      <text>
        <r>
          <rPr>
            <sz val="11"/>
            <rFont val="Carlito"/>
          </rPr>
          <t>Tự động – KHÔNG NHẬP
Người quy đổi PP2 = Giờ ròng ÷ Quỹ giờ; chỉ tính khi phương pháp có PP2; giữ số thập phân.</t>
        </r>
      </text>
    </comment>
    <comment ref="H2" authorId="1" shapeId="0" xr:uid="{00000000-0006-0000-0900-000008000000}">
      <text>
        <r>
          <rPr>
            <sz val="11"/>
            <rFont val="Carlito"/>
          </rPr>
          <t>Nhập
Số người cần theo cơ cấu/chức danh/yêu cầu thường trực hoặc định mức có thẩm quyền.</t>
        </r>
      </text>
    </comment>
    <comment ref="I2" authorId="0" shapeId="0" xr:uid="{00000000-0006-0000-0900-000009000000}">
      <text>
        <r>
          <rPr>
            <sz val="11"/>
            <rFont val="Carlito"/>
          </rPr>
          <t>Nhập (khi PP3)
Số người theo PP3, ước lượng từ vận hành công việc thực tế; giải trình ở K, không yêu cầu kiểm chứng.</t>
        </r>
      </text>
    </comment>
    <comment ref="J2" authorId="1" shapeId="0" xr:uid="{00000000-0006-0000-0900-00000A000000}">
      <text>
        <r>
          <rPr>
            <sz val="11"/>
            <rFont val="Carlito"/>
          </rPr>
          <t>Nhập
Kết luận về số người thực tế cần bố trí cho VTVL sau khi xem xét PP1/PP2/PP3, hiện diện đồng thời và khả năng dùng chung.</t>
        </r>
      </text>
    </comment>
    <comment ref="K2" authorId="1" shapeId="0" xr:uid="{00000000-0006-0000-0900-00000B000000}">
      <text>
        <r>
          <rPr>
            <sz val="11"/>
            <rFont val="Carlito"/>
          </rPr>
          <t>Nhập
Căn cứ của phương pháp và kết quả.</t>
        </r>
      </text>
    </comment>
    <comment ref="L2" authorId="0" shapeId="0" xr:uid="{00000000-0006-0000-0900-00000C000000}">
      <text>
        <r>
          <rPr>
            <sz val="11"/>
            <rFont val="Carlito"/>
          </rPr>
          <t>Chọn
Tính thử / Chưa đủ dữ liệu / Đã kiểm chứng / Không áp dụng.</t>
        </r>
      </text>
    </comment>
    <comment ref="M2" authorId="0" shapeId="0" xr:uid="{00000000-0006-0000-0900-00000D000000}">
      <text>
        <r>
          <rPr>
            <sz val="11"/>
            <rFont val="Carlito"/>
          </rPr>
          <t>Tự động – KHÔNG NHẬP
Cảnh báo: mã chưa có ở C1, chưa chọn phương pháp, PP2 thiếu giờ hoặc còn dòng B1 chưa đạt, thiếu số người PP1/PP3, thiếu giải trình, chưa kết luận.</t>
        </r>
      </text>
    </comment>
    <comment ref="N2" authorId="1" shapeId="0" xr:uid="{00000000-0006-0000-0900-00000E000000}">
      <text>
        <r>
          <rPr>
            <sz val="11"/>
            <rFont val="Carlito"/>
          </rPr>
          <t>Tự động – KHÔNG NHẬP
Số dòng khối lượng thuộc vị trí chưa đủ nguồn, thời gian hoặc xác nhận.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A00-000001000000}">
      <text>
        <r>
          <rPr>
            <sz val="11"/>
            <rFont val="Carlito"/>
          </rPr>
          <t>Nhập
Mã tham chiếu ổn định của người/nguồn lực phục vụ đối chiếu, bảo đảm quản lý dữ liệu phù hợp.</t>
        </r>
      </text>
    </comment>
    <comment ref="B2" authorId="1" shapeId="0" xr:uid="{00000000-0006-0000-0A00-000002000000}">
      <text>
        <r>
          <rPr>
            <sz val="11"/>
            <rFont val="Carlito"/>
          </rPr>
          <t>Chọn
Mã VTVL, chọn từ C1.</t>
        </r>
      </text>
    </comment>
    <comment ref="C2" authorId="0" shapeId="0" xr:uid="{00000000-0006-0000-0A00-000003000000}">
      <text>
        <r>
          <rPr>
            <sz val="11"/>
            <rFont val="Carlito"/>
          </rPr>
          <t>Nhập
Cán bộ/công chức/viên chức/chế độ khác.</t>
        </r>
      </text>
    </comment>
    <comment ref="D2" authorId="1" shapeId="0" xr:uid="{00000000-0006-0000-0A00-000004000000}">
      <text>
        <r>
          <rPr>
            <sz val="11"/>
            <rFont val="Carlito"/>
          </rPr>
          <t>Tự động – KHÔNG NHẬP
Lấy giờ riêng ở K nếu có; nếu không lấy quỹ giờ PP2 của VTVL ở C1.</t>
        </r>
      </text>
    </comment>
    <comment ref="E2" authorId="0" shapeId="0" xr:uid="{00000000-0006-0000-0A00-000005000000}">
      <text>
        <r>
          <rPr>
            <sz val="11"/>
            <rFont val="Carlito"/>
          </rPr>
          <t>Nhập
Phần giờ thực tế/có thể bố trí cho VTVL ở cột B.</t>
        </r>
      </text>
    </comment>
    <comment ref="F2" authorId="0" shapeId="0" xr:uid="{00000000-0006-0000-0A00-000006000000}">
      <text>
        <r>
          <rPr>
            <sz val="11"/>
            <rFont val="Carlito"/>
          </rPr>
          <t>Nhập
Phần giờ dùng cho công việc/VTVL khác.</t>
        </r>
      </text>
    </comment>
    <comment ref="G2" authorId="0" shapeId="0" xr:uid="{00000000-0006-0000-0A00-000007000000}">
      <text>
        <r>
          <rPr>
            <sz val="11"/>
            <rFont val="Carlito"/>
          </rPr>
          <t>Nhập
Cơ quan/đơn vị nơi người và chỉ tiêu biên chế được tính chính thức.</t>
        </r>
      </text>
    </comment>
    <comment ref="H2" authorId="0" shapeId="0" xr:uid="{00000000-0006-0000-0A00-000008000000}">
      <text>
        <r>
          <rPr>
            <sz val="11"/>
            <rFont val="Carlito"/>
          </rPr>
          <t>Nhập
Nguồn xác nhận nhân lực và phân bổ thời gian.</t>
        </r>
      </text>
    </comment>
    <comment ref="I2" authorId="1" shapeId="0" xr:uid="{00000000-0006-0000-0A00-000009000000}">
      <text>
        <r>
          <rPr>
            <sz val="11"/>
            <rFont val="Carlito"/>
          </rPr>
          <t>Chọn
Đã kiểm chứng / Chưa kiểm chứng.</t>
        </r>
      </text>
    </comment>
    <comment ref="J2" authorId="0" shapeId="0" xr:uid="{00000000-0006-0000-0A00-00000A000000}">
      <text>
        <r>
          <rPr>
            <sz val="11"/>
            <rFont val="Carlito"/>
          </rPr>
          <t>Tự động dự kiến
Cảnh báo trùng mã, vượt quỹ giờ, thiếu nơi tính BC...</t>
        </r>
      </text>
    </comment>
    <comment ref="K2" authorId="0" shapeId="0" xr:uid="{00000000-0006-0000-0A00-00000B000000}">
      <text>
        <r>
          <rPr>
            <sz val="11"/>
            <rFont val="Carlito"/>
          </rPr>
          <t>Nhập
Quỹ giờ đặc thù áp dụng riêng cho nguồn lực được quản lý tại D1 khi có căn cứ.</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BTCTW</author>
    <author>Hướng dẫn điền biểu</author>
  </authors>
  <commentList>
    <comment ref="A2" authorId="0" shapeId="0" xr:uid="{00000000-0006-0000-0B00-000001000000}">
      <text>
        <r>
          <rPr>
            <sz val="11"/>
            <rFont val="Carlito"/>
          </rPr>
          <t>Chọn
Mã VTVL, chọn từ C1.</t>
        </r>
      </text>
    </comment>
    <comment ref="B2" authorId="0" shapeId="0" xr:uid="{00000000-0006-0000-0B00-000002000000}">
      <text>
        <r>
          <rPr>
            <sz val="11"/>
            <rFont val="Carlito"/>
          </rPr>
          <t>Chọn
Năm 2027–2031.</t>
        </r>
      </text>
    </comment>
    <comment ref="C2" authorId="0" shapeId="0" xr:uid="{00000000-0006-0000-0B00-000003000000}">
      <text>
        <r>
          <rPr>
            <sz val="11"/>
            <rFont val="Carlito"/>
          </rPr>
          <t>Tự động – KHÔNG NHẬP
Lấy từ C3 cột J (Người cần bố trí) theo mã VTVL ở cột A.</t>
        </r>
      </text>
    </comment>
    <comment ref="D2" authorId="1" shapeId="0" xr:uid="{00000000-0006-0000-0B00-000004000000}">
      <text>
        <r>
          <rPr>
            <sz val="11"/>
            <rFont val="Carlito"/>
          </rPr>
          <t>Nhập
Nguồn lực hiện có có thể bố trí cho VTVL sau đối chiếu phân công/giờ.</t>
        </r>
      </text>
    </comment>
    <comment ref="E2" authorId="1" shapeId="0" xr:uid="{00000000-0006-0000-0B00-000005000000}">
      <text>
        <r>
          <rPr>
            <sz val="11"/>
            <rFont val="Carlito"/>
          </rPr>
          <t>Nhập
Chỉ tiêu biên chế/số lượng người làm việc được cấp có thẩm quyền giao ở đúng phạm vi.</t>
        </r>
      </text>
    </comment>
    <comment ref="F2" authorId="1" shapeId="0" xr:uid="{00000000-0006-0000-0B00-000006000000}">
      <text>
        <r>
          <rPr>
            <sz val="11"/>
            <rFont val="Carlito"/>
          </rPr>
          <t>Nhập
Phương án tự sắp xếp: điều chuyển, bố trí lại, kiêm nhiệm, đào tạo, dùng chung nhân lực.</t>
        </r>
      </text>
    </comment>
    <comment ref="G2" authorId="1" shapeId="0" xr:uid="{00000000-0006-0000-0B00-000007000000}">
      <text>
        <r>
          <rPr>
            <sz val="11"/>
            <rFont val="Carlito"/>
          </rPr>
          <t>Nhập
Chỉ tiêu đề nghị điều chỉnh sau khi đã tính các giải pháp tự sắp xếp.</t>
        </r>
      </text>
    </comment>
    <comment ref="H2" authorId="1" shapeId="0" xr:uid="{00000000-0006-0000-0B00-000008000000}">
      <text>
        <r>
          <rPr>
            <sz val="11"/>
            <rFont val="Carlito"/>
          </rPr>
          <t>Nhập
Căn cứ và giải trình cho phương án.</t>
        </r>
      </text>
    </comment>
    <comment ref="I2" authorId="0" shapeId="0" xr:uid="{00000000-0006-0000-0B00-000009000000}">
      <text>
        <r>
          <rPr>
            <sz val="11"/>
            <rFont val="Carlito"/>
          </rPr>
          <t>Chọn
Đang xây dựng / Đã hoàn thành ở đơn vị / Đã thẩm định / Đã được quyết định.</t>
        </r>
      </text>
    </comment>
    <comment ref="J2" authorId="0" shapeId="0" xr:uid="{00000000-0006-0000-0B00-00000A000000}">
      <text>
        <r>
          <rPr>
            <sz val="11"/>
            <rFont val="Carlito"/>
          </rPr>
          <t>Tự động – KHÔNG NHẬP
THIẾU PHƯƠNG ÁN / CHƯA CHỌN TRẠNG THÁI / ĐANG XÂY DỰNG / CHƯA ĐỦ CĂN CỨ / SẴN SÀNG THẨM ĐỊNH / ĐÃ THẨM ĐỊNH / ĐÃ QUYẾT ĐỊNH.</t>
        </r>
      </text>
    </comment>
    <comment ref="K2" authorId="0" shapeId="0" xr:uid="{00000000-0006-0000-0B00-00000B000000}">
      <text>
        <r>
          <rPr>
            <sz val="11"/>
            <rFont val="Carlito"/>
          </rPr>
          <t>Tự động – KHÔNG NHẬP
Người quy đổi PP2 lấy từ C3 cột G (tham khảo, không đồng nhất biên chế).</t>
        </r>
      </text>
    </comment>
    <comment ref="L2" authorId="0" shapeId="0" xr:uid="{00000000-0006-0000-0B00-00000C000000}">
      <text>
        <r>
          <rPr>
            <sz val="11"/>
            <rFont val="Carlito"/>
          </rPr>
          <t>Tự động – KHÔNG NHẬP
Người cần bố trí lấy từ C3 cột J.</t>
        </r>
      </text>
    </comment>
    <comment ref="M2" authorId="1" shapeId="0" xr:uid="{00000000-0006-0000-0B00-00000D000000}">
      <text>
        <r>
          <rPr>
            <sz val="11"/>
            <rFont val="Carlito"/>
          </rPr>
          <t>Tự động – KHÔNG NHẬP
Cảnh báo khi phép so sánh dùng đại lượng sai đơn vị/cơ sở hoặc chưa đủ điều kiện.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C00-000001000000}">
      <text>
        <r>
          <rPr>
            <sz val="11"/>
            <rFont val="Carlito"/>
          </rPr>
          <t>Đầu mối nhập; cơ sở CHỈ ĐỌC
Mã định danh dùng tra cứu sản phẩm tại B1 cột L.</t>
        </r>
      </text>
    </comment>
    <comment ref="B2" authorId="0" shapeId="0" xr:uid="{00000000-0006-0000-0C00-000002000000}">
      <text>
        <r>
          <rPr>
            <sz val="11"/>
            <rFont val="Carlito"/>
          </rPr>
          <t>Đầu mối nhập; cơ sở CHỈ ĐỌC
Tên sản phẩm và loại công việc đại diện.</t>
        </r>
      </text>
    </comment>
    <comment ref="C2" authorId="0" shapeId="0" xr:uid="{00000000-0006-0000-0C00-000003000000}">
      <text>
        <r>
          <rPr>
            <sz val="11"/>
            <rFont val="Carlito"/>
          </rPr>
          <t>Đầu mối nhập; cơ sở CHỈ ĐỌC
Phạm vi chuyên ngành của sản phẩm.</t>
        </r>
      </text>
    </comment>
    <comment ref="D2" authorId="0" shapeId="0" xr:uid="{00000000-0006-0000-0C00-000004000000}">
      <text>
        <r>
          <rPr>
            <sz val="11"/>
            <rFont val="Carlito"/>
          </rPr>
          <t>Đầu mối nhập; cơ sở CHỈ ĐỌC
Nhóm độ phức tạp sản phẩm nếu có phân nhóm.</t>
        </r>
      </text>
    </comment>
    <comment ref="E2" authorId="0" shapeId="0" xr:uid="{00000000-0006-0000-0C00-000005000000}">
      <text>
        <r>
          <rPr>
            <sz val="11"/>
            <rFont val="Carlito"/>
          </rPr>
          <t>Đầu mối nhập; cơ sở CHỈ ĐỌC
Thời gian lao động chuẩn của một đơn vị sản phẩm.</t>
        </r>
      </text>
    </comment>
    <comment ref="F2" authorId="0" shapeId="0" xr:uid="{00000000-0006-0000-0C00-000006000000}">
      <text>
        <r>
          <rPr>
            <sz val="11"/>
            <rFont val="Carlito"/>
          </rPr>
          <t>Đầu mối nhập; cơ sở CHỈ ĐỌC
Địa chỉ nguồn, quyết định, phiếu đo được công nhận.</t>
        </r>
      </text>
    </comment>
    <comment ref="G2" authorId="0" shapeId="0" xr:uid="{00000000-0006-0000-0C00-000007000000}">
      <text>
        <r>
          <rPr>
            <sz val="11"/>
            <rFont val="Carlito"/>
          </rPr>
          <t>Đầu mối nhập; cơ sở CHỈ ĐỌC
Tình trạng kiểm chứng, công bố của mức chuẩn.</t>
        </r>
      </text>
    </comment>
    <comment ref="H2" authorId="0" shapeId="0" xr:uid="{00000000-0006-0000-0C00-000008000000}">
      <text>
        <r>
          <rPr>
            <sz val="11"/>
            <rFont val="Carlito"/>
          </rPr>
          <t>Đầu mối nhập; cơ sở CHỈ ĐỌC
Chủ thể có thẩm quyền xác nhận.</t>
        </r>
      </text>
    </comment>
    <comment ref="I2" authorId="0" shapeId="0" xr:uid="{00000000-0006-0000-0C00-000009000000}">
      <text>
        <r>
          <rPr>
            <sz val="11"/>
            <rFont val="Carlito"/>
          </rPr>
          <t>Đầu mối nhập; cơ sở CHỈ ĐỌC
Ngày chuẩn được phép áp dụng.</t>
        </r>
      </text>
    </comment>
    <comment ref="J2" authorId="0" shapeId="0" xr:uid="{00000000-0006-0000-0C00-00000A000000}">
      <text>
        <r>
          <rPr>
            <sz val="11"/>
            <rFont val="Carlito"/>
          </rPr>
          <t>Đầu mối nhập; cơ sở CHỈ ĐỌC
Địa bàn, khối, điều kiện, phiên bản áp dụng.</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3" authorId="0" shapeId="0" xr:uid="{00000000-0006-0000-0D00-000001000000}">
      <text>
        <r>
          <rPr>
            <sz val="11"/>
            <rFont val="Carlito"/>
          </rPr>
          <t>Nhập
Số thứ tự của xã, phường, đặc khu trong phạm vi kê khai.</t>
        </r>
      </text>
    </comment>
    <comment ref="B3" authorId="0" shapeId="0" xr:uid="{00000000-0006-0000-0D00-000002000000}">
      <text>
        <r>
          <rPr>
            <sz val="11"/>
            <rFont val="Carlito"/>
          </rPr>
          <t>Nhập
Tên đầy đủ, chính thức của từng đơn vị hành chính cấp xã sau sắp xếp.</t>
        </r>
      </text>
    </comment>
    <comment ref="C3" authorId="0" shapeId="0" xr:uid="{00000000-0006-0000-0D00-000003000000}">
      <text>
        <r>
          <rPr>
            <sz val="11"/>
            <rFont val="Carlito"/>
          </rPr>
          <t>Nhập
Nhóm vùng của từng xã, phường, đặc khu được nhận diện theo 04 nhóm tại Phụ lục IV.</t>
        </r>
      </text>
    </comment>
    <comment ref="F3" authorId="0" shapeId="0" xr:uid="{00000000-0006-0000-0D00-000004000000}">
      <text>
        <r>
          <rPr>
            <sz val="11"/>
            <rFont val="Carlito"/>
          </rPr>
          <t>CHỈ ĐỌC - KHÔNG NHẬP
Các ô F4-F7 liệt kê sẵn 04 tên vùng; F3 là tiêu đề chú dẫn.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0E00-000001000000}">
      <text>
        <r>
          <rPr>
            <sz val="11"/>
            <rFont val="Carlito"/>
          </rPr>
          <t>Tự động/nhập bởi bộ phận kiểm tra
Tên biểu/nhóm dữ liệu bị kiểm tra.</t>
        </r>
      </text>
    </comment>
    <comment ref="B2" authorId="0" shapeId="0" xr:uid="{00000000-0006-0000-0E00-000002000000}">
      <text>
        <r>
          <rPr>
            <sz val="11"/>
            <rFont val="Carlito"/>
          </rPr>
          <t>Tự động/kiểm tra
Mã bản ghi có lỗi/cần kiểm tra.</t>
        </r>
      </text>
    </comment>
    <comment ref="C2" authorId="0" shapeId="0" xr:uid="{00000000-0006-0000-0E00-000003000000}">
      <text>
        <r>
          <rPr>
            <sz val="11"/>
            <rFont val="Carlito"/>
          </rPr>
          <t>Tự động/kiểm tra
Nhóm lỗi: thiếu dữ liệu, sai mã, trùng, sai kỳ, sai công thức, chưa xác nhận...</t>
        </r>
      </text>
    </comment>
    <comment ref="D2" authorId="0" shapeId="0" xr:uid="{00000000-0006-0000-0E00-000004000000}">
      <text>
        <r>
          <rPr>
            <sz val="11"/>
            <rFont val="Carlito"/>
          </rPr>
          <t>Tự động/kiểm tra
Chưa kiểm tra/thiếu dữ liệu/có lỗi/đạt/không áp dụng.</t>
        </r>
      </text>
    </comment>
    <comment ref="E2" authorId="0" shapeId="0" xr:uid="{00000000-0006-0000-0E00-000005000000}">
      <text>
        <r>
          <rPr>
            <sz val="11"/>
            <rFont val="Carlito"/>
          </rPr>
          <t>Tự động/kiểm tra
Mô tả trường/dòng cần sửa và cách xử lý.</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BTCTW</author>
  </authors>
  <commentList>
    <comment ref="A2" authorId="0" shapeId="0" xr:uid="{00000000-0006-0000-0F00-000001000000}">
      <text>
        <r>
          <rPr>
            <sz val="11"/>
            <rFont val="Carlito"/>
          </rPr>
          <t>Nhập
Cơ quan/đơn vị được theo dõi.</t>
        </r>
      </text>
    </comment>
    <comment ref="B2" authorId="0" shapeId="0" xr:uid="{00000000-0006-0000-0F00-000002000000}">
      <text>
        <r>
          <rPr>
            <sz val="11"/>
            <rFont val="Carlito"/>
          </rPr>
          <t>Nhập
Kỳ báo cáo tiến độ.</t>
        </r>
      </text>
    </comment>
    <comment ref="C2" authorId="1" shapeId="0" xr:uid="{00000000-0006-0000-0F00-000003000000}">
      <text>
        <r>
          <rPr>
            <sz val="11"/>
            <rFont val="Carlito"/>
          </rPr>
          <t>Tự động – KHÔNG NHẬP
Số nhiệm vụ đã kê khai ở A1.</t>
        </r>
      </text>
    </comment>
    <comment ref="D2" authorId="1" shapeId="0" xr:uid="{00000000-0006-0000-0F00-000004000000}">
      <text>
        <r>
          <rPr>
            <sz val="11"/>
            <rFont val="Carlito"/>
          </rPr>
          <t>Tự động – KHÔNG NHẬP
Số VTVL đã kê khai ở C1.</t>
        </r>
      </text>
    </comment>
    <comment ref="E2" authorId="1" shapeId="0" xr:uid="{00000000-0006-0000-0F00-000005000000}">
      <text>
        <r>
          <rPr>
            <sz val="11"/>
            <rFont val="Carlito"/>
          </rPr>
          <t>Tự động – KHÔNG NHẬP
Số VTVL ở C3 có cảnh báo = ĐẠT.</t>
        </r>
      </text>
    </comment>
    <comment ref="F2" authorId="0" shapeId="0" xr:uid="{00000000-0006-0000-0F00-000006000000}">
      <text>
        <r>
          <rPr>
            <sz val="11"/>
            <rFont val="Carlito"/>
          </rPr>
          <t>Tự động dự kiến
Số VTVL đủ căn cứ / Tổng VTVL rà soát.</t>
        </r>
      </text>
    </comment>
    <comment ref="G2" authorId="1" shapeId="0" xr:uid="{00000000-0006-0000-0F00-000007000000}">
      <text>
        <r>
          <rPr>
            <sz val="11"/>
            <rFont val="Carlito"/>
          </rPr>
          <t>Tự động – KHÔNG NHẬP
Chưa kê khai VTVL / Đang hoàn thiện / Đủ căn cứ toàn bộ VTVL.</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Hướng dẫn điền biểu</author>
  </authors>
  <commentList>
    <comment ref="A2" authorId="0" shapeId="0" xr:uid="{00000000-0006-0000-1000-000001000000}">
      <text>
        <r>
          <rPr>
            <sz val="11"/>
            <rFont val="Carlito"/>
          </rPr>
          <t>Nhập
Kỳ dữ liệu bị sửa.</t>
        </r>
      </text>
    </comment>
    <comment ref="B2" authorId="0" shapeId="0" xr:uid="{00000000-0006-0000-1000-000002000000}">
      <text>
        <r>
          <rPr>
            <sz val="11"/>
            <rFont val="Carlito"/>
          </rPr>
          <t>Nhập
Tên biểu/trang tính có dữ liệu sửa.</t>
        </r>
      </text>
    </comment>
    <comment ref="C2" authorId="0" shapeId="0" xr:uid="{00000000-0006-0000-1000-000003000000}">
      <text>
        <r>
          <rPr>
            <sz val="11"/>
            <rFont val="Carlito"/>
          </rPr>
          <t>Nhập
Mã bản ghi bị sửa.</t>
        </r>
      </text>
    </comment>
    <comment ref="D2" authorId="0" shapeId="0" xr:uid="{00000000-0006-0000-1000-000004000000}">
      <text>
        <r>
          <rPr>
            <sz val="11"/>
            <rFont val="Carlito"/>
          </rPr>
          <t>Nhập
Tên cột/trường bị thay đổi.</t>
        </r>
      </text>
    </comment>
    <comment ref="E2" authorId="0" shapeId="0" xr:uid="{00000000-0006-0000-1000-000005000000}">
      <text>
        <r>
          <rPr>
            <sz val="11"/>
            <rFont val="Carlito"/>
          </rPr>
          <t>Nhập
Giá trị đã xác nhận trước khi sửa.</t>
        </r>
      </text>
    </comment>
    <comment ref="F2" authorId="0" shapeId="0" xr:uid="{00000000-0006-0000-1000-000006000000}">
      <text>
        <r>
          <rPr>
            <sz val="11"/>
            <rFont val="Carlito"/>
          </rPr>
          <t>Nhập
Giá trị sau cập nhật.</t>
        </r>
      </text>
    </comment>
    <comment ref="G2" authorId="0" shapeId="0" xr:uid="{00000000-0006-0000-1000-000007000000}">
      <text>
        <r>
          <rPr>
            <sz val="11"/>
            <rFont val="Carlito"/>
          </rPr>
          <t>Nhập
Căn cứ cho việc sửa.</t>
        </r>
      </text>
    </comment>
    <comment ref="H2" authorId="0" shapeId="0" xr:uid="{00000000-0006-0000-1000-000008000000}">
      <text>
        <r>
          <rPr>
            <sz val="11"/>
            <rFont val="Carlito"/>
          </rPr>
          <t>Nhập
Người/bộ phận xác nhận thay đổi.</t>
        </r>
      </text>
    </comment>
    <comment ref="I2" authorId="0" shapeId="0" xr:uid="{00000000-0006-0000-1000-000009000000}">
      <text>
        <r>
          <rPr>
            <sz val="11"/>
            <rFont val="Carlito"/>
          </rPr>
          <t>Nhập
Ngày xác nhận/cập nhật.</t>
        </r>
      </text>
    </comment>
    <comment ref="J2" authorId="0" shapeId="0" xr:uid="{00000000-0006-0000-1000-00000A000000}">
      <text>
        <r>
          <rPr>
            <sz val="11"/>
            <rFont val="Carlito"/>
          </rPr>
          <t>Nhập
Số/tên phiên bản dữ liệu sau thay đổi.</t>
        </r>
      </text>
    </comment>
  </commentList>
</comments>
</file>

<file path=xl/sharedStrings.xml><?xml version="1.0" encoding="utf-8"?>
<sst xmlns="http://schemas.openxmlformats.org/spreadsheetml/2006/main" count="2522" uniqueCount="1504">
  <si>
    <t>DANH MỤC &amp; HƯỚNG DẪN SỬ DỤNG BỘ BIỂU VỊ TRÍ VIỆC LÀM</t>
  </si>
  <si>
    <t>HUONG_DAN</t>
  </si>
  <si>
    <t>Mục lục; chỉ dẫn nhanh</t>
  </si>
  <si>
    <t>Tra cứu – không nhập dữ liệu nghiệp vụ.</t>
  </si>
  <si>
    <t>A1_NhiemVu</t>
  </si>
  <si>
    <t>Mã, tên nhiệm vụ; cơ quan; căn cứ giao; kỳ; trạng thái; nguồn.</t>
  </si>
  <si>
    <t>Cơ sở kế thừa dữ liệu, chỉ điền phần thiếu/thay đổi và xác nhận.</t>
  </si>
  <si>
    <t>A2_CongViec</t>
  </si>
  <si>
    <t>Mã công việc gắn mã nhiệm vụ, mã VTVL; tên việc, sản phẩm, đơn vị tính, chất lượng, nguồn.</t>
  </si>
  <si>
    <t>Cơ sở phân rã nhiệm vụ, xác định sản phẩm và trách nhiệm.</t>
  </si>
  <si>
    <t>B1_KhoiLuong</t>
  </si>
  <si>
    <t>Mã công việc/VTVL; số sản phẩm, phút/SP, giờ định kỳ, kỳ, nguồn, mã sản phẩm chuẩn và trạng thái.</t>
  </si>
  <si>
    <t>Điền dữ liệu gốc; giờ SP tại F tính từ phút/SP được chấp nhận tại P; không sửa cột tính.</t>
  </si>
  <si>
    <t>B2_CT_TacDong</t>
  </si>
  <si>
    <t>Công đoạn thay đổi; SP thực áp dụng; phút trước/sau; giờ việc mới; nguồn, kỳ, trạng thái, kiểm tra trùng.</t>
  </si>
  <si>
    <t>Chỉ nhập khi phát sinh tác động thực tế; xác nhận chống trùng ở S.</t>
  </si>
  <si>
    <t>B2_ThayDoi</t>
  </si>
  <si>
    <t>Giờ giảm số hóa/thuê dịch vụ; giờ việc mới; tác động ròng; tình trạng kiểm chứng, cảnh báo.</t>
  </si>
  <si>
    <t>Bảng tổng hợp tự động từ B2_CT; không nhập đè.</t>
  </si>
  <si>
    <t>C1_VTVL</t>
  </si>
  <si>
    <t>Mã, tên VTVL; loại nhân lực; quyết định; giờ PP2; căn cứ/giờ đặc thù và xác nhận.</t>
  </si>
  <si>
    <t>Kế thừa danh mục phê duyệt; mức giờ riêng phải có căn cứ, xác nhận.</t>
  </si>
  <si>
    <t>C2_NangLuc</t>
  </si>
  <si>
    <t>Mã VTVL; trách nhiệm; năng lực chung, chuyên môn, lãnh đạo; căn cứ và hồ sơ mô tả.</t>
  </si>
  <si>
    <t>Chỉ ghi/cập nhật nội dung thay đổi, dẫn nguồn bản mô tả/khung năng lực.</t>
  </si>
  <si>
    <t>C3_NhuCau</t>
  </si>
  <si>
    <t>Mã VTVL, PP1/PP2/PP3 hoặc kết hợp; giờ từ B1/B2; giờ quy đổi; số người và giải trình.</t>
  </si>
  <si>
    <t>Chọn phương pháp, giải trình; PP2 tự tính khi đủ điều kiện, không tự làm tròn biên chế.</t>
  </si>
  <si>
    <t>D1_NhanLuc</t>
  </si>
  <si>
    <t>Mã nguồn lực/VTVL; loại nhân lực; quỹ giờ, giờ phân bổ; nơi tính biên chế; nguồn và xác nhận.</t>
  </si>
  <si>
    <t>Đối chiếu nhân lực hiện có, phân bổ giờ kiêm nhiệm; không cộng trùng người.</t>
  </si>
  <si>
    <t>D2_PhuongAn</t>
  </si>
  <si>
    <t>VTVL, năm 2027–2031; số người cần và có thể bố trí; biên chế giao; điều chuyển, đề nghị, giải trình.</t>
  </si>
  <si>
    <t>DM_SAN_PHAM</t>
  </si>
  <si>
    <t>Mã, tên sản phẩm; khối/ngành; nhóm I–VI (nếu có); phút chuẩn, căn cứ, trạng thái và cơ quan xác nhận.</t>
  </si>
  <si>
    <t>Cơ quan đầu mối/chuyên ngành lập, xác nhận; cơ sở tra cứu.</t>
  </si>
  <si>
    <t xml:space="preserve"> CHIA_VUNG_CAP_XA</t>
  </si>
  <si>
    <t>Tên xã/phường/đặc khu; nhóm địa bàn; danh mục 04 nhóm để lựa chọn.</t>
  </si>
  <si>
    <t>Địa phương điền A–C khi được yêu cầu; D–E để trống, F chỉ đọc.</t>
  </si>
  <si>
    <t>K_KiemTra</t>
  </si>
  <si>
    <t>Đối tượng/mã, loại lỗi, trạng thái và cách xử lý; khu vực cảnh báo nhanh.</t>
  </si>
  <si>
    <t>Kiểm tra trước tổng hợp; ô 0/cảnh báo không thay xác nhận thủ công.</t>
  </si>
  <si>
    <t>T_TienDo</t>
  </si>
  <si>
    <t>Cơ quan, kỳ; số nhiệm vụ, VTVL, VTVL đủ căn cứ; tỷ lệ và trạng thái tiến độ.</t>
  </si>
  <si>
    <t>Cơ quan đầu mối cập nhật/tổng hợp đúng kỳ, theo xác nhận thực tế.</t>
  </si>
  <si>
    <t>S_NhatKy</t>
  </si>
  <si>
    <t>Kỳ, biểu, mã, trường sửa; giá trị cũ/mới; căn cứ, người xác nhận, ngày, phiên bản.</t>
  </si>
  <si>
    <t>Chỉ ghi khi điều chỉnh hoặc bổ sung dữ liệu; giữ lịch sử.</t>
  </si>
  <si>
    <t>KT_GIA_DINH</t>
  </si>
  <si>
    <t>Dữ liệu và phép tính giả định để kiểm tra công thức của bộ biểu.</t>
  </si>
  <si>
    <t>CHỈ KIỂM THỬ – không dùng làm dữ liệu thật hoặc số liệu tổng hợp.</t>
  </si>
  <si>
    <t>Y_KIEN_DON_VI</t>
  </si>
  <si>
    <t>Đơn vị góp ý; biểu/cột; nội dung hiện tại, đề xuất sửa, căn cứ, ưu tiên, trạng thái tiếp thu.</t>
  </si>
  <si>
    <t>Chỉ điền khi lấy ý kiến; phần tiếp thu do cơ quan chủ trì ghi.</t>
  </si>
  <si>
    <t>00_KE_THUA</t>
  </si>
  <si>
    <t>Các bước nạp và đối chiếu dữ liệu cũ từ công văn, hồ sơ nguồn.</t>
  </si>
  <si>
    <t>Tài liệu hướng dẫn nguồn; không phải biểu kê khai riêng của cơ sở.</t>
  </si>
  <si>
    <t>NGUON_NHIEM_VU</t>
  </si>
  <si>
    <t>Mã/tên nhiệm vụ gốc; cơ quan, căn cứ; cấp, nguồn CV, tệp/trang/ô, kỳ, trạng thái.</t>
  </si>
  <si>
    <t>Cơ quan đầu mối nhập dữ liệu nguồn đã có; cơ sở đối chiếu.</t>
  </si>
  <si>
    <t>NGUON_VTVL</t>
  </si>
  <si>
    <t>Mã/tên VTVL nguồn; cơ quan, loại nhân lực; quyết định, tệp nguồn, kỳ và trạng thái.</t>
  </si>
  <si>
    <t>Nhập danh mục đã ban hành; không tự coi vị trí đề xuất là được phê duyệt.</t>
  </si>
  <si>
    <t>NGUON_NHAN_LUC</t>
  </si>
  <si>
    <t>Cơ quan, loại nhân lực; biên chế giao, số có mặt; quyết định, nguồn, kỳ, trạng thái.</t>
  </si>
  <si>
    <t>Cơ quan đầu mối nhập/đối chiếu; không lấy biên chế hiện có tính trực tiếp nhu cầu.</t>
  </si>
  <si>
    <t>DOI_CHIEU_NV</t>
  </si>
  <si>
    <t>Đối chiếu mã, tên, cơ quan, căn cứ, kỳ và trạng thái nhiệm vụ từ dữ liệu nguồn.</t>
  </si>
  <si>
    <t>Chỉ xem và xử lý lỗi tại nguồn; không nhập đè công thức.</t>
  </si>
  <si>
    <t>BAN_DO_TRUONG</t>
  </si>
  <si>
    <t>Nguồn dữ liệu đã có, biểu đích, phần cần bổ sung, bộ phận xác nhận.</t>
  </si>
  <si>
    <t>Tra cứu để biết lấy số liệu ở đâu và tránh kê khai lại.</t>
  </si>
  <si>
    <t>DM_06_NHOM</t>
  </si>
  <si>
    <t>Tiêu chí nhận diện 06 nhóm mức độ phức tạp của sản phẩm; điều kiện áp dụng.</t>
  </si>
  <si>
    <t>Tham khảo; chỉ áp dụng khi danh mục và mức thời gian đã được xác nhận.</t>
  </si>
  <si>
    <t>QUY_TAC_MA</t>
  </si>
  <si>
    <t>Cách dùng/tạo mã cơ quan, nhiệm vụ, công việc, VTVL; mã tạm, mã nguồn và kiểm tra.</t>
  </si>
  <si>
    <t>Tra cứu; dùng mã do cơ quan đầu mối quy định, không tự đổi mã gốc.</t>
  </si>
  <si>
    <t>THAO_TAC_NHANH</t>
  </si>
  <si>
    <t>08 bước: biểu cần dùng; việc cơ sở phải làm; điều kiện, lỗi cần tránh.</t>
  </si>
  <si>
    <t>Tra cứu trước và trong khi kê khai; không nhập dữ liệu.</t>
  </si>
  <si>
    <t>Biểu_Hướng dẫn</t>
  </si>
  <si>
    <t>QUỸ GIỜ QUY ĐỔI PP2</t>
  </si>
  <si>
    <t>GIÁ TRỊ</t>
  </si>
  <si>
    <t>NGUYÊN TẮC ÁP DỤNG</t>
  </si>
  <si>
    <t>Mức tham chiếu chung (giờ/người/năm)</t>
  </si>
  <si>
    <t>Nhóm làm việc 40 giờ/tuần, 05 ngày/tuần, phép cơ bản 12 ngày</t>
  </si>
  <si>
    <t>Căn cứ tính năm cơ sở 2026</t>
  </si>
  <si>
    <t>(261 − 11 − 12) × 8</t>
  </si>
  <si>
    <t>Đây là chuẩn nghiệp vụ chung để so sánh, không phải định mức biên chế</t>
  </si>
  <si>
    <t>Ngoại lệ theo chế độ</t>
  </si>
  <si>
    <t>Nhập tại C1 cột H</t>
  </si>
  <si>
    <t>Ngoại lệ có căn cứ tại C1 cột F, số giờ tại H, xác nhận tại I</t>
  </si>
  <si>
    <t>Không tính trùng thời gian</t>
  </si>
  <si>
    <t>Tính đủ ở tử số</t>
  </si>
  <si>
    <t>Không cộng 10–15% cố định; không trừ tiếp ngày phép/lễ ở mẫu số</t>
  </si>
  <si>
    <t>Trang bổ sung 18/10/2026: HD_DIEN_BIEU – hướng dẫn từng cột của các biểu; DM_THAM_SO – tham số (quỹ giờ 1.904) và danh sách chọn, đã khóa; TIEP_THU_GOP_Y – bảng tiếp thu góp ý. Ô xám trong các biểu là công thức, đã khóa.</t>
  </si>
  <si>
    <t>HƯỚNG DẪN ĐIỀN BIỂU — Danh mục và hướng dẫn sử dụng. Tra cứu phạm vi, trình tự 08 bước và nguyên tắc điền biểu. Trách nhiệm: Chỉ đọc; không nộp như biểu kê khai.</t>
  </si>
  <si>
    <t>Cột</t>
  </si>
  <si>
    <t>Tên trường</t>
  </si>
  <si>
    <t>Điền nội dung gì</t>
  </si>
  <si>
    <t>Nguồn lấy dữ liệu</t>
  </si>
  <si>
    <t>Cách ghi</t>
  </si>
  <si>
    <t>Loại thao tác</t>
  </si>
  <si>
    <t>Lưu ý/không được làm</t>
  </si>
  <si>
    <t>A</t>
  </si>
  <si>
    <t>1</t>
  </si>
  <si>
    <t>Thứ tự thao tác.</t>
  </si>
  <si>
    <t>Thiết kế bộ biểu Excel.</t>
  </si>
  <si>
    <t>Chỉ đọc.</t>
  </si>
  <si>
    <t>Tham chiếu</t>
  </si>
  <si>
    <t>B</t>
  </si>
  <si>
    <t>Nội dung chính của bước.</t>
  </si>
  <si>
    <t>C</t>
  </si>
  <si>
    <t>Trang/biểu liên quan.</t>
  </si>
  <si>
    <t>D</t>
  </si>
  <si>
    <t>Lưu ý nghiệp vụ.</t>
  </si>
  <si>
    <t>LƯU Ý</t>
  </si>
  <si>
    <t>Các ví dụ chỉ để minh họa; không được dùng số liệu giả định trong báo cáo hoặc phương án giao biên chế.</t>
  </si>
  <si>
    <t>HƯỚNG DẪN ĐIỀN TỪNG CỘT CỦA CÁC BIỂU (chuyển từ cuối mỗi biểu sang đây để mở rộng vùng nhập 200 dòng)</t>
  </si>
  <si>
    <t>Quy ước màu trong các biểu: ô TRẮNG = nhập/chọn; ô XÁM = công thức tự động, đã khóa, không nhập tay.</t>
  </si>
  <si>
    <t>HƯỚNG DẪN ĐIỀN BIỂU: Biểu A1 – Danh mục nhiệm vụ. Ghi từng nhiệm vụ có mã, căn cứ, kỳ và nguồn để liên kết công việc. 
Trách nhiệm: Đơn vị rà soát/đầu mối nghiệp vụ.</t>
  </si>
  <si>
    <t>Mã nhiệm vụ</t>
  </si>
  <si>
    <t>Mã ổn định của nhiệm vụ. Ưu tiên giữ mã nguồn/mã đã xác nhận; nhiệm vụ mới dùng mã tạm theo hướng dẫn của cơ quan tổng hợp.</t>
  </si>
  <si>
    <t>NGUON_NHIEM_VU; hồ sơ theo CV 1972, 2209, 2342.</t>
  </si>
  <si>
    <t>Không đổi mã theo thứ tự dòng. Một loại nhiệm vụ giữ một mã; phân biệt đơn vị thực hiện bằng thông tin cơ quan/nguồn.</t>
  </si>
  <si>
    <t>Kế thừa/nhập</t>
  </si>
  <si>
    <t>Không dùng số hồ sơ hoặc số lần thực hiện làm mã nhiệm vụ mới.</t>
  </si>
  <si>
    <t>Tên nhiệm vụ</t>
  </si>
  <si>
    <t>Tên đầy đủ, đúng nội dung nhiệm vụ theo văn bản có hiệu lực.</t>
  </si>
  <si>
    <t>Văn bản chức năng, nhiệm vụ; NGUON_NHIEM_VU.</t>
  </si>
  <si>
    <t>Giữ nguyên tên đã xác nhận; chỉ chỉnh khi có căn cứ mới.</t>
  </si>
  <si>
    <t>Không ghi chung “thực hiện nhiệm vụ khác” nếu chưa làm rõ công việc thực tế.</t>
  </si>
  <si>
    <t>Cơ quan</t>
  </si>
  <si>
    <t>Tên cơ quan/đơn vị trực tiếp thực hiện nhiệm vụ.</t>
  </si>
  <si>
    <t>Văn bản tổ chức; dữ liệu nguồn.</t>
  </si>
  <si>
    <t>Ghi thống nhất tên cơ quan; không dùng riêng mã đơn vị hành chính thay tên cơ quan.</t>
  </si>
  <si>
    <t>Ngành dọc tổng hợp theo cơ quan quản lý biên chế; tránh cộng trùng với địa phương.</t>
  </si>
  <si>
    <t>Căn cứ</t>
  </si>
  <si>
    <t>Văn bản, điều/khoản hoặc quyết định làm căn cứ giao nhiệm vụ. Đồng thời gửi các văn bản này về Ban Tổ chức Trung ương</t>
  </si>
  <si>
    <t>Văn bản có hiệu lực.</t>
  </si>
  <si>
    <t>Ghi ngắn gọn số, ký hiệu và điều/khoản nếu cần; nếu chưa đủ căn cứ thì để trống và nêu tình trạng ở cột F/G.</t>
  </si>
  <si>
    <t>Nhập</t>
  </si>
  <si>
    <t>Không tự suy diễn căn cứ.</t>
  </si>
  <si>
    <t>E</t>
  </si>
  <si>
    <t>Kỳ</t>
  </si>
  <si>
    <t>Kỳ số liệu hoặc thời điểm chốt áp dụng của bản ghi.</t>
  </si>
  <si>
    <t>Thông báo kỳ chốt của cơ quan có thẩm quyền.</t>
  </si>
  <si>
    <t>Ghi thống nhất theo kỳ chung; số thực tế, ước tính, dự báo phải tách theo kỳ.</t>
  </si>
  <si>
    <t>Không dùng lẫn số 9 tháng với ước cả năm mà không ghi rõ.</t>
  </si>
  <si>
    <t>F</t>
  </si>
  <si>
    <t>Trạng thái</t>
  </si>
  <si>
    <t>Tình trạng của nhiệm vụ sau rà soát: tiếp tục thực hiện, mới tiếp nhận, đã chuyển giao hoặc không còn thực hiện.</t>
  </si>
  <si>
    <t>Đối chiếu văn bản hiện hành và văn bản phân cấp/chuyển giao.</t>
  </si>
  <si>
    <t>Chọn/ghi đúng tình trạng thực tế; nhiệm vụ chuyển giao phải làm rõ nơi giao, nơi nhận và phần việc còn lại trong hồ sơ liên quan.</t>
  </si>
  <si>
    <t>Không dùng “0” để thay cho “chưa xác định/chờ xác nhận”.</t>
  </si>
  <si>
    <t>G</t>
  </si>
  <si>
    <t>Nguồn</t>
  </si>
  <si>
    <t>Địa chỉ truy vết dữ liệu: công văn/tệp/trang tính/ô hoặc hồ sơ xác nhận.</t>
  </si>
  <si>
    <t>Hồ sơ nguồn.</t>
  </si>
  <si>
    <t>Ghi đủ để người kiểm tra tìm lại bản ghi; có thể dùng tên tệp + trang/ô.</t>
  </si>
  <si>
    <t>Bắt buộc đối với dữ liệu dùng cho tổng hợp chính thức.</t>
  </si>
  <si>
    <t>HƯỚNG DẪN ĐIỀN BIỂU: Biểu A2 - Công việc và sản phẩm. Phân rã nhiệm vụ thành công việc, sản phẩm gắn với VTVL. 
Trách nhiệm: Đơn vị chuyên môn kê khai, quản lý xác nhận.</t>
  </si>
  <si>
    <t>Mã công việc</t>
  </si>
  <si>
    <t>Mã ổn định của từng công việc thuộc một nhiệm vụ.</t>
  </si>
  <si>
    <t>Do cơ quan/đơn vị lập theo quy tắc mã chung.</t>
  </si>
  <si>
    <t>Mỗi công việc một mã; giữ liên kết với mã nhiệm vụ ở cột B.</t>
  </si>
  <si>
    <t>Không tạo mã mới cho từng lượt hồ sơ hoặc từng công đoạn nhỏ nếu không phải công việc độc lập.</t>
  </si>
  <si>
    <t>Mã nhiệm vụ gốc mà công việc phục vụ.</t>
  </si>
  <si>
    <t>A1_NhiemVu.</t>
  </si>
  <si>
    <t>Chọn/ghi đúng mã đã có ở A1.</t>
  </si>
  <si>
    <t>Kế thừa/liên kết</t>
  </si>
  <si>
    <t>Một công việc phải truy về được nhiệm vụ gốc.</t>
  </si>
  <si>
    <t>Mã VTVL</t>
  </si>
  <si>
    <t>Mã VTVL chính thực hiện/phụ trách phần việc.</t>
  </si>
  <si>
    <t>C1_VTVL hoặc danh mục VTVL đã phê duyệt.</t>
  </si>
  <si>
    <t>Ghi mã VTVL phù hợp; nếu là vị trí đề xuất thì phải ghi trạng thái đề xuất ở C1.</t>
  </si>
  <si>
    <t>Nhập/liên kết</t>
  </si>
  <si>
    <t>Không tạo VTVL chỉ vì có thêm một công đoạn.</t>
  </si>
  <si>
    <t>Tên công việc</t>
  </si>
  <si>
    <t>Hoạt động cụ thể cần làm để hoàn thành nhiệm vụ.</t>
  </si>
  <si>
    <t>Phân tích nhiệm vụ, quy trình nghiệp vụ.</t>
  </si>
  <si>
    <t>Viết bằng động từ + đối tượng/kết quả, đủ rõ để xác định sản phẩm.</t>
  </si>
  <si>
    <t>Không ghi lại nguyên tên nhiệm vụ nếu chưa phân rã.</t>
  </si>
  <si>
    <t>Sản phẩm</t>
  </si>
  <si>
    <t>Kết quả có thể nhận diện, kiểm tra của công việc.</t>
  </si>
  <si>
    <t>Hồ sơ, quy trình, kế hoạch công tác.</t>
  </si>
  <si>
    <t>Ghi sản phẩm chính hoặc phần sản phẩm thuộc trách nhiệm của cơ quan.</t>
  </si>
  <si>
    <t>Khi nhiều cơ quan cùng tham gia, không đếm sản phẩm cuối cùng lặp lại ở phạm vi tổng hợp.</t>
  </si>
  <si>
    <t>Đơn vị tính</t>
  </si>
  <si>
    <t>Đơn vị dùng để thống kê sản lượng của sản phẩm.</t>
  </si>
  <si>
    <t>Quy định/định mức chuyên ngành hoặc cách đo thống nhất.</t>
  </si>
  <si>
    <t>Ví dụ: hồ sơ, báo cáo, đề án, cuộc kiểm tra, phiên họp, ca khám...</t>
  </si>
  <si>
    <t>Dùng cùng đơn vị cho công việc tương đồng để so sánh.</t>
  </si>
  <si>
    <t>Chất lượng</t>
  </si>
  <si>
    <t>Yêu cầu chất lượng/điều kiện nghiệm thu, đúng hạn, đúng thẩm quyền.</t>
  </si>
  <si>
    <t>Quy định chuyên ngành, quy trình nghiệp vụ.</t>
  </si>
  <si>
    <t>Ghi tiêu chí ngắn gọn có thể kiểm tra.</t>
  </si>
  <si>
    <t>Nhập khi có</t>
  </si>
  <si>
    <t>Không dùng điểm đánh giá cá nhân làm hệ số biên chế.</t>
  </si>
  <si>
    <t>H</t>
  </si>
  <si>
    <t>Căn cứ (nguồn)</t>
  </si>
  <si>
    <t>Nguồn xác định công việc, sản phẩm và trách nhiệm.</t>
  </si>
  <si>
    <t>Văn bản/quy trình/hồ sơ công tác.</t>
  </si>
  <si>
    <t>Ghi tên nguồn hoặc địa chỉ tệp/trang/ô.</t>
  </si>
  <si>
    <t>Ưu tiên nguồn đã xác nhận.</t>
  </si>
  <si>
    <t>HƯỚNG DẪN ĐIỀN BIỂU: Biểu B1 - Khối lượng và thời gian. Đo sản lượng, phút/sản phẩm, giờ định kỳ; cung cấp giờ B1 cho C3. Trách nhiệm: Chỉ điền đầu vào, không nhập đè các cột công thức.</t>
  </si>
  <si>
    <t>Mã công việc cần đo khối lượng/thời gian; chọn từ danh sách mã công việc ở A2.</t>
  </si>
  <si>
    <t>A2_CongViec.</t>
  </si>
  <si>
    <t>Chọn trong danh sách (lấy từ A2 cột A). Một công việc do nhiều VTVL làm thì ghi nhiều dòng.</t>
  </si>
  <si>
    <t>Chọn</t>
  </si>
  <si>
    <t>Không nhập công việc chưa có trong A2.</t>
  </si>
  <si>
    <t>Mã VTVL tự tra từ A2 theo mã công việc ở cột A.</t>
  </si>
  <si>
    <t>A2/C1.</t>
  </si>
  <si>
    <t>Không nhập; sửa ở A2 nếu sai.</t>
  </si>
  <si>
    <t>Tự động – KHÔNG NHẬP</t>
  </si>
  <si>
    <t>Công việc nhiều VTVL tham gia phải tách phần giờ của từng VTVL.</t>
  </si>
  <si>
    <t>Số SP/năm</t>
  </si>
  <si>
    <t>Số lượng sản phẩm thực tế trong kỳ/năm của phần việc.</t>
  </si>
  <si>
    <t>Phần mềm nghiệp vụ, sổ/hồ sơ, báo cáo đã xác nhận.</t>
  </si>
  <si>
    <t>Ghi số thực tế; nếu là ước tính/dự báo phải thể hiện đúng kỳ và nguồn.</t>
  </si>
  <si>
    <t>Không nhân cơ học kỳ ngắn lên 12 tháng khi chưa có căn cứ.</t>
  </si>
  <si>
    <t>Trung bình phút/SP (đo thực tế)</t>
  </si>
  <si>
    <t>Thời gian trung bình (phút) cho 01 sản phẩm của nhóm công việc, đo/ước lượng thực tế hoặc theo định mức.</t>
  </si>
  <si>
    <t>Phiếu đo thực tế, định mức, tài liệu chuyên ngành.</t>
  </si>
  <si>
    <t>Ghi số phút trung bình; nếu có phút chuẩn đã xác nhận ở Danh mục sản phẩm thì hệ thống ưu tiên phút chuẩn.</t>
  </si>
  <si>
    <t>Không lấy thời hạn giải quyết hồ sơ; không thay thời gian chuẩn đã xác nhận bằng số tự ước.</t>
  </si>
  <si>
    <t>Giờ bổ sung (công việc liên quan)</t>
  </si>
  <si>
    <t>Giờ công việc bổ trợ cho sản phẩm chưa tính trong phút/SP (báo cáo, giải trình, in ấn, ban hành, hướng dẫn triển khai...).</t>
  </si>
  <si>
    <t>Lịch công tác, kế hoạch, ghi nhận thực tế.</t>
  </si>
  <si>
    <t>Ghi tổng giờ/năm; không cộng trùng phần đã tính trong phút/SP.</t>
  </si>
  <si>
    <t>Mỗi phần thời gian chỉ tính một lần.</t>
  </si>
  <si>
    <t>Giờ SP (tính)</t>
  </si>
  <si>
    <t>Giờ SP = Số SP (C) × Phút/SP dùng để tính (P) ÷ 60; chỉ tính khi cột R báo ĐẠT.</t>
  </si>
  <si>
    <t>Cột C và P; cột P lấy thời gian chuẩn đã xác nhận hoặc thời gian thực đo đủ căn cứ.</t>
  </si>
  <si>
    <t>Cột tính; không nhập đè. Nếu bản Excel phát hành chưa có công thức, báo cơ quan chủ trì.</t>
  </si>
  <si>
    <t>Không tự sửa kết quả tính.</t>
  </si>
  <si>
    <t>Giờ tổng (tính)</t>
  </si>
  <si>
    <t>Giờ tổng = Giờ SP (F) + Giờ bổ sung (E).</t>
  </si>
  <si>
    <t>Cột E và F.</t>
  </si>
  <si>
    <t>Cột tính; không nhập đè.</t>
  </si>
  <si>
    <t>Chưa trừ tác động số hóa/thuê dịch vụ ở bước này nếu dùng cách “trước thay đổi, có điều chỉnh”.</t>
  </si>
  <si>
    <t>Nguồn SL</t>
  </si>
  <si>
    <t>Nguồn xác nhận số lượng sản phẩm.</t>
  </si>
  <si>
    <t>Phần mềm/hồ sơ/báo cáo.</t>
  </si>
  <si>
    <t>Ghi đủ tên nguồn, kỳ, người/bộ phận xác nhận nếu cần.</t>
  </si>
  <si>
    <t>Thiếu nguồn thì trạng thái phải là chưa kiểm chứng.</t>
  </si>
  <si>
    <t>I</t>
  </si>
  <si>
    <t>Nguồn thời gian</t>
  </si>
  <si>
    <t>Nguồn thời gian. Bắt buộc khi chọn “Có định mức”: ghi văn bản định mức (số, ngày, điều/khoản). Khi kiểm đếm, ước lượng thực tế: ghi cách đo (khuyến khích).</t>
  </si>
  <si>
    <t>Định mức, phiếu khảo sát, hồ sơ đo thời gian.</t>
  </si>
  <si>
    <t>Ghi văn bản/phiếu khảo sát và phạm vi áp dụng.</t>
  </si>
  <si>
    <t>Không dùng số thời gian không có căn cứ.</t>
  </si>
  <si>
    <t>J</t>
  </si>
  <si>
    <t>Trạng thái căn cứ thời gian</t>
  </si>
  <si>
    <t>Căn cứ của thời gian: (1) Có định mức; (2) Kiểm đếm, ước lượng thực tế.</t>
  </si>
  <si>
    <t>Kết quả kiểm tra chuyên môn.</t>
  </si>
  <si>
    <t>Chọn 1 trong 2 giá trị của danh sách.</t>
  </si>
  <si>
    <t>Chọn “Có định mức” mà không ghi nguồn ở cột I thì dòng chưa được tính.</t>
  </si>
  <si>
    <t>K</t>
  </si>
  <si>
    <t>Kỳ số liệu của sản lượng và thời gian.</t>
  </si>
  <si>
    <t>Thông báo kỳ chung.</t>
  </si>
  <si>
    <t>Ghi thống nhất, cùng cơ sở với B2/C3.</t>
  </si>
  <si>
    <t>Không trộn số liệu khác kỳ trong một phép tính.</t>
  </si>
  <si>
    <t>L</t>
  </si>
  <si>
    <t>Mã SP trong danh mục</t>
  </si>
  <si>
    <t>Mã sản phẩm tương ứng trong danh mục chuẩn để tra nhóm và phút chuẩn.</t>
  </si>
  <si>
    <t>DM_SAN_PHAM cột A.</t>
  </si>
  <si>
    <t>Nhập hoặc chọn đúng mã có trong danh mục; nếu chưa có mã thì để trống và nêu nguồn đo thực tế.</t>
  </si>
  <si>
    <t>Nhập khi có mã</t>
  </si>
  <si>
    <t>Không tự đặt mã chuẩn hoặc dùng mã chưa được xác nhận như mã hợp lệ.</t>
  </si>
  <si>
    <t>M</t>
  </si>
  <si>
    <t>Nhóm (tự tra)</t>
  </si>
  <si>
    <t>Nhóm I–VI của sản phẩm nếu áp dụng, lấy từ danh mục.</t>
  </si>
  <si>
    <t>DM_SAN_PHAM cột D.</t>
  </si>
  <si>
    <t>Đọc kết quả công thức theo mã L; không gõ, không sửa.</t>
  </si>
  <si>
    <t>Không tự phân nhóm theo ngạch, bậc, tiền lương.</t>
  </si>
  <si>
    <t>N</t>
  </si>
  <si>
    <t>Phút/SP chuẩn (tự tra)</t>
  </si>
  <si>
    <t>Thời gian tham chiếu chuẩn của sản phẩm.</t>
  </si>
  <si>
    <t>DM_SAN_PHAM cột E.</t>
  </si>
  <si>
    <t>Đọc kết quả tra cứu; nếu danh mục chưa có chuẩn hợp lệ thì không coi số trống/0 là định mức.</t>
  </si>
  <si>
    <t>Chỉ sử dụng thời gian được cơ quan có thẩm quyền xác nhận.</t>
  </si>
  <si>
    <t>O</t>
  </si>
  <si>
    <t>Xác nhận chuẩn (tự tra)</t>
  </si>
  <si>
    <t>Trạng thái xác nhận của thời gian chuẩn.</t>
  </si>
  <si>
    <t>DM_SAN_PHAM cột G.</t>
  </si>
  <si>
    <t>Theo dõi tình trạng trả về từ danh mục theo mã sản phẩm.</t>
  </si>
  <si>
    <t>Chưa xác nhận thì không dùng kết quả làm chuẩn chính thức.</t>
  </si>
  <si>
    <t>P</t>
  </si>
  <si>
    <t>Phút/SP dùng để tính</t>
  </si>
  <si>
    <t>Phút/SP đưa vào tính: ưu tiên phút chuẩn đã xác nhận ở Danh mục sản phẩm (khi không có giải trình khác chuẩn ở S); nếu không thì lấy cột D.</t>
  </si>
  <si>
    <t>Mã L, thời gian D, dữ liệu chuẩn N–O.</t>
  </si>
  <si>
    <t>Đọc số công thức chọn nguồn giờ; kiểm tra điều kiện, không nhập đè.</t>
  </si>
  <si>
    <t>Không tính khi thiếu căn cứ, không đồng thời cộng cả chuẩn và thực đo.</t>
  </si>
  <si>
    <t>Q</t>
  </si>
  <si>
    <t>Nguồn thời gian dùng tính</t>
  </si>
  <si>
    <t>Cho biết thời gian lấy từ định mức trong danh mục, văn bản định mức (cột I) hay ước lượng thực tế.</t>
  </si>
  <si>
    <t>D, I, N, O, P.</t>
  </si>
  <si>
    <t>Đọc chỉ dẫn do công thức sinh; đối chiếu với nguồn tại I và danh mục.</t>
  </si>
  <si>
    <t>Không sửa kết quả để che giấu nguồn không được xác nhận.</t>
  </si>
  <si>
    <t>R</t>
  </si>
  <si>
    <t>Cảnh báo dữ liệu</t>
  </si>
  <si>
    <t>THIẾU MÃ VTVL / THIẾU SẢN LƯỢNG / CHƯA CHỌN TRẠNG THÁI / THIẾU NGUỒN ĐỊNH MỨC / THIẾU THỜI GIAN / ĐẠT. Chỉ dòng ĐẠT được chuyển sang C3.</t>
  </si>
  <si>
    <t>Kiểm tra các trường B1 và danh mục sản phẩm.</t>
  </si>
  <si>
    <t>Đọc, xử lý tại cột dữ liệu nguồn, không sửa nội dung cảnh báo.</t>
  </si>
  <si>
    <t>Không coi ô trống hoặc chưa báo lỗi là dữ liệu đã kiểm chứng.</t>
  </si>
  <si>
    <t>S</t>
  </si>
  <si>
    <t>Giải trình khác chuẩn</t>
  </si>
  <si>
    <t>Lý do sử dụng thời gian thực tế khác mức chuẩn, điều kiện áp dụng và xác nhận.</t>
  </si>
  <si>
    <t>Phiếu khảo sát, khác biệt quy trình, tài liệu chuyên môn.</t>
  </si>
  <si>
    <t>Nhập diễn giải ngắn gọn khi khác chuẩn; nêu số liệu, phạm vi, văn bản/đơn vị xác nhận.</t>
  </si>
  <si>
    <t>Nhập khi phát sinh</t>
  </si>
  <si>
    <t>Không tự thay chuẩn hoặc đặt hệ số riêng.</t>
  </si>
  <si>
    <t>HƯỚNG DẪN ĐIỀN BIỂU — Biểu B2 chi tiết – Tác động thực tế. Phản ánh công đoạn đã thay đổi, giờ giảm và giờ việc mới có chứng cứ. Trách nhiệm: Chỉ kê khai khi thực tế đã phát sinh tác động.</t>
  </si>
  <si>
    <t>Mã công việc chịu tác động; chọn từ A2.</t>
  </si>
  <si>
    <t>A2/B1.</t>
  </si>
  <si>
    <t>Ghi đúng mã công việc.</t>
  </si>
  <si>
    <t>Tác động phải gắn với công việc đã xác định.</t>
  </si>
  <si>
    <t>VTVL chịu tác động.</t>
  </si>
  <si>
    <t>Ghi đúng mã VTVL.</t>
  </si>
  <si>
    <t>Liên kết</t>
  </si>
  <si>
    <t>Tránh ghi tác động của vị trí khác.</t>
  </si>
  <si>
    <t>Loại tác động</t>
  </si>
  <si>
    <t>Loại thay đổi: số hóa/cải tiến quy trình; thuê dịch vụ/đặt hàng; tự chủ/xã hội hóa; hoặc công việc mới phát sinh.</t>
  </si>
  <si>
    <t>Thực tế triển khai và văn bản/hợp đồng liên quan.</t>
  </si>
  <si>
    <t>Chọn: Số hóa; Cải tiến quy trình; Thuê dịch vụ/đặt hàng; Tự chủ; Xã hội hóa; Công việc mới phát sinh.</t>
  </si>
  <si>
    <t>“Có thể” số hóa/thuê dịch vụ không đồng nghĩa “đã thực hiện”.</t>
  </si>
  <si>
    <t>Công đoạn</t>
  </si>
  <si>
    <t>Phần cụ thể của công việc bị thay đổi.</t>
  </si>
  <si>
    <t>Quy trình trước/sau.</t>
  </si>
  <si>
    <t>Mô tả ngắn gọn công đoạn.</t>
  </si>
  <si>
    <t>Chỉ tính phần thực tế thay đổi.</t>
  </si>
  <si>
    <t>SP áp dụng</t>
  </si>
  <si>
    <t>Số sản phẩm thực tế áp dụng thay đổi trong kỳ.</t>
  </si>
  <si>
    <t>Hệ thống/hợp đồng/hồ sơ xác nhận.</t>
  </si>
  <si>
    <t>Ghi số thực tế được áp dụng.</t>
  </si>
  <si>
    <t>Không dùng tổng sản phẩm nếu chỉ một phần áp dụng.</t>
  </si>
  <si>
    <t>Phút trước</t>
  </si>
  <si>
    <t>Phút lao động trực tiếp cho 01 SP trước thay đổi.</t>
  </si>
  <si>
    <t>Số đo/định mức trước thay đổi.</t>
  </si>
  <si>
    <t>Ghi cùng phạm vi với cột G.</t>
  </si>
  <si>
    <t>Nhập khi dùng cách trước/sau</t>
  </si>
  <si>
    <t>Không dùng thời hạn giải quyết.</t>
  </si>
  <si>
    <t>Phút sau</t>
  </si>
  <si>
    <t>Phút lao động trực tiếp cho 01 SP sau thay đổi.</t>
  </si>
  <si>
    <t>Số đo thực tế sau thay đổi.</t>
  </si>
  <si>
    <t>Ghi cùng đơn vị/phạm vi với cột F.</t>
  </si>
  <si>
    <t>Nếu B1 đã dùng phút sau thay đổi thì không trừ lại phần tiết kiệm.</t>
  </si>
  <si>
    <t>Giờ giảm trực tiếp</t>
  </si>
  <si>
    <t>Số giờ lao động giảm của công đoạn theo khối lượng thực tế áp dụng.</t>
  </si>
  <si>
    <t>Cột E, F, G.</t>
  </si>
  <si>
    <t>Theo logic: SP áp dụng × (Phút trước − Phút sau) ÷ 60; chỉ dùng khi dữ liệu đủ căn cứ.</t>
  </si>
  <si>
    <t>Tự động dự kiến/kiểm tra</t>
  </si>
  <si>
    <t>Không cho kết quả âm; không giảm hai lần.</t>
  </si>
  <si>
    <t>Giờ việc mới</t>
  </si>
  <si>
    <t>Giờ công việc mới phát sinh do thay đổi: quản trị dữ liệu, vận hành, bảo mật, giám sát/nghiệm thu dịch vụ...</t>
  </si>
  <si>
    <t>Hồ sơ thực tế, đo thời gian.</t>
  </si>
  <si>
    <t>Ghi tổng giờ mới chưa nằm trong B1.</t>
  </si>
  <si>
    <t>Không cộng trùng giờ định kỳ B1.</t>
  </si>
  <si>
    <t>Nguồn/bằng chứng</t>
  </si>
  <si>
    <t>Nguồn chứng minh tác động đã xảy ra.</t>
  </si>
  <si>
    <t>Quyết định, hợp đồng, nghiệm thu, log hệ thống, khảo sát thời gian.</t>
  </si>
  <si>
    <t>Ghi đủ để truy vết.</t>
  </si>
  <si>
    <t>Thiếu nguồn thì không đưa vào tác động đã kiểm chứng.</t>
  </si>
  <si>
    <t>Kỳ phát sinh/đo tác động.</t>
  </si>
  <si>
    <t>Ghi thống nhất với B1.</t>
  </si>
  <si>
    <t>Không trộn khác kỳ.</t>
  </si>
  <si>
    <t>Cơ sở B1</t>
  </si>
  <si>
    <t>Cho biết B1 đang dùng số trước thay đổi có điều chỉnh hay số đã đo sau thay đổi.</t>
  </si>
  <si>
    <t>Cách lập B1.</t>
  </si>
  <si>
    <t>Chọn: “Trước thay đổi, có điều chỉnh” (giờ giảm sẽ được trừ) hoặc “Đã đo sau thay đổi (không trừ)”.</t>
  </si>
  <si>
    <t>Đây là trường bắt buộc khi có tác động.</t>
  </si>
  <si>
    <t>Tình trạng của dòng tác động: Đã kiểm chứng / Chưa kiểm chứng / Ước lượng tham khảo.</t>
  </si>
  <si>
    <t>Kết quả xác nhận chuyên môn.</t>
  </si>
  <si>
    <t>Số ước lượng chưa có cơ sở chọn “Ước lượng tham khảo”: chỉ dùng tham khảo xu hướng, không vào phép tính.</t>
  </si>
  <si>
    <t>Chỉ dòng đủ nguồn, kỳ, phạm vi mới được tính hợp lệ.</t>
  </si>
  <si>
    <t>Giờ giảm hợp lệ</t>
  </si>
  <si>
    <t>Phần giờ giảm được chấp nhận sau kiểm tra nguồn/trạng thái và loại trùng.</t>
  </si>
  <si>
    <t>Cột H, L, M và kiểm tra.</t>
  </si>
  <si>
    <t>Cột tính/tổng hợp; không nhập đè.</t>
  </si>
  <si>
    <t>Tự động dự kiến</t>
  </si>
  <si>
    <t>Có thể thấp hơn giờ giảm trực tiếp nếu chưa đủ điều kiện.</t>
  </si>
  <si>
    <t>Giờ tăng hợp lệ</t>
  </si>
  <si>
    <t>Phần giờ việc mới được chấp nhận sau kiểm tra.</t>
  </si>
  <si>
    <t>Cột I, M và nguồn.</t>
  </si>
  <si>
    <t>Chỉ tính giờ mới chưa nằm trong B1.</t>
  </si>
  <si>
    <t>Kiểm tra</t>
  </si>
  <si>
    <t>Thông báo lỗi/cảnh báo về dòng tác động.</t>
  </si>
  <si>
    <t>Logic kiểm tra của bộ biểu Excel.</t>
  </si>
  <si>
    <t>Không nhập tay; xử lý lỗi tại các cột nguồn.</t>
  </si>
  <si>
    <t>Hiện cần cơ quan chủ trì kiểm thử đầy đủ trước phát hành.</t>
  </si>
  <si>
    <t>Kinh phí trước</t>
  </si>
  <si>
    <t>Nguồn/kinh phí trước thay đổi nếu cần theo dõi tự chủ, xã hội hóa.</t>
  </si>
  <si>
    <t>Tài chính/kế toán, quyết định giao dự toán.</t>
  </si>
  <si>
    <t>Ghi giá trị/nguồn theo quy định của cơ quan chủ trì.</t>
  </si>
  <si>
    <t>Không quy đổi trực tiếp tiền thành giờ lao động.</t>
  </si>
  <si>
    <t>Kinh phí sau</t>
  </si>
  <si>
    <t>Nguồn/kinh phí sau thay đổi.</t>
  </si>
  <si>
    <t>Tài chính/kế toán, hợp đồng/quyết định.</t>
  </si>
  <si>
    <t>Ghi cùng đơn vị với cột Q.</t>
  </si>
  <si>
    <t>Đổi nguồn chi không mặc nhiên làm giảm nhu cầu nhân lực.</t>
  </si>
  <si>
    <t>Đối chiếu trùng/phạm vi (cán bộ xác nhận)</t>
  </si>
  <si>
    <t>Xác nhận đã kiểm tra để loại trừ tác động trùng theo mã công việc, loại tác động, công đoạn và kỳ.</t>
  </si>
  <si>
    <t>Công đoạn, hồ sơ, kết quả kiểm tra.</t>
  </si>
  <si>
    <t>Chọn “Đã đối chiếu” chỉ sau khi đã kiểm tra; nếu chưa xong ghi “Chờ đối chiếu”.</t>
  </si>
  <si>
    <t>Nhập/xác nhận</t>
  </si>
  <si>
    <t>Chỉ dòng đủ căn cứ, đã đối chiếu và cột P báo “ĐẠT” mới được cộng vào B2.</t>
  </si>
  <si>
    <t>HƯỚNG DẪN ĐIỀN BIỂU — Biểu B2 tổng hợp – Thay đổi công việc. Tổng hợp giờ giảm/tăng từ B2 chi tiết theo mã, kỳ; chuyển tác động ròng sang C3. Trách nhiệm: Chỉ đọc kết quả tính; không nhập trực tiếp.</t>
  </si>
  <si>
    <t>Mã công việc được tổng hợp.</t>
  </si>
  <si>
    <t>B2_CT_TacDong.</t>
  </si>
  <si>
    <t>Không nhập tay; lấy theo các dòng chi tiết hợp lệ.</t>
  </si>
  <si>
    <t>Nếu phát sinh mã không có A2/B1 phải báo lỗi.</t>
  </si>
  <si>
    <t>VTVL tương ứng.</t>
  </si>
  <si>
    <t>B2_CT_TacDong/C1.</t>
  </si>
  <si>
    <t>Không nhập tay.</t>
  </si>
  <si>
    <t>Phải khớp với công việc.</t>
  </si>
  <si>
    <t>Giờ giảm số hóa</t>
  </si>
  <si>
    <t>Tổng giờ giảm hợp lệ do số hóa/cải tiến quy trình.</t>
  </si>
  <si>
    <t>Tổng hợp các dòng đã kiểm chứng và đã đối chiếu trùng (B2_CT cột P = ĐẠT).</t>
  </si>
  <si>
    <t>Không bao gồm phần đã phản ánh trong số đo sau thay đổi.</t>
  </si>
  <si>
    <t>Giờ giảm thuê/TCh/XHH</t>
  </si>
  <si>
    <t>Tổng giờ giảm hợp lệ do thuê dịch vụ, tự chủ, xã hội hóa.</t>
  </si>
  <si>
    <t>Tổng hợp theo loại tác động hợp lệ.</t>
  </si>
  <si>
    <t>Chỉ tính phần đã chuyển giao thực tế, hợp pháp.</t>
  </si>
  <si>
    <t>Tổng giờ công việc mới hợp lệ.</t>
  </si>
  <si>
    <t>Tổng hợp cột giờ tăng hợp lệ.</t>
  </si>
  <si>
    <t>Không trùng B1.</t>
  </si>
  <si>
    <t>Giờ tác động ròng</t>
  </si>
  <si>
    <t>Tác động ròng để điều chỉnh giờ B1.</t>
  </si>
  <si>
    <t>E − C − D (giờ mới phát sinh trừ giờ giảm số hóa và giờ giảm khác).</t>
  </si>
  <si>
    <t>Giờ tác động ròng F = E − C − D; số âm là giảm giờ; C3 tính Giờ B1 cộng Giờ tác động B2.</t>
  </si>
  <si>
    <t>Dấu đã thống nhất: giảm giờ là âm, tăng giờ là dương; không trừ hai lần.</t>
  </si>
  <si>
    <t>Tự xác định từ B2_CT: Đã kiểm chứng (mọi dòng ĐẠT) / Kiểm chứng một phần / Chưa có dòng đạt.</t>
  </si>
  <si>
    <t>Trạng thái các dòng chi tiết.</t>
  </si>
  <si>
    <t>Không nhập.</t>
  </si>
  <si>
    <t>Nếu còn dòng chưa kiểm chứng thì không coi toàn bộ là đã kiểm chứng.</t>
  </si>
  <si>
    <t>Số dòng chi tiết</t>
  </si>
  <si>
    <t>Số dòng B2_CT_TacDong được tổng hợp.</t>
  </si>
  <si>
    <t>Dùng để đối chiếu phạm vi.</t>
  </si>
  <si>
    <t>Cảnh báo</t>
  </si>
  <si>
    <t>Cảnh báo trùng, thiếu nguồn, sai phạm vi hoặc kỳ.</t>
  </si>
  <si>
    <t>Logic kiểm tra.</t>
  </si>
  <si>
    <t>Xử lý tại dòng chi tiết, không sửa số tổng bằng tay.</t>
  </si>
  <si>
    <t>HƯỚNG DẪN ĐIỀN BIỂU: Biểu C1 - Danh mục vị trí việc làm. Rà soát VTVL và xác định quỹ giờ quy đổi PP2; chế độ đặc thù có căn cứ riêng. Trách nhiệm: Đơn vị quản lý VTVL và tổ chức cán bộ xác nhận.</t>
  </si>
  <si>
    <t>Mã VTVL theo danh mục/quyết định có thẩm quyền; mã đề xuất phải ghi riêng.</t>
  </si>
  <si>
    <t>NGUON_VTVL; quyết định phê duyệt.</t>
  </si>
  <si>
    <t>Giữ mã đã có; không tạo vị trí mới do đổi người hoặc chia nhỏ công đoạn.</t>
  </si>
  <si>
    <t>VTVL đề xuất chưa được coi là VTVL đã phê duyệt.</t>
  </si>
  <si>
    <t>Tên VTVL</t>
  </si>
  <si>
    <t>Tên VTVL theo quyết định/danh mục.</t>
  </si>
  <si>
    <t>Quyết định phê duyệt.</t>
  </si>
  <si>
    <t>Ghi nguyên tên chính thức.</t>
  </si>
  <si>
    <t>Không lấy tên người đang giữ vị trí làm tên VTVL.</t>
  </si>
  <si>
    <t>Loại nhân lực</t>
  </si>
  <si>
    <t>Phân loại cán bộ/công chức/viên chức hoặc chế độ nhân sự khác theo quy định.</t>
  </si>
  <si>
    <t>Quy định pháp lý và loại hình đơn vị.</t>
  </si>
  <si>
    <t>Ghi đúng chế độ nhân sự.</t>
  </si>
  <si>
    <t>Không phân loại chỉ theo nguồn trả lương.</t>
  </si>
  <si>
    <t>Quyết định</t>
  </si>
  <si>
    <t>Số, ký hiệu quyết định/danh mục phê duyệt VTVL.</t>
  </si>
  <si>
    <t>Hồ sơ VTVL có thẩm quyền.</t>
  </si>
  <si>
    <t>Ghi số, ký hiệu, ngày ban hành hoặc địa chỉ hồ sơ.</t>
  </si>
  <si>
    <t>Danh mục nghiên cứu không thay quyết định chính thức.</t>
  </si>
  <si>
    <t>Giờ chuẩn PP2</t>
  </si>
  <si>
    <t>Quỹ giờ dùng trong PP2: mức chung lấy từ DM_THAM_SO (1.904 giờ) hoặc giờ riêng đã kiểm chứng ở H.</t>
  </si>
  <si>
    <t>Hướng dẫn ngày 14/10; cột H–J nếu chế độ đặc thù.</t>
  </si>
  <si>
    <t>Cột có công thức; tự sử dụng mức chung hoặc mức giờ riêng hợp lệ. Không điền tay.</t>
  </si>
  <si>
    <t>Mức 1.904 là tham chiếu nghiệp vụ, không phải định mức biên chế.</t>
  </si>
  <si>
    <t>Căn cứ xác định quỹ giờ</t>
  </si>
  <si>
    <t>Căn cứ xác định quỹ giờ. Chế độ phổ biến ghi: “Mức chung 1.904 giờ – Bộ luật Lao động và quy định về thời giờ làm việc”. Chế độ đặc thù ghi văn bản quy định giờ riêng.</t>
  </si>
  <si>
    <t>Quy định về thời giờ làm việc, hướng dẫn chuyên ngành.</t>
  </si>
  <si>
    <t>Bắt buộc khi có giờ riêng ở H; nếu thiếu thì E để trống.</t>
  </si>
  <si>
    <t>Nhập khi có giờ quy đổi</t>
  </si>
  <si>
    <t>Không trừ hai lần thời gian đã loại ở tử số.</t>
  </si>
  <si>
    <t>Kết quả rà soát VTVL: tiếp tục sử dụng; cần cập nhật; đề nghị bổ sung/sửa đổi/bãi bỏ; hoặc trạng thái xác nhận theo file phát hành.</t>
  </si>
  <si>
    <t>Đối chiếu nhiệm vụ, công việc và quyết định hiện hành.</t>
  </si>
  <si>
    <t>Ghi theo danh mục trạng thái được cơ quan chủ trì chốt.</t>
  </si>
  <si>
    <t>Không tự sửa danh mục thuộc thẩm quyền cấp trên.</t>
  </si>
  <si>
    <t>Giờ riêng được xác nhận</t>
  </si>
  <si>
    <t>Quỹ giờ/năm riêng cho vị trí có chế độ làm việc khác chế độ phổ biến.</t>
  </si>
  <si>
    <t>Văn bản có hiệu lực, định mức ngành và quyết định xác nhận.</t>
  </si>
  <si>
    <t>Chỉ nhập số giờ riêng khi có căn cứ; không nhập 1.904 lặp lại.</t>
  </si>
  <si>
    <t>Nhập khi đặc thù</t>
  </si>
  <si>
    <t>Không tự chọn mẫu số hoặc lấy 1.600 làm mức mặc định.</t>
  </si>
  <si>
    <t>Xác nhận giờ riêng</t>
  </si>
  <si>
    <t>Thông tin trạng thái, căn cứ và thẩm quyền xác nhận mức riêng tại H.</t>
  </si>
  <si>
    <t>Hồ sơ phê duyệt/xác nhận của đầu mối quản lý ngành, khối.</t>
  </si>
  <si>
    <t>Chọn: Đã kiểm chứng / Chưa kiểm chứng.</t>
  </si>
  <si>
    <t>Chọn khi đặc thù</t>
  </si>
  <si>
    <t>Chưa xác nhận thì chỉ tính sơ bộ, không khẳng định nhu cầu chính thức.</t>
  </si>
  <si>
    <t>Chế độ làm việc</t>
  </si>
  <si>
    <t>Chế độ 40 giờ/tuần, ca kíp hoặc chế độ ngành/nghề đặc thù.</t>
  </si>
  <si>
    <t>Quy định thời giờ làm việc, hồ sơ vị trí và đơn vị.</t>
  </si>
  <si>
    <t>Ghi chế độ thực áp dụng; làm căn cứ xét 1.904 hay mức riêng.</t>
  </si>
  <si>
    <t>Không phân biệt chế độ theo mức lương, ngạch, bậc.</t>
  </si>
  <si>
    <t>Kiểm tra quỹ giờ PP2</t>
  </si>
  <si>
    <t>Kết quả kiểm soát tính hợp lệ của mức quỹ giờ PP2.</t>
  </si>
  <si>
    <t>E, H, I, J và logic kiểm tra workbook.</t>
  </si>
  <si>
    <t>Chỉ đọc và xử lý tại các trường nguồn.</t>
  </si>
  <si>
    <t>Không ghi đè thông báo lỗi.</t>
  </si>
  <si>
    <t>HƯỚNG DẪN ĐIỀN BIỂU — Biểu C2 – Mô tả trách nhiệm và năng lực. Tóm tắt trách nhiệm, năng lực theo hồ sơ đã phê duyệt. Trách nhiệm: Kế thừa khung năng lực và hồ sơ mô tả.</t>
  </si>
  <si>
    <t>Mã VTVL cần mô tả yêu cầu.</t>
  </si>
  <si>
    <t>C1_VTVL.</t>
  </si>
  <si>
    <t>Ghi đúng mã C1.</t>
  </si>
  <si>
    <t>Không lập bản năng lực cho mã chưa xác định.</t>
  </si>
  <si>
    <t>Trách nhiệm</t>
  </si>
  <si>
    <t>Trách nhiệm chính, phạm vi quyền hạn/kết quả phải chịu trách nhiệm của VTVL.</t>
  </si>
  <si>
    <t>Bản mô tả VTVL, phân tích công việc.</t>
  </si>
  <si>
    <t>Tóm tắt 1-3 ý chính.</t>
  </si>
  <si>
    <t>Nhập/kế thừa</t>
  </si>
  <si>
    <t>Gắn với sản phẩm, không chỉ liệt kê nhiệm vụ.</t>
  </si>
  <si>
    <t>Năng lực chung</t>
  </si>
  <si>
    <t>Các năng lực chung cần có và mức yêu cầu.</t>
  </si>
  <si>
    <t>Khung năng lực có thẩm quyền.</t>
  </si>
  <si>
    <t>Ghi theo khung được ban hành; có thể nêu mức yêu cầu.</t>
  </si>
  <si>
    <t>Không biến thành danh sách bằng cấp/chứng chỉ.</t>
  </si>
  <si>
    <t>Chuyên môn</t>
  </si>
  <si>
    <t>Năng lực chuyên môn, nghiệp vụ cần thiết.</t>
  </si>
  <si>
    <t>Khung năng lực/chuyên ngành.</t>
  </si>
  <si>
    <t>Ghi lĩnh vực và mức yêu cầu phù hợp công việc.</t>
  </si>
  <si>
    <t>Có thể gắn bằng chứng/sản phẩm để kiểm tra.</t>
  </si>
  <si>
    <t>Lãnh đạo</t>
  </si>
  <si>
    <t>Năng lực lãnh đạo, quản lý nếu VTVL có chức năng quản lý.</t>
  </si>
  <si>
    <t>Ghi nếu áp dụng; không áp dụng thì để trống/ghi không áp dụng theo quy tắc file.</t>
  </si>
  <si>
    <t>Nhập khi áp dụng</t>
  </si>
  <si>
    <t>Không áp cho vị trí không có yêu cầu lãnh đạo.</t>
  </si>
  <si>
    <t>Văn bản/khung tiêu chuẩn làm căn cứ xác định năng lực.</t>
  </si>
  <si>
    <t>Quy định, quyết định, tiêu chuẩn chức danh.</t>
  </si>
  <si>
    <t>Ghi số, ký hiệu hoặc tài liệu.</t>
  </si>
  <si>
    <t>Ưu tiên văn bản còn hiệu lực.</t>
  </si>
  <si>
    <t>Nguồn bản mô tả</t>
  </si>
  <si>
    <t>Địa chỉ lưu bản mô tả công việc/khung năng lực được phép truy cập.</t>
  </si>
  <si>
    <t>Hồ sơ VTVL.</t>
  </si>
  <si>
    <t>Ghi mã hồ sơ, tên tệp hoặc đường dẫn nội bộ.</t>
  </si>
  <si>
    <t>Không yêu cầu chép lại toàn văn bản mô tả vào Excel.</t>
  </si>
  <si>
    <t>HƯỚNG DẪN ĐIỀN BIỂU — Biểu C3 – Nhu cầu nhân lực. Đối chiếu PP1/PP2/PP3, giờ ròng, lao động quy đổi và số người cần bố trí. Cột C–G, M, N tự động (đã khóa).</t>
  </si>
  <si>
    <t>VTVL cần xác định nhu cầu; chọn từ C1.</t>
  </si>
  <si>
    <t>C1.</t>
  </si>
  <si>
    <t>Một VTVL có thể cần một hoặc nhiều người; không đồng nhất VTVL với 01 biên chế.</t>
  </si>
  <si>
    <t>Phương pháp</t>
  </si>
  <si>
    <t>PP1, PP2, PP3 hoặc kết hợp theo tính chất VTVL.</t>
  </si>
  <si>
    <t>Phụ lục III; căn cứ chuyên ngành.</t>
  </si>
  <si>
    <t>Chọn PP1, PP2, PP3 hoặc PP1+PP2, PP1+PP3, PP2+PP3, PP1+PP2+PP3; giải trình phần việc của từng phương pháp, không cộng trùng.</t>
  </si>
  <si>
    <t>Không cộng cơ học toàn bộ kết quả các phương pháp.</t>
  </si>
  <si>
    <t>Giờ B1</t>
  </si>
  <si>
    <t>Tổng giờ công việc ban đầu của VTVL từ B1.</t>
  </si>
  <si>
    <t>B1_KhoiLuong.</t>
  </si>
  <si>
    <t>Cột tổng hợp theo mã VTVL/kỳ.</t>
  </si>
  <si>
    <t>Chỉ dùng dòng B1 đủ căn cứ.</t>
  </si>
  <si>
    <t>Giờ tác động B2</t>
  </si>
  <si>
    <t>Tổng giờ tác động ròng từ B2_ThayDoi (chỉ gồm các dòng B2_CT đã ĐẠT).</t>
  </si>
  <si>
    <t>B2_ThayDoi.</t>
  </si>
  <si>
    <t>Tổng hợp theo cùng mã VTVL/kỳ và quy ước dấu.</t>
  </si>
  <si>
    <t>Không điều chỉnh hai lần.</t>
  </si>
  <si>
    <t>Giờ ròng</t>
  </si>
  <si>
    <t>Tổng giờ cần thiết sau tác động.</t>
  </si>
  <si>
    <t>Cột C và D của C3 (giờ B1 cộng tác động ròng B2).</t>
  </si>
  <si>
    <t>Cần thống nhất công thức theo dấu của B2.</t>
  </si>
  <si>
    <t>Giờ PP2 (từ C1)</t>
  </si>
  <si>
    <t>Quỹ giờ PP2 tự lấy từ C1 cột E của cùng mã VTVL.</t>
  </si>
  <si>
    <t>C1_VTVL cột E; quỹ giờ đặc thù nếu đã xác nhận.</t>
  </si>
  <si>
    <t>Không nhập; nếu trống thì kiểm tra C1.</t>
  </si>
  <si>
    <t>Không tự đặt mẫu số; 1.904 là mức chung, giờ riêng phải được xác nhận ở C1.</t>
  </si>
  <si>
    <t>Người quy đổi PP2</t>
  </si>
  <si>
    <t>Người quy đổi PP2 = Giờ ròng (E) ÷ Quỹ giờ (F); chỉ tính khi phương pháp có PP2.</t>
  </si>
  <si>
    <t>E/F.</t>
  </si>
  <si>
    <t>Cột tính, giữ số thập phân; không tự làm tròn thành người/biên chế.</t>
  </si>
  <si>
    <t>NGƯỜI LAO ĐỘNG QUY ĐỔI khác số người cần bố trí và biên chế.</t>
  </si>
  <si>
    <t>Người PP1</t>
  </si>
  <si>
    <t>Số người cần theo cơ cấu/chức danh/yêu cầu thường trực hoặc định mức có thẩm quyền.</t>
  </si>
  <si>
    <t>Quy định tổ chức/chuyên ngành.</t>
  </si>
  <si>
    <t>Ghi số người thực sự cần theo căn cứ; giới hạn tối đa không mặc nhiên là số phải bố trí đủ.</t>
  </si>
  <si>
    <t>Nhập khi PP1</t>
  </si>
  <si>
    <t>Phải dẫn nguồn ở cột K.</t>
  </si>
  <si>
    <t>Người PP3 (ước lượng, cần giải trình)</t>
  </si>
  <si>
    <t>Số người theo PP3 căn cứ vào sản phẩm, chất lượng, tiến độ, phương án phân công; phải giải trình và xác nhận theo thẩm quyền; không bắt buộc quy thành giờ.</t>
  </si>
  <si>
    <t>Sản phẩm, trách nhiệm, chất lượng, tiến độ, quy định chuyên ngành.</t>
  </si>
  <si>
    <t>Ghi số người được xác nhận/giải trình theo PP3.</t>
  </si>
  <si>
    <t>Nhập khi PP3</t>
  </si>
  <si>
    <t>PP3 phải có hồ sơ giải trình và xác nhận; không tự coi tính thử là kết quả đã kiểm chứng.</t>
  </si>
  <si>
    <t>Người cần bố trí</t>
  </si>
  <si>
    <t>Kết luận về số người thực tế cần bố trí cho VTVL sau khi xem xét PP1/PP2/PP3, hiện diện đồng thời và khả năng dùng chung.</t>
  </si>
  <si>
    <t>Kết quả thẩm định C3.</t>
  </si>
  <si>
    <t>Ghi số người cần bố trí; phải loại trùng phần việc giữa các phương pháp.</t>
  </si>
  <si>
    <t>Nhập sau thẩm định</t>
  </si>
  <si>
    <t>Không đồng nghĩa với số biên chế được giao.</t>
  </si>
  <si>
    <t>Nguồn/giải trình</t>
  </si>
  <si>
    <t>Căn cứ của phương pháp và kết quả.</t>
  </si>
  <si>
    <t>Văn bản, B1/B2, hồ sơ PP3, lịch ca...</t>
  </si>
  <si>
    <t>Ghi đủ nguồn và giải trình đặc thù.</t>
  </si>
  <si>
    <t>Thiếu nguồn thì kết quả chưa được coi là đã kiểm chứng.</t>
  </si>
  <si>
    <t>Trạng thái kết quả nhu cầu: tính thử/chưa đủ dữ liệu/đã kiểm chứng/không áp dụng...</t>
  </si>
  <si>
    <t>Kết quả kiểm tra, thẩm định.</t>
  </si>
  <si>
    <t>Chọn: Tính thử / Chưa đủ dữ liệu / Đã kiểm chứng / Không áp dụng.</t>
  </si>
  <si>
    <t>Chỉ kết quả “đã kiểm chứng” được chuyển sang phương án chính thức.</t>
  </si>
  <si>
    <t>Cảnh báo tự động: mã chưa có ở C1, chưa chọn phương pháp, PP2 thiếu giờ/quỹ giờ hoặc còn dòng B1 chưa đạt, thiếu số người PP1/PP3, thiếu giải trình, chưa kết luận.</t>
  </si>
  <si>
    <t>Logic kiểm tra bộ biểu excel.</t>
  </si>
  <si>
    <t>Không nhập tay; xử lý ở dữ liệu nguồn.</t>
  </si>
  <si>
    <t>Kết quả số học đúng chưa đồng nghĩa dữ liệu đủ điều kiện.</t>
  </si>
  <si>
    <t>Số dòng B1 chưa đạt</t>
  </si>
  <si>
    <t>Số dòng khối lượng thuộc vị trí chưa đủ nguồn, thời gian hoặc xác nhận.</t>
  </si>
  <si>
    <t>B1_KhoiLuong và điều kiện hợp lệ.</t>
  </si>
  <si>
    <t>Đọc kết quả đếm; đối chiếu mã VTVL và kỳ trước khi kết luận C3.</t>
  </si>
  <si>
    <t>Có dòng chưa đạt thì không coi tổng PP2 là nhu cầu đầy đủ đã kiểm chứng.</t>
  </si>
  <si>
    <t>Cột C, D, E, F, G, M, N là công thức (ô xám, đã khóa). Người quy đổi PP2 giữ số thập phân, không tự làm tròn thành biên chế.</t>
  </si>
  <si>
    <t>HƯỚNG DẪN ĐIỀN BIỂU — Biểu D1 – Nguồn lực hiện có. Phân bổ quỹ giờ của nguồn lực theo VTVL, kiểm soát người kiêm nhiệm. Trách nhiệm: Bộ phận tổ chức cán bộ kê khai, xác nhận nguồn.</t>
  </si>
  <si>
    <t>Mã nguồn lực</t>
  </si>
  <si>
    <t>Mã tham chiếu ổn định của người/nguồn lực phục vụ đối chiếu, bảo đảm quản lý dữ liệu phù hợp.</t>
  </si>
  <si>
    <t>NGUON_NHAN_LUC hoặc hệ thống nhân sự.</t>
  </si>
  <si>
    <t>Dùng mã thống nhất; hạn chế ghi thông tin cá nhân không cần thiết trong tệp tổng hợp.</t>
  </si>
  <si>
    <t>Một người chỉ có một mã tham chiếu khi đối chiếu nhiều nhiệm vụ.</t>
  </si>
  <si>
    <t>VTVL đang/có thể bố trí nguồn lực; chọn từ C1.</t>
  </si>
  <si>
    <t>C1; hồ sơ phân công.</t>
  </si>
  <si>
    <t>Người kiêm nhiệm có thể có nhiều dòng phần việc nhưng số người/biên chế chỉ tính một lần.</t>
  </si>
  <si>
    <t>Cán bộ/công chức/viên chức/chế độ khác.</t>
  </si>
  <si>
    <t>Hồ sơ nhân sự.</t>
  </si>
  <si>
    <t>Ghi đúng chế độ pháp lý.</t>
  </si>
  <si>
    <t>Không gộp công chức với viên chức.</t>
  </si>
  <si>
    <t>Giờ quy đổi/năm</t>
  </si>
  <si>
    <t>Quỹ giờ của nhân lực: lấy giờ riêng ở K nếu có, nếu không lấy quỹ giờ PP2 của VTVL ở C1.</t>
  </si>
  <si>
    <t>C1; văn bản chế độ làm việc và mức riêng nếu có.</t>
  </si>
  <si>
    <t>Không nhập; muốn dùng mức riêng thì ghi ở K.</t>
  </si>
  <si>
    <t>Không dùng quỹ giờ khác mẫu số C3 mà trừ trực tiếp.</t>
  </si>
  <si>
    <t>Giờ dành cho VTVL</t>
  </si>
  <si>
    <t>Phần giờ thực tế/có thể bố trí cho VTVL ở cột B.</t>
  </si>
  <si>
    <t>Phân công, lịch công tác, thực tế.</t>
  </si>
  <si>
    <t>Ghi số giờ; tổng các phần của một người không vượt quỹ giờ quy đổi.</t>
  </si>
  <si>
    <t>Hai người mỗi người 50% quỹ giờ tạo 1,0 người quy đổi, nhưng vẫn là 2 người thực tế.</t>
  </si>
  <si>
    <t>Giờ việc khác</t>
  </si>
  <si>
    <t>Phần giờ dùng cho công việc/VTVL khác.</t>
  </si>
  <si>
    <t>Phân công thực tế.</t>
  </si>
  <si>
    <t>Ghi để kiểm soát phân bổ quỹ thời gian.</t>
  </si>
  <si>
    <t>Không cộng vượt quỹ giờ quy đổi.</t>
  </si>
  <si>
    <t>Nơi tính BC</t>
  </si>
  <si>
    <t>Cơ quan/đơn vị nơi người và chỉ tiêu biên chế được tính chính thức.</t>
  </si>
  <si>
    <t>Quyết định giao biên chế, hồ sơ quản lý.</t>
  </si>
  <si>
    <t>Ghi một nơi chính thức.</t>
  </si>
  <si>
    <t>Đặc biệt quan trọng với công tác đảng kiêm nhiệm/ ngành dọc.</t>
  </si>
  <si>
    <t>Nguồn xác nhận nhân lực và phân bổ thời gian.</t>
  </si>
  <si>
    <t>Hệ thống nhân sự, quyết định/phân công.</t>
  </si>
  <si>
    <t>Ghi tên nguồn/kỳ.</t>
  </si>
  <si>
    <t>Không dùng số tự kê khai chưa kiểm chứng cho phương án.</t>
  </si>
  <si>
    <t>Mức độ xác nhận của bản ghi nhân lực.</t>
  </si>
  <si>
    <t>Tổ chức cán bộ xác nhận.</t>
  </si>
  <si>
    <t>Bản ghi chưa xác nhận không dùng làm nguồn lực chính thức.</t>
  </si>
  <si>
    <t>Cảnh báo trùng mã, vượt quỹ giờ, thiếu nơi tính BC...</t>
  </si>
  <si>
    <t>Xử lý ở dữ liệu nguồn/phân bổ.</t>
  </si>
  <si>
    <t>Giờ riêng theo chế độ</t>
  </si>
  <si>
    <t>Quỹ giờ đặc thù áp dụng riêng cho nguồn lực được quản lý tại D1 khi có căn cứ.</t>
  </si>
  <si>
    <t>Quy định giờ làm việc đặc thù, nguồn nhân lực.</t>
  </si>
  <si>
    <t>Ghi số giờ đã xác nhận của chế độ riêng; không nhập nếu làm việc theo chế độ phổ biến.</t>
  </si>
  <si>
    <t>Không tự giảm giờ theo đánh giá cá nhân hoặc tiền lương.</t>
  </si>
  <si>
    <t>HƯỚNG DẪN ĐIỀN BIỂU — Biểu D2 – Phương án bố trí và biên chế. Lập phương án từng năm 2027–2031, phân biệt người quy đổi/số người/biên chế. Trách nhiệm: Chỉ tiêu giao căn cứ quyết định đúng cấp.</t>
  </si>
  <si>
    <t>VTVL lập phương án; chọn từ C1.</t>
  </si>
  <si>
    <t>C1/C3.</t>
  </si>
  <si>
    <t>Ghi đúng mã.</t>
  </si>
  <si>
    <t>Chỉ lập phương án cho VTVL thuộc phạm vi quản lý.</t>
  </si>
  <si>
    <t>Năm</t>
  </si>
  <si>
    <t>Năm của phương án.</t>
  </si>
  <si>
    <t>Lộ trình 2027-2031.</t>
  </si>
  <si>
    <t>Chọn năm 2027–2031.</t>
  </si>
  <si>
    <t>Không dùng một số cố định cho cả giai đoạn khi nhiệm vụ thay đổi.</t>
  </si>
  <si>
    <t>Số người cần bố trí trong năm phương án</t>
  </si>
  <si>
    <t>Số người có thể bố trí (cùng đơn vị tính)</t>
  </si>
  <si>
    <t>Nguồn lực hiện có có thể bố trí cho VTVL sau đối chiếu phân công/giờ.</t>
  </si>
  <si>
    <t>D1_NhanLuc.</t>
  </si>
  <si>
    <t>Ghi theo cùng đơn vị với cột C sau khi đã loại trùng.</t>
  </si>
  <si>
    <t>Nhập/tổng hợp</t>
  </si>
  <si>
    <t>Không trừ trực tiếp người lao động quy đổi với nguyên số người nếu khác cơ sở.</t>
  </si>
  <si>
    <t>Biên chế được giao theo đúng cấp</t>
  </si>
  <si>
    <t>Chỉ tiêu biên chế/số lượng người làm việc được cấp có thẩm quyền giao ở đúng phạm vi.</t>
  </si>
  <si>
    <t>NGUON_NHAN_LUC; quyết định giao biên chế.</t>
  </si>
  <si>
    <t>Chỉ ghi theo VTVL nếu quyết định phân bổ đến VTVL; nếu chỉ giao tổng, không lặp tổng ở từng dòng.</t>
  </si>
  <si>
    <t>Tránh nhân nhiều lần cùng một tổng biên chế.</t>
  </si>
  <si>
    <t>Điều chuyển/bố trí lại</t>
  </si>
  <si>
    <t>Phương án tự sắp xếp: điều chuyển, bố trí lại, kiêm nhiệm, đào tạo, dùng chung nhân lực.</t>
  </si>
  <si>
    <t>Kết quả đối chiếu C3-D1.</t>
  </si>
  <si>
    <t>Ghi số/người hoặc mô tả ngắn phương án theo hướng dẫn cơ quan chủ trì.</t>
  </si>
  <si>
    <t>Phải xem xét trước khi đề nghị tăng biên chế.</t>
  </si>
  <si>
    <t>Đề nghị điều chỉnh</t>
  </si>
  <si>
    <t>Chỉ tiêu đề nghị điều chỉnh sau khi đã tính các giải pháp tự sắp xếp.</t>
  </si>
  <si>
    <t>Phương án thẩm định.</t>
  </si>
  <si>
    <t>Ghi số đề nghị theo thẩm quyền; có thể bằng 0 nếu đã xác nhận không cần điều chỉnh.</t>
  </si>
  <si>
    <t>Nhu cầu nhân lực không tự động làm tăng tổng biên chế.</t>
  </si>
  <si>
    <t>Căn cứ và giải trình cho phương án.</t>
  </si>
  <si>
    <t>C3, D1, quyết định giao, tài liệu tổ chức.</t>
  </si>
  <si>
    <t>Nêu phần đã tự sắp xếp, lý do còn thiếu/thừa, căn cứ đề nghị.</t>
  </si>
  <si>
    <t>Bắt buộc với đề nghị điều chỉnh.</t>
  </si>
  <si>
    <t>Trạng thái phương án: đang xây dựng/đã hoàn thành ở đơn vị/đã thẩm định/đã được quyết định.</t>
  </si>
  <si>
    <t>Quy trình xử lý hồ sơ.</t>
  </si>
  <si>
    <t>Chọn: Đang xây dựng / Đã hoàn thành ở đơn vị / Đã thẩm định / Đã được quyết định.</t>
  </si>
  <si>
    <t>Không đồng nhất “đã gửi biểu” với “đã hoàn thành phương án”.</t>
  </si>
  <si>
    <t>PP2: người quy đổi (tham khảo)</t>
  </si>
  <si>
    <t>Người quy đổi PP2 của VTVL, tự lấy từ C3 cột G (tham khảo, không đồng nhất biên chế).</t>
  </si>
  <si>
    <t>C3_NhuCau, cột G.</t>
  </si>
  <si>
    <t>Không tự làm tròn thành số người hoặc số biên chế.</t>
  </si>
  <si>
    <t>Người cần bố trí C3 năm cơ sở (tham khảo)</t>
  </si>
  <si>
    <t>Người cần bố trí của VTVL, tự lấy từ C3 cột J.</t>
  </si>
  <si>
    <t>C3_NhuCau cột J.</t>
  </si>
  <si>
    <t>Không đồng nhất NGƯỜI LAO ĐỘNG QUY ĐỔI với số người.</t>
  </si>
  <si>
    <t>Kiểm soát cơ sở đối chiếu</t>
  </si>
  <si>
    <t>Không ghi thời gian giả định vào danh mục dùng chung.</t>
  </si>
  <si>
    <t>Chỉ áp dụng khi có nguồn, cơ quan và trạng thái xác nhận.</t>
  </si>
  <si>
    <t>HƯỚNG DẪN ĐIỀN BIỂU - Danh mục sản phẩm dùng chung. Tra cứu mã, nhóm, thời gian chuẩn và trạng thái hiệu lực. Trách nhiệm: Cơ quan chuyên ngành/đầu mối quản lý; cơ sở chỉ đọc.</t>
  </si>
  <si>
    <t>Mã sản phẩm chuẩn</t>
  </si>
  <si>
    <t>Mã định danh dùng tra cứu sản phẩm tại B1 cột L.</t>
  </si>
  <si>
    <t>Danh mục do đầu mối công bố.</t>
  </si>
  <si>
    <t>Giữ mã chuẩn; chọn đúng mã khi kê khai B1.</t>
  </si>
  <si>
    <t>Đầu mối nhập; cơ sở CHỈ ĐỌC</t>
  </si>
  <si>
    <t>Không tự tạo mã chính thức.</t>
  </si>
  <si>
    <t>Tên/loại sản phẩm</t>
  </si>
  <si>
    <t>Tên sản phẩm và loại công việc đại diện.</t>
  </si>
  <si>
    <t>Quy trình chuyên ngành.</t>
  </si>
  <si>
    <t>Đặt tên thống nhất, không đồng nhất một hồ sơ với nhiệm vụ.</t>
  </si>
  <si>
    <t>Không tạo sản phẩm trùng.</t>
  </si>
  <si>
    <t>Khối/ngành/lĩnh vực</t>
  </si>
  <si>
    <t>Phạm vi chuyên ngành của sản phẩm.</t>
  </si>
  <si>
    <t>Cơ quan quản lý ngành, khối.</t>
  </si>
  <si>
    <t>Ghi tên khối/ngành làm căn cứ áp dụng.</t>
  </si>
  <si>
    <t>Không áp chuẩn ngành khác cơ học.</t>
  </si>
  <si>
    <t>Nhóm I–VI (nếu áp dụng)</t>
  </si>
  <si>
    <t>Nhóm độ phức tạp sản phẩm nếu có phân nhóm.</t>
  </si>
  <si>
    <t>DM_06_NHOM và danh mục được xác nhận.</t>
  </si>
  <si>
    <t>Ghi đúng mã nhóm; trường hợp không áp dụng không tự chấm.</t>
  </si>
  <si>
    <t>Không dùng ngạch/bậc làm tiêu chí.</t>
  </si>
  <si>
    <t>Phút/SP chuẩn</t>
  </si>
  <si>
    <t>Thời gian lao động chuẩn của một đơn vị sản phẩm.</t>
  </si>
  <si>
    <t>Định mức hoặc khảo sát có xác nhận.</t>
  </si>
  <si>
    <t>Ghi số phút có đủ căn cứ và phạm vi.</t>
  </si>
  <si>
    <t>Không ghi thời gian tự giả định như chuẩn.</t>
  </si>
  <si>
    <t>Văn bản/nguồn xác nhận</t>
  </si>
  <si>
    <t>Địa chỉ nguồn, quyết định, phiếu đo được công nhận.</t>
  </si>
  <si>
    <t>Hồ sơ xác nhận.</t>
  </si>
  <si>
    <t>Ghi số văn bản, nguồn và cách truy vết.</t>
  </si>
  <si>
    <t>Thiếu nguồn thì không dùng chính thức.</t>
  </si>
  <si>
    <t>Tình trạng kiểm chứng, công bố của mức chuẩn.</t>
  </si>
  <si>
    <t>Đầu mối xác nhận.</t>
  </si>
  <si>
    <t>Ghi đúng trạng thái đã có/đang thử/chờ xác nhận.</t>
  </si>
  <si>
    <t>Không tự đổi sang “đã kiểm chứng”.</t>
  </si>
  <si>
    <t>Cơ quan xác nhận</t>
  </si>
  <si>
    <t>Chủ thể có thẩm quyền xác nhận.</t>
  </si>
  <si>
    <t>Quyết định/thẩm quyền chuyên ngành.</t>
  </si>
  <si>
    <t>Ghi đúng tên cơ quan.</t>
  </si>
  <si>
    <t>Không lấy người nhập thay cơ quan xác nhận.</t>
  </si>
  <si>
    <t>Ngày hiệu lực</t>
  </si>
  <si>
    <t>Ngày chuẩn được phép áp dụng.</t>
  </si>
  <si>
    <t>Hồ sơ công bố.</t>
  </si>
  <si>
    <t>Ghi ngày theo văn bản.</t>
  </si>
  <si>
    <t>Không dùng chuẩn trước ngày hiệu lực.</t>
  </si>
  <si>
    <t>Phạm vi áp dụng/ghi chú</t>
  </si>
  <si>
    <t>Địa bàn, khối, điều kiện, phiên bản áp dụng.</t>
  </si>
  <si>
    <t>Quyết định chuyên ngành.</t>
  </si>
  <si>
    <t>Ghi ngắn gọn giới hạn phạm vi.</t>
  </si>
  <si>
    <t>Không áp ngoài phạm vi được xác nhận.</t>
  </si>
  <si>
    <t>Không nhập dữ liệu VD vào vùng chuẩn có hiệu lực của danh mục sản phẩm.</t>
  </si>
  <si>
    <t>HƯỚNG DẪN ĐIỀN BIỂU — Phân vùng cấp xã. Phân loại xã, phường, đặc khu theo 04 nhóm vùng để phục vụ phân tích, không tự tăng biên chế. Trách nhiệm: Cơ quan phụ trách địa phương nhập A–C.</t>
  </si>
  <si>
    <t>STT</t>
  </si>
  <si>
    <t>Số thứ tự của xã, phường, đặc khu trong phạm vi kê khai.</t>
  </si>
  <si>
    <t>Danh sách đơn vị hành chính cấp xã hiện hành thuộc phạm vi báo cáo.</t>
  </si>
  <si>
    <t>Đánh số liên tục 1, 2, 3… cho từng dòng có đơn vị cấp xã.</t>
  </si>
  <si>
    <t>Không đánh số trùng; không tính dòng tiêu đề, dòng trống.</t>
  </si>
  <si>
    <t>Tên xã, phường, đặc khu</t>
  </si>
  <si>
    <t>Tên đầy đủ, chính thức của từng đơn vị hành chính cấp xã sau sắp xếp.</t>
  </si>
  <si>
    <t>Danh mục đơn vị hành chính cấp xã hiện hành được cơ quan có thẩm quyền xác nhận.</t>
  </si>
  <si>
    <t>Ghi đúng tên xã, phường hoặc đặc khu; mỗi đơn vị một dòng.</t>
  </si>
  <si>
    <t>Không dùng tên trước sắp xếp hoặc viết tắt; đối chiếu để không trùng, không thiếu đơn vị.</t>
  </si>
  <si>
    <t>Vùng</t>
  </si>
  <si>
    <t>Nhóm vùng của từng xã, phường, đặc khu được nhận diện theo 04 nhóm tại Phụ lục IV.</t>
  </si>
  <si>
    <t>Đặc điểm địa bàn thực tế: đô thị hóa, mật độ và phân bố dân cư, diện tích, hoạt động kinh tế, giao thông, yêu cầu phục vụ; đối chiếu Phụ lục IV.</t>
  </si>
  <si>
    <t>Ghi đúng một tên trong 04 nhóm ở cột F: Vùng Đô thị đặc biệt; Vùng Đô thị; Vùng Đồng bằng; Vùng Miền núi.</t>
  </si>
  <si>
    <t>Không chọn theo tên tỉnh một cách cơ học. Trường hợp có nhiều đặc điểm đan xen phải giải trình, xác nhận; không tự đặt nhóm thứ năm.</t>
  </si>
  <si>
    <t>Không có trường kê khai</t>
  </si>
  <si>
    <t>Không có nội dung nghiệp vụ phải khai trong hai cột này.</t>
  </si>
  <si>
    <t>Cấu trúc bộ biểu Excel hiện hành.</t>
  </si>
  <si>
    <t>Để nguyên ô trống.</t>
  </si>
  <si>
    <t>KHÔNG NHẬP</t>
  </si>
  <si>
    <t>Không tự bổ sung chỉ tiêu vào hai cột trống.</t>
  </si>
  <si>
    <t>Vùng xã, phường, đặc khu được chia theo 4 vùng</t>
  </si>
  <si>
    <t>Các ô F4-F7 liệt kê sẵn 04 tên vùng; F3 là tiêu đề chú dẫn.</t>
  </si>
  <si>
    <t>Phụ lục IV và nội dung thiết kế sẵn của file Excel.</t>
  </si>
  <si>
    <t>Đọc để lựa chọn/ghi đúng tên vùng vào cột C.</t>
  </si>
  <si>
    <t>CHỈ ĐỌC - KHÔNG NHẬP</t>
  </si>
  <si>
    <t>Không sửa, xóa hoặc nhập thêm dòng vùng tại cột F; không phải cột tổng hợp số xã.</t>
  </si>
  <si>
    <t>HƯỚNG DẪN ĐIỀN BIỂU - Biểu K – Kiểm tra. Phát hiện và theo dõi lỗi số liệu, mã, nguồn và điều kiện kiểm chứng. Trách nhiệm: Không sửa kết quả tại ô cảnh báo.</t>
  </si>
  <si>
    <t>Đối tượng</t>
  </si>
  <si>
    <t>Tên biểu/nhóm dữ liệu bị kiểm tra.</t>
  </si>
  <si>
    <t>Ví dụ: A1, B1, C3, D1.</t>
  </si>
  <si>
    <t>Tự động/nhập bởi bộ phận kiểm tra</t>
  </si>
  <si>
    <t>Không sửa số liệu nguồn tại đây.</t>
  </si>
  <si>
    <t>Mã</t>
  </si>
  <si>
    <t>Mã bản ghi có lỗi/cần kiểm tra.</t>
  </si>
  <si>
    <t>Các biểu nghiệp vụ.</t>
  </si>
  <si>
    <t>Giữ đúng mã để truy vết.</t>
  </si>
  <si>
    <t>Tự động/kiểm tra</t>
  </si>
  <si>
    <t>Dòng dữ liệu có nội dung nhưng thiếu mã phải báo lỗi.</t>
  </si>
  <si>
    <t>Loại kiểm tra</t>
  </si>
  <si>
    <t>Nhóm lỗi: thiếu dữ liệu, sai mã, trùng, sai kỳ, sai công thức, chưa xác nhận...</t>
  </si>
  <si>
    <t>Quy tắc kiểm tra.</t>
  </si>
  <si>
    <t>Ghi ngắn gọn loại lỗi.</t>
  </si>
  <si>
    <t>Không dùng “0 lỗi” khi chưa chạy kiểm tra.</t>
  </si>
  <si>
    <t>Chưa kiểm tra/thiếu dữ liệu/có lỗi/đạt/không áp dụng.</t>
  </si>
  <si>
    <t>Kết quả kiểm tra.</t>
  </si>
  <si>
    <t>Ghi trạng thái thực tế.</t>
  </si>
  <si>
    <t>Phân biệt chưa kiểm tra với đạt.</t>
  </si>
  <si>
    <t>Thông tin yêu cầu xử lý</t>
  </si>
  <si>
    <t>Mô tả trường/dòng cần sửa và cách xử lý.</t>
  </si>
  <si>
    <t>Nêu rõ nơi sửa, người/đơn vị xử lý nếu cần.</t>
  </si>
  <si>
    <t>Sau xử lý phải chạy kiểm tra lại.</t>
  </si>
  <si>
    <t>B1: thời gian chưa đủ căn cứ</t>
  </si>
  <si>
    <t>Đọc/ghi thông tin B1: thời gian chưa đủ căn cứ theo nội dung của sheet.</t>
  </si>
  <si>
    <t>Tài liệu nguồn hoặc danh mục được xác nhận.</t>
  </si>
  <si>
    <t>Đối chiếu nội dung bảng và cột liên quan.</t>
  </si>
  <si>
    <t>Không dùng dữ liệu VD làm dữ liệu thật.</t>
  </si>
  <si>
    <t>KẾT QUẢ (kiểm tra nhanh)</t>
  </si>
  <si>
    <t>Đọc/ghi thông tin KẾT QUẢ (kiểm tra nhanh) theo nội dung của sheet.</t>
  </si>
  <si>
    <t>Bổ sung nguồn và xác nhận thời gian</t>
  </si>
  <si>
    <t>Đọc/ghi thông tin Bổ sung nguồn và xác nhận thời gian theo nội dung của sheet.</t>
  </si>
  <si>
    <t>Cảnh báo không tự phê duyệt</t>
  </si>
  <si>
    <t>Đọc/ghi thông tin Cảnh báo không tự phê duyệt theo nội dung của sheet.</t>
  </si>
  <si>
    <t>HƯỚNG DẪN ĐIỀN BIỂU — Biểu T – Tiến độ. Dòng 3 tự tổng hợp tiến độ của chính file này; chỉ nhập Đơn vị (A) và Kỳ (B).</t>
  </si>
  <si>
    <t>Đơn vị</t>
  </si>
  <si>
    <t>Cơ quan/đơn vị được theo dõi.</t>
  </si>
  <si>
    <t>Danh sách phạm vi rà soát.</t>
  </si>
  <si>
    <t>Ghi đúng tên/mã đơn vị thống nhất.</t>
  </si>
  <si>
    <t>Mỗi đơn vị-kỳ chỉ dùng phiên bản mới nhất đã xác nhận.</t>
  </si>
  <si>
    <t>Kỳ báo cáo tiến độ.</t>
  </si>
  <si>
    <t>Thông báo kỳ.</t>
  </si>
  <si>
    <t>Ghi tháng/mốc hoặc kỳ chốt.</t>
  </si>
  <si>
    <t>Không trộn các kỳ.</t>
  </si>
  <si>
    <t>Số NV</t>
  </si>
  <si>
    <t>Số nhiệm vụ đã kê khai ở A1 (tự đếm).</t>
  </si>
  <si>
    <t>A1.</t>
  </si>
  <si>
    <t>Đếm mã nhiệm vụ theo đúng chỉ tiêu; không cộng số hồ sơ.</t>
  </si>
  <si>
    <t>Phân biệt số loại nhiệm vụ và số lượt giao cho đơn vị.</t>
  </si>
  <si>
    <t>Số VTVL</t>
  </si>
  <si>
    <t>Số VTVL đã kê khai ở C1 (tự đếm).</t>
  </si>
  <si>
    <t>Đếm theo danh mục VTVL và loại nhân lực.</t>
  </si>
  <si>
    <t>Không cộng trùng VTVL giữa phạm vi.</t>
  </si>
  <si>
    <t>Số VTVL đủ căn cứ</t>
  </si>
  <si>
    <t>Số VTVL ở C3 có cảnh báo M = ĐẠT (tự đếm).</t>
  </si>
  <si>
    <t>C3/K.</t>
  </si>
  <si>
    <t>Chỉ đếm VTVL đạt điều kiện.</t>
  </si>
  <si>
    <t>Không tính vị trí còn dữ liệu thiếu.</t>
  </si>
  <si>
    <t>Tỷ lệ đủ căn cứ</t>
  </si>
  <si>
    <t>Số VTVL đủ căn cứ / Tổng VTVL rà soát.</t>
  </si>
  <si>
    <t>D và E.</t>
  </si>
  <si>
    <t>Cột tính; mẫu số chưa có ghi “chưa đủ dữ liệu”; mẫu số 0 đã xác nhận ghi “không áp dụng”.</t>
  </si>
  <si>
    <t>Không mặc định 0% khi chưa có mẫu số.</t>
  </si>
  <si>
    <t>Tự xác định: Chưa kê khai VTVL / Đang hoàn thiện / Đủ căn cứ toàn bộ VTVL.</t>
  </si>
  <si>
    <t>Quy định báo cáo tiến độ.</t>
  </si>
  <si>
    <t>Ghi/chọn đã kê khai/đã kiểm chứng/đã hoàn thành phương án hoặc trạng thái được chốt.</t>
  </si>
  <si>
    <t>Các trạng thái lũy kế không cộng với nhau.</t>
  </si>
  <si>
    <t>HƯỚNG DẪN ĐIỀN BIỂU — Biểu S – Nhật ký thay đổi. Lưu vết trường dữ liệu đã sửa, căn cứ, người xác nhận và phiên bản. Trách nhiệm: Chỉ ghi khi sửa dữ liệu đã xác nhận.</t>
  </si>
  <si>
    <t>Kỳ dữ liệu bị sửa.</t>
  </si>
  <si>
    <t>Biểu gốc.</t>
  </si>
  <si>
    <t>Ghi đúng kỳ.</t>
  </si>
  <si>
    <t>Không gộp sửa của nhiều kỳ vào một dòng.</t>
  </si>
  <si>
    <t>Biểu</t>
  </si>
  <si>
    <t>Tên biểu/trang tính có dữ liệu sửa.</t>
  </si>
  <si>
    <t>Workbook.</t>
  </si>
  <si>
    <t>Ghi đúng tên trang.</t>
  </si>
  <si>
    <t>Ví dụ A1_NhiemVu, B1_KhoiLuong.</t>
  </si>
  <si>
    <t>Mã bản ghi bị sửa.</t>
  </si>
  <si>
    <t>Ghi mã nhiệm vụ/công việc/VTVL/nguồn lực tương ứng.</t>
  </si>
  <si>
    <t>Phải truy vết được đúng dòng.</t>
  </si>
  <si>
    <t>Trường</t>
  </si>
  <si>
    <t>Tên cột/trường bị thay đổi.</t>
  </si>
  <si>
    <t>Ghi đúng tên cột.</t>
  </si>
  <si>
    <t>Mỗi trường thay đổi nên có dòng riêng khi cần truy vết.</t>
  </si>
  <si>
    <t>Giá trị cũ</t>
  </si>
  <si>
    <t>Giá trị đã xác nhận trước khi sửa.</t>
  </si>
  <si>
    <t>Phiên bản trước.</t>
  </si>
  <si>
    <t>Giữ nguyên nội dung cũ.</t>
  </si>
  <si>
    <t>Không xóa lịch sử.</t>
  </si>
  <si>
    <t>Giá trị mới</t>
  </si>
  <si>
    <t>Giá trị sau cập nhật.</t>
  </si>
  <si>
    <t>Phiên bản mới.</t>
  </si>
  <si>
    <t>Ghi đúng giá trị thay thế.</t>
  </si>
  <si>
    <t>Phải có căn cứ ở cột G.</t>
  </si>
  <si>
    <t>Căn cứ cho việc sửa.</t>
  </si>
  <si>
    <t>Văn bản/hồ sơ/xác nhận mới.</t>
  </si>
  <si>
    <t>Ghi đủ để kiểm tra.</t>
  </si>
  <si>
    <t>Không sửa dữ liệu đã xác nhận nếu không có căn cứ.</t>
  </si>
  <si>
    <t>Người xác nhận</t>
  </si>
  <si>
    <t>Người/bộ phận xác nhận thay đổi.</t>
  </si>
  <si>
    <t>Phân công trách nhiệm.</t>
  </si>
  <si>
    <t>Ghi họ tên/chức danh hoặc đầu mối theo quy định nội bộ.</t>
  </si>
  <si>
    <t>Bảo đảm đúng thẩm quyền.</t>
  </si>
  <si>
    <t>Ngày</t>
  </si>
  <si>
    <t>Ngày xác nhận/cập nhật.</t>
  </si>
  <si>
    <t>Thực tế cập nhật.</t>
  </si>
  <si>
    <t>Ghi ngày/tháng/năm.</t>
  </si>
  <si>
    <t>Dùng định dạng ngày thống nhất.</t>
  </si>
  <si>
    <t>Phiên bản</t>
  </si>
  <si>
    <t>Số/tên phiên bản dữ liệu sau thay đổi.</t>
  </si>
  <si>
    <t>Quy tắc quản lý phiên bản.</t>
  </si>
  <si>
    <t>Ghi phiên bản dùng để tổng hợp.</t>
  </si>
  <si>
    <t>Cùng kỳ chỉ tổng hợp phiên bản được xác nhận mới nhất.</t>
  </si>
  <si>
    <t>HƯỚNG DẪN ĐIỀN BIỂU — Ý kiến của cơ quan, đơn vị. Tập hợp ý kiến góp ý nghiệp vụ/biểu mẫu; không tổng hợp vào biên chế. Trách nhiệm: Chỉ dùng khi được yêu cầu góp ý.</t>
  </si>
  <si>
    <t>Số thứ tự ý kiến.</t>
  </si>
  <si>
    <t>Đơn vị góp ý.</t>
  </si>
  <si>
    <t>Đánh số liên tục.</t>
  </si>
  <si>
    <t>Cơ quan/đơn vị góp ý</t>
  </si>
  <si>
    <t>Tên đơn vị gửi ý kiến.</t>
  </si>
  <si>
    <t>Đơn vị.</t>
  </si>
  <si>
    <t>Ghi đầy đủ.</t>
  </si>
  <si>
    <t>Nhóm nội dung</t>
  </si>
  <si>
    <t>Nhóm vấn đề góp ý: nghiệp vụ, dữ liệu, công thức, biểu mẫu...</t>
  </si>
  <si>
    <t>Nội dung góp ý.</t>
  </si>
  <si>
    <t>Ghi ngắn gọn.</t>
  </si>
  <si>
    <t>Tên biểu</t>
  </si>
  <si>
    <t>Tên trang/biểu liên quan.</t>
  </si>
  <si>
    <t>Ghi đúng tên.</t>
  </si>
  <si>
    <t>Cột/ô hoặc điều khoản</t>
  </si>
  <si>
    <t>Vị trí cần sửa.</t>
  </si>
  <si>
    <t>Workbook/Hướng dẫn.</t>
  </si>
  <si>
    <t>Ghi chính xác cột/ô/điều khoản.</t>
  </si>
  <si>
    <t>Nội dung dự thảo</t>
  </si>
  <si>
    <t>Nội dung hiện hành cần góp ý.</t>
  </si>
  <si>
    <t>Dự thảo.</t>
  </si>
  <si>
    <t>Trích ngắn đủ nhận diện.</t>
  </si>
  <si>
    <t>Nội dung đề nghị sửa</t>
  </si>
  <si>
    <t>Đề xuất cụ thể.</t>
  </si>
  <si>
    <t>Ý kiến đơn vị.</t>
  </si>
  <si>
    <t>Viết thành phương án thay thế nếu có.</t>
  </si>
  <si>
    <t>Lý do, căn cứ</t>
  </si>
  <si>
    <t>Căn cứ pháp lý/nghiệp vụ hoặc lỗi thực tế.</t>
  </si>
  <si>
    <t>Nêu ngắn gọn, có tài liệu nếu cần.</t>
  </si>
  <si>
    <t>Mức độ ưu tiên</t>
  </si>
  <si>
    <t>Mức ảnh hưởng/cần xử lý trước phát hành.</t>
  </si>
  <si>
    <t>Ghi theo lựa chọn của file nếu có.</t>
  </si>
  <si>
    <t>Đầu mối liên hệ</t>
  </si>
  <si>
    <t>Người/bộ phận để làm rõ ý kiến.</t>
  </si>
  <si>
    <t>Ghi thông tin liên hệ nội bộ phù hợp.</t>
  </si>
  <si>
    <t>Trạng thái tiếp thu (cơ quan chủ trì)</t>
  </si>
  <si>
    <t>Kết quả xử lý ý kiến.</t>
  </si>
  <si>
    <t>Cơ quan chủ trì.</t>
  </si>
  <si>
    <t>Đơn vị góp ý không tự sửa cột này trừ khi được phân công.</t>
  </si>
  <si>
    <t>Cơ quan chủ trì nhập</t>
  </si>
  <si>
    <t>Biểu A1_ Nhiệm vụ</t>
  </si>
  <si>
    <t>→ Hướng dẫn điền: HD_DIEN_BIEU</t>
  </si>
  <si>
    <t>Biểu A2_ Công việc</t>
  </si>
  <si>
    <t>Biểu B1_ Khối lượng</t>
  </si>
  <si>
    <t>Biểu B2_CT_ Tác động</t>
  </si>
  <si>
    <t>Biểu B2_ Thay đổi</t>
  </si>
  <si>
    <t>Biểu C1_ Vị trí việc làm</t>
  </si>
  <si>
    <t>Biểu C2_ Mô tả năng lực</t>
  </si>
  <si>
    <t>Biểu C3_ Nhu cầu</t>
  </si>
  <si>
    <t>Biểu D1_ Nhân lực</t>
  </si>
  <si>
    <t>Giờ quy đổi/năm (tự lấy)</t>
  </si>
  <si>
    <t>Biểu D2_ Phương án</t>
  </si>
  <si>
    <t>Biểu_Danh mục sản phẩm</t>
  </si>
  <si>
    <t>Biểu_Chia vùng cấp xã</t>
  </si>
  <si>
    <t>Vùng Đô thị đặc biệt</t>
  </si>
  <si>
    <t>Vùng Đô thị</t>
  </si>
  <si>
    <t>Vùng Đồng bằng</t>
  </si>
  <si>
    <t>Vùng Miền núi</t>
  </si>
  <si>
    <t>Biểu K_ Kiểm tra</t>
  </si>
  <si>
    <t>KIỂM TRA NHANH (TỰ ĐỘNG – ĐÃ KHÓA)</t>
  </si>
  <si>
    <t>Chỉ tiêu kiểm tra</t>
  </si>
  <si>
    <t>Kết quả</t>
  </si>
  <si>
    <t>Yêu cầu xử lý</t>
  </si>
  <si>
    <t>Lưu ý</t>
  </si>
  <si>
    <t>B1: số dòng chưa ĐẠT</t>
  </si>
  <si>
    <t>Xem cột R biểu B1, bổ sung số liệu/nguồn</t>
  </si>
  <si>
    <t>Dòng chưa ĐẠT không được tính sang C3</t>
  </si>
  <si>
    <t>B2_CT: số dòng tác động chưa ĐẠT</t>
  </si>
  <si>
    <t>Xem cột P biểu B2_CT</t>
  </si>
  <si>
    <t>Dòng ước lượng tham khảo không vào phép tính</t>
  </si>
  <si>
    <t>Xác nhận chế độ và quỹ giờ</t>
  </si>
  <si>
    <t>Không tự nhập hệ số</t>
  </si>
  <si>
    <t>C3: VTVL còn cảnh báo</t>
  </si>
  <si>
    <t>Xem cột M biểu C3</t>
  </si>
  <si>
    <t>Không coi thiếu dữ liệu = 0</t>
  </si>
  <si>
    <t>D1: bản ghi nhân lực chưa đạt/vượt quỹ giờ</t>
  </si>
  <si>
    <t>Xem cột J biểu D1</t>
  </si>
  <si>
    <t>Bản ghi chưa xác nhận không dùng làm nguồn lực chính thức</t>
  </si>
  <si>
    <t>Bổ sung căn cứ phương án</t>
  </si>
  <si>
    <t>Không tự làm tròn thành biên chế</t>
  </si>
  <si>
    <t>Quỹ giờ tham chiếu PP2 (giờ/người/năm)</t>
  </si>
  <si>
    <t>Sửa tại DM_THAM_SO (cơ quan chủ trì)</t>
  </si>
  <si>
    <t>Áp dụng chế độ phổ biến, có ngoại lệ ở C1</t>
  </si>
  <si>
    <t>Nguyên tắc không phụ thuộc ngạch/bậc/lương</t>
  </si>
  <si>
    <t>Chỉ dùng nhiệm vụ, sản phẩm, năng lực và thời gian</t>
  </si>
  <si>
    <t>Không dùng cơ cấu ngạch/lương để tính</t>
  </si>
  <si>
    <t>Chỉ quản lý tình trạng ngạch, lương ở hồ sơ nhân sự</t>
  </si>
  <si>
    <t>Tình trạng kiểm tra cuối cùng</t>
  </si>
  <si>
    <t>Cần xác nhận thủ công và kiểm tra hồ sơ</t>
  </si>
  <si>
    <t>Người đứng đầu xác nhận kết quả</t>
  </si>
  <si>
    <t>Kiểm tra tự động không thay thế thẩm định</t>
  </si>
  <si>
    <t>Biểu T_ Tiến độ</t>
  </si>
  <si>
    <t>Biểu chỉ có 01 dòng: tiến độ của chính file kê khai này. Cơ quan chủ trì tổng hợp nhiều đơn vị bằng cách ghép dòng 3 của từng file.</t>
  </si>
  <si>
    <t>Biểu S_ Nhật ký</t>
  </si>
  <si>
    <t>Biểu KT_Kiểm tra giải định</t>
  </si>
  <si>
    <t>CHỈ TIÊU</t>
  </si>
  <si>
    <t>CĂN CỨ</t>
  </si>
  <si>
    <t>KỲ VỌNG</t>
  </si>
  <si>
    <t>Giả định</t>
  </si>
  <si>
    <t>Phút/SP</t>
  </si>
  <si>
    <t>Giờ gốc</t>
  </si>
  <si>
    <t>Tính =6000*30/60</t>
  </si>
  <si>
    <t>Giảm giờ số hóa</t>
  </si>
  <si>
    <t>Giảm giờ thuê DV</t>
  </si>
  <si>
    <t>3000-500-100+200</t>
  </si>
  <si>
    <t>Giờ PP2 chuẩn</t>
  </si>
  <si>
    <t>Mức chung tham chiếu PP2</t>
  </si>
  <si>
    <t>Người quy đổi</t>
  </si>
  <si>
    <t>2600/1904</t>
  </si>
  <si>
    <t>Không nộp số giả định</t>
  </si>
  <si>
    <t>Chỉ thử phép toán</t>
  </si>
  <si>
    <t>Chưa nghiệm thu thực tế</t>
  </si>
  <si>
    <t>Biểu Y_Ý kiến của đơn vị</t>
  </si>
  <si>
    <t>A1</t>
  </si>
  <si>
    <t>Không tiếp thu</t>
  </si>
  <si>
    <t>A2</t>
  </si>
  <si>
    <t>Tiếp thu một phần</t>
  </si>
  <si>
    <t>B1</t>
  </si>
  <si>
    <t>Tiếp thu</t>
  </si>
  <si>
    <t>C1</t>
  </si>
  <si>
    <t>C2</t>
  </si>
  <si>
    <t>C3</t>
  </si>
  <si>
    <t>D2</t>
  </si>
  <si>
    <t>Biểu 00_Kế thừa</t>
  </si>
  <si>
    <t>BƯỚC</t>
  </si>
  <si>
    <t>CÁCH THỰC HIỆN</t>
  </si>
  <si>
    <t>LƯU Ý NGHIỆP VỤ</t>
  </si>
  <si>
    <t>1. Chọn nguồn</t>
  </si>
  <si>
    <t>Mở tài liệu đã gửi theo CV 1972, 2209, 2342; dùng đúng phiên bản và kỳ số liệu; lập tên tệp, trang tính và ô gốc.</t>
  </si>
  <si>
    <t>Không nhập lại trường đã kê khai và xác nhận; không biến số tổng hợp thành dòng nhiệm vụ.</t>
  </si>
  <si>
    <t>2. Nạp nhiệm vụ</t>
  </si>
  <si>
    <t>Dán giá trị nguồn vào NGUON_NHIEM_VU; giữ nguyên mã, tên, đơn vị và căn cứ.</t>
  </si>
  <si>
    <t>Nếu không có mã, tạo mã tham chiếu tạm và lưu mã/tệp gốc; chưa thay danh mục có thẩm quyền.</t>
  </si>
  <si>
    <t>3. Nạp vị trí</t>
  </si>
  <si>
    <t>Dán danh mục VTVL vào NGUON_VTVL; ghi rõ quyết định phê duyệt và trạng thái.</t>
  </si>
  <si>
    <t>Không coi chức danh hoặc người đang làm việc là một VTVL mới.</t>
  </si>
  <si>
    <t>4. Nạp nhân lực</t>
  </si>
  <si>
    <t>Dán số liệu đơn vị có trong nguồn vào NGUON_NHAN_LUC, chỉ đúng phạm vi giao biên chế.</t>
  </si>
  <si>
    <t>Không gán biên chế tổng của đơn vị vào từng VTVL nếu quyết định không phân bổ.</t>
  </si>
  <si>
    <t>5. Kiểm tra nguồn</t>
  </si>
  <si>
    <t>Xem DOI_CHIEU_NV để theo dõi bản ghi nguồn đã nạp và các trường thiếu.</t>
  </si>
  <si>
    <t>Trường thiếu giữ trống; ghi tình trạng; nguồn ví dụ BTP chưa được xác nhận chuyển chính thức.</t>
  </si>
  <si>
    <t>6. Bổ sung A–D</t>
  </si>
  <si>
    <t>Sau khi xác nhận đối chiếu, chuyển các trường phù hợp vào A1,C1,D1/D2; bổ sung A2,B1,B2-CT,C2,C3.</t>
  </si>
  <si>
    <t>B1 yêu cầu sản lượng, phút/sản phẩm; B2-CT yêu cầu phạm vi, chứng cứ và giờ tác động thực tế.</t>
  </si>
  <si>
    <t>7. Kiểm chứng</t>
  </si>
  <si>
    <t>Chỉ dùng B1/B2-CT/C3 cho PP2 khi xác nhận đủ nguồn, kỳ, phạm vi và quỹ giờ hữu ích.</t>
  </si>
  <si>
    <t>Không coi phần tính thử, dữ liệu trống hay tự chủ về kinh phí là nhu cầu tăng/giảm biên chế.</t>
  </si>
  <si>
    <t>8. Gửi góp ý</t>
  </si>
  <si>
    <t>Ghi đề nghị sửa cụ thể tại Y_KIEN_DON_VI, biểu/cột/trường, lý do và đề xuất.</t>
  </si>
  <si>
    <t>Bản gửi xin ý kiến, không phải biểu tổng hợp biên chế chính thức.</t>
  </si>
  <si>
    <t>Phân cấp dữ liệu</t>
  </si>
  <si>
    <t>NGUON_* là nơi tiếp nhận dữ liệu; A–D là lớp nghiệp vụ, K/T/S là lớp kiểm tra và lịch sử.</t>
  </si>
  <si>
    <t>Mỗi nơi một dữ liệu chủ; không cộng trùng ngành dọc hoặc nhân lực kiêm nhiệm.</t>
  </si>
  <si>
    <t>VÍ DỤ GIẢ ĐỊNH — KHÔNG TỔNG HỢP. Hai dòng mẫu bên dưới không thuộc phạm vi kê khai.</t>
  </si>
  <si>
    <t>VD-Bước 1</t>
  </si>
  <si>
    <t>Đối chiếu mã nhiệm vụ gốc trước khi bổ sung A1</t>
  </si>
  <si>
    <t>Giữ nguồn, tránh kê khai lại</t>
  </si>
  <si>
    <t>VD-Bước 2</t>
  </si>
  <si>
    <t>Xác định trường còn thiếu và đầu mối xác nhận</t>
  </si>
  <si>
    <t>Không tính lại dữ liệu chưa được kiểm chứng</t>
  </si>
  <si>
    <t>HƯỚNG DẪN ĐIỀN BIỂU — Chỉ dẫn kế thừa dữ liệu. Hướng dẫn giữ nguồn cũ, rà soát thay đổi và không kê khai lại. Trách nhiệm: Chỉ đọc.</t>
  </si>
  <si>
    <t>Tên bước thao tác.</t>
  </si>
  <si>
    <t>Hướng dẫn thao tác nguồn/kế thừa.</t>
  </si>
  <si>
    <t>Cảnh báo để tránh nhập lại, trùng hoặc suy diễn.</t>
  </si>
  <si>
    <t>Biểu_Nguồn nhiệm vụ</t>
  </si>
  <si>
    <t>Mã gốc</t>
  </si>
  <si>
    <t>Tên nhiệm vụ nguồn</t>
  </si>
  <si>
    <t>Căn cứ pháp lý</t>
  </si>
  <si>
    <t>Cấp/phạm vi</t>
  </si>
  <si>
    <t>Nguồn CV</t>
  </si>
  <si>
    <t>Tệp nguồn</t>
  </si>
  <si>
    <t>Trang tính + ô</t>
  </si>
  <si>
    <t>Kỳ chốt</t>
  </si>
  <si>
    <t>Trạng thái kiểm chứng</t>
  </si>
  <si>
    <t>Mã tham chiếu chuẩn</t>
  </si>
  <si>
    <t>Ghi chú</t>
  </si>
  <si>
    <t>Biểu_Nguồn vị trí việc làm</t>
  </si>
  <si>
    <t>Mã VTVL nguồn</t>
  </si>
  <si>
    <t>Quyết định phê duyệt</t>
  </si>
  <si>
    <t>Tệp/trang/ô</t>
  </si>
  <si>
    <t>Trạng thái xác nhận</t>
  </si>
  <si>
    <t>Mã đối chiếu</t>
  </si>
  <si>
    <t>Biểu_Nguồn nhân lực</t>
  </si>
  <si>
    <t>Đơn vị/cấp giao</t>
  </si>
  <si>
    <t>Biên chế giao</t>
  </si>
  <si>
    <t>Số có mặt</t>
  </si>
  <si>
    <t>Quyết định giao</t>
  </si>
  <si>
    <t>Ghi chú phạm vi</t>
  </si>
  <si>
    <t>Biểu_Đối chiếu nhiệm vụ</t>
  </si>
  <si>
    <t>Mã nguồn</t>
  </si>
  <si>
    <t>Kỳ nguồn</t>
  </si>
  <si>
    <t>Trạng thái nguồn</t>
  </si>
  <si>
    <t>Mã tham chiếu</t>
  </si>
  <si>
    <t>Cần xác nhận/bổ sung</t>
  </si>
  <si>
    <t>VD-NV-01</t>
  </si>
  <si>
    <t>Tham mưu thẩm định văn bản</t>
  </si>
  <si>
    <t>Cơ quan mẫu A</t>
  </si>
  <si>
    <t>Quyết định giả định</t>
  </si>
  <si>
    <t>2026</t>
  </si>
  <si>
    <t>Chưa kiểm chứng</t>
  </si>
  <si>
    <t>Cần xác nhận nguồn</t>
  </si>
  <si>
    <t>VD-NV-02</t>
  </si>
  <si>
    <t>Theo dõi chương trình công tác</t>
  </si>
  <si>
    <t>Quy chế giả định</t>
  </si>
  <si>
    <t>Cần xác nhận kỳ</t>
  </si>
  <si>
    <t>HƯỚNG DẪN ĐIỀN BIỂU — Đối chiếu nhiệm vụ. Tự lấy dữ liệu từ nguồn nhiệm vụ để kiểm tra thiếu căn cứ, tình trạng. Trách nhiệm: Chỉ đọc kết quả.</t>
  </si>
  <si>
    <t>Lấy từ NGUON_NHIEM_VU cột A.</t>
  </si>
  <si>
    <t>Công thức.</t>
  </si>
  <si>
    <t>Tự động</t>
  </si>
  <si>
    <t>Lấy từ nguồn.</t>
  </si>
  <si>
    <t>Lấy từ nguồn cột K.</t>
  </si>
  <si>
    <t>Thông báo tự động: thiếu căn cứ/chờ xác nhận/đủ điều kiện đối chiếu.</t>
  </si>
  <si>
    <t>Đọc và xử lý tại nguồn; không sửa tay tại đây.</t>
  </si>
  <si>
    <t>Biểu_Bản đồ trường</t>
  </si>
  <si>
    <t>Bộ nguồn</t>
  </si>
  <si>
    <t>Trường đã có</t>
  </si>
  <si>
    <t>Đích cần đối chiếu</t>
  </si>
  <si>
    <t>Cách sử dụng</t>
  </si>
  <si>
    <t>Đơn vị phải bổ sung</t>
  </si>
  <si>
    <t>Điều kiện xác nhận</t>
  </si>
  <si>
    <t>CV2209/CV2342</t>
  </si>
  <si>
    <t>Mã, tên nhiệm vụ, cơ quan, căn cứ</t>
  </si>
  <si>
    <t>Dùng mã gốc và nguồn, không kê khai lại</t>
  </si>
  <si>
    <t>Trạng thái, ngày hiệu lực, văn bản thiếu, nguồn dòng</t>
  </si>
  <si>
    <t>Chuyên môn + đầu mối tổng hợp</t>
  </si>
  <si>
    <t>Tuyến chuyển giao, phân cấp</t>
  </si>
  <si>
    <t>A1/A2</t>
  </si>
  <si>
    <t>Đối chiếu nơi giao, nhận và phần việc còn lại</t>
  </si>
  <si>
    <t>Công việc, sản phẩm, đơn vị tính, người chủ trì</t>
  </si>
  <si>
    <t>Cơ quan giao và nhận xác nhận</t>
  </si>
  <si>
    <t>CV1972/CV2209</t>
  </si>
  <si>
    <t>Tên VTVL đã lập</t>
  </si>
  <si>
    <t>Giữ quyết định đã ban hành</t>
  </si>
  <si>
    <t>Mã VTVL, loại nhân lực, trạng thái thay đổi</t>
  </si>
  <si>
    <t>Tổ chức cán bộ</t>
  </si>
  <si>
    <t>CV1972</t>
  </si>
  <si>
    <t>Biên chế được giao, số người</t>
  </si>
  <si>
    <t>D1/D2</t>
  </si>
  <si>
    <t>Giữ số theo cấp giao và nguồn kinh phí</t>
  </si>
  <si>
    <t>Phân bổ theo vị trí nếu có căn cứ; giờ kiêm nhiệm</t>
  </si>
  <si>
    <t>Đầu mối quản lý biên chế</t>
  </si>
  <si>
    <t>CV2342/biểu 2.3</t>
  </si>
  <si>
    <t>Mức độ chuyển đổi số</t>
  </si>
  <si>
    <t>B2-CT/B2</t>
  </si>
  <si>
    <t>Chỉ dùng làm phạm vi cần đo</t>
  </si>
  <si>
    <t>Số sản phẩm áp dụng, phút trước/sau, nguồn, kỳ</t>
  </si>
  <si>
    <t>Cơ quan nghiệp vụ xác nhận</t>
  </si>
  <si>
    <t>Có thể thuê, đặt hàng, xã hội hóa</t>
  </si>
  <si>
    <t>Không mặc nhiên coi là đã chuyển giao</t>
  </si>
  <si>
    <t>Hợp đồng, nghiệm thu, giờ trực tiếp giảm, giờ giám sát tăng</t>
  </si>
  <si>
    <t>Chuyên môn + quản lý hợp đồng</t>
  </si>
  <si>
    <t>CV1972/CV2342</t>
  </si>
  <si>
    <t>Tự chủ, nguồn kinh phí</t>
  </si>
  <si>
    <t>B2-CT/D2</t>
  </si>
  <si>
    <t>Theo dõi nguồn chi trả riêng</t>
  </si>
  <si>
    <t>Phạm vi tự chủ thực tế, giờ tác động nếu có</t>
  </si>
  <si>
    <t>Tài chính + tổ chức cán bộ</t>
  </si>
  <si>
    <t>Mới</t>
  </si>
  <si>
    <t>Sản phẩm, thời gian trực tiếp</t>
  </si>
  <si>
    <t>Sản lượng × phút/60</t>
  </si>
  <si>
    <t>Số sản phẩm, phút/SP, công việc định kỳ, mẫu khảo sát</t>
  </si>
  <si>
    <t>Bộ phận chuyên môn</t>
  </si>
  <si>
    <t>Tác động định lượng công đoạn</t>
  </si>
  <si>
    <t>B2-CT</t>
  </si>
  <si>
    <t>Chỉ tính phần đã áp dụng, không trừ hai lần</t>
  </si>
  <si>
    <t>Phút trước/sau, công việc mới, chứng cứ</t>
  </si>
  <si>
    <t>Giờ hữu ích theo nhóm chế độ</t>
  </si>
  <si>
    <t>C1/C3</t>
  </si>
  <si>
    <t>Không mặc định 1600 giờ</t>
  </si>
  <si>
    <t>Quỹ giờ, cách tính, văn bản hoặc xác nhận</t>
  </si>
  <si>
    <t>Cơ quan có thẩm quyền</t>
  </si>
  <si>
    <t>Phương pháp PP1 PP2 PP3</t>
  </si>
  <si>
    <t>C3 (phương pháp/nguồn)</t>
  </si>
  <si>
    <t>Chỉ tính theo căn cứ công việc; không từ ngạch, bậc, lương, biên chế hiện có</t>
  </si>
  <si>
    <t>Căn cứ, kết quả, phần trùng phương pháp</t>
  </si>
  <si>
    <t>Chuyên ngành và tổ chức cán bộ</t>
  </si>
  <si>
    <t>Bản mô tả, khung năng lực</t>
  </si>
  <si>
    <t>Dẫn hồ sơ đã phê duyệt</t>
  </si>
  <si>
    <t>Trách nhiệm, năng lực, mức yêu cầu</t>
  </si>
  <si>
    <t>Phương án bố trí, điều chuyển</t>
  </si>
  <si>
    <t>Đối chiếu nhân lực sau khi tính nhu cầu; không tự suy lương mới hoặc tăng biên chế</t>
  </si>
  <si>
    <t>Nguồn lực tự bố trí, năm, căn cứ kiến nghị</t>
  </si>
  <si>
    <t>Nguồn, kỳ, trạng thái</t>
  </si>
  <si>
    <t>K/T/S</t>
  </si>
  <si>
    <t>Kiểm tra nguồn, mã, trùng lặp, phiên bản</t>
  </si>
  <si>
    <t>Danh mục lỗi còn thiếu và người xử lý</t>
  </si>
  <si>
    <t>Người đứng đầu và đầu mối</t>
  </si>
  <si>
    <t>Cơ quan chuyên ngành</t>
  </si>
  <si>
    <t>Mã sản phẩm, nhóm, phút chuẩn đã xác nhận</t>
  </si>
  <si>
    <t>B1 tra cứu theo mã, không tự chấm điểm từng hồ sơ</t>
  </si>
  <si>
    <t>Mã SP, thời gian, nguồn còn thiếu</t>
  </si>
  <si>
    <t>Đầu mối ngành/khối xác nhận</t>
  </si>
  <si>
    <t>Nguồn thời gian tại cơ sở</t>
  </si>
  <si>
    <t>Số sản phẩm, phút thực đo, nguồn, trạng thái</t>
  </si>
  <si>
    <t>B1 (C,D,I,J,L,S)</t>
  </si>
  <si>
    <t>Dùng khi chưa có chuẩn hoặc khác biệt thực chất</t>
  </si>
  <si>
    <t>Giải trình và chứng cứ thời gian</t>
  </si>
  <si>
    <t>Đơn vị chuyên môn + người đứng đầu</t>
  </si>
  <si>
    <t>40h/tuần hoặc đặc thù có văn bản</t>
  </si>
  <si>
    <t>C1 (F,H,I,J,K)</t>
  </si>
  <si>
    <t>Mức 1904 cho phổ biến; đặc thù có giờ được xác nhận</t>
  </si>
  <si>
    <t>Giờ và nguồn xác nhận trường hợp đặc thù</t>
  </si>
  <si>
    <t>Nguồn CNNV (giả định)</t>
  </si>
  <si>
    <t>Mã và tên nhiệm vụ</t>
  </si>
  <si>
    <t>Kế thừa; giữ mã gốc</t>
  </si>
  <si>
    <t>Cần bổ sung trạng thái xác nhận</t>
  </si>
  <si>
    <t>Đầu mối nghiệp vụ kiểm chứng</t>
  </si>
  <si>
    <t>Nguồn VTVL (giả định)</t>
  </si>
  <si>
    <t>Mã và tên VTVL</t>
  </si>
  <si>
    <t>Đối chiếu quyết định phê duyệt</t>
  </si>
  <si>
    <t>Cần căn cứ giờ quy đổi</t>
  </si>
  <si>
    <t>Tổ chức cán bộ xác nhận</t>
  </si>
  <si>
    <t>HƯỚNG DẪN ĐIỀN BIỂU — Bản đồ các trường dữ liệu. Tra cứu nguồn đã có, biểu đích và phần thiếu phải xác nhận. Trách nhiệm: Chỉ đọc.</t>
  </si>
  <si>
    <t>Nguồn dữ liệu ban đầu.</t>
  </si>
  <si>
    <t>Thiết kế bộ biểu.</t>
  </si>
  <si>
    <t>Nhóm thông tin đã có trong nguồn.</t>
  </si>
  <si>
    <t>Biểu/trang nghiệp vụ nhận dữ liệu.</t>
  </si>
  <si>
    <t>Nguyên tắc kế thừa/đối chiếu.</t>
  </si>
  <si>
    <t>Thông tin còn thiếu cần bổ sung.</t>
  </si>
  <si>
    <t>Bộ phận/căn cứ cần xác nhận.</t>
  </si>
  <si>
    <t>Biểu 06_Nhóm</t>
  </si>
  <si>
    <t>Nhóm</t>
  </si>
  <si>
    <t>Tính chất sản phẩm (gợi ý)</t>
  </si>
  <si>
    <t>Phân nhóm theo công việc, không theo ngạch/bậc</t>
  </si>
  <si>
    <t>Điều kiện áp dụng</t>
  </si>
  <si>
    <t>Rất đơn giản, thao tác theo quy trình hoặc biểu mẫu ổn định</t>
  </si>
  <si>
    <t>Mức độ phức tạp của sản phẩm thấp</t>
  </si>
  <si>
    <t>Chỉ dùng khi có danh mục sản phẩm ngành, khối đã xác nhận</t>
  </si>
  <si>
    <t>II</t>
  </si>
  <si>
    <t>Đơn giản, có bước kiểm tra hoặc đối chiếu thông tin</t>
  </si>
  <si>
    <t>Không suy ra thời gian từ ngạch, bậc</t>
  </si>
  <si>
    <t>III</t>
  </si>
  <si>
    <t>Nghiệp vụ thông thường, có xử lý và kiểm chứng</t>
  </si>
  <si>
    <t>Không tự mặc định đây là nhóm chuẩn tính giờ</t>
  </si>
  <si>
    <t>IV</t>
  </si>
  <si>
    <t>Tương đối phức tạp, xử lý nhiều nguồn thông tin</t>
  </si>
  <si>
    <t>Có tiêu chí sản phẩm, chất lượng và phạm vi</t>
  </si>
  <si>
    <t>V</t>
  </si>
  <si>
    <t>Phức tạp, chuyên môn sâu hoặc thẩm định nhiều chiều</t>
  </si>
  <si>
    <t>Không mặc định hệ số tăng giờ</t>
  </si>
  <si>
    <t>VI</t>
  </si>
  <si>
    <t>Đặc biệt phức tạp, liên ngành hoặc yêu cầu chuyên môn cao</t>
  </si>
  <si>
    <t>Có thể chuyển PP3 nếu không thể đo đáng tin cậy</t>
  </si>
  <si>
    <t>NGUYÊN TẮC</t>
  </si>
  <si>
    <t>Một loại sản phẩm ổn định có thể chỉ có một mức thời gian chuẩn.</t>
  </si>
  <si>
    <t>Không yêu cầu cơ sở chấm điểm từng sản phẩm, công đoạn, cá nhân.</t>
  </si>
  <si>
    <t>Hệ số đang thử nghiệm không phải định mức chính thức.</t>
  </si>
  <si>
    <t>Ví dụ sản phẩm cần tổng hợp cơ bản (giả định)</t>
  </si>
  <si>
    <t>Phân nhóm theo tính chất sản phẩm</t>
  </si>
  <si>
    <t>Không là hệ số định biên</t>
  </si>
  <si>
    <t>Ví dụ sản phẩm cần thẩm định (giả định)</t>
  </si>
  <si>
    <t>Phải có cơ quan xác nhận danh mục</t>
  </si>
  <si>
    <t>Không tự chấm điểm nhóm</t>
  </si>
  <si>
    <t>HƯỚNG DẪN ĐIỀN BIỂU — Khung 06 nhóm sản phẩm. Tham chiếu đặc điểm nhóm I–VI; không phải định mức hay thang chấm điểm. Trách nhiệm: Cơ sở chỉ đọc.</t>
  </si>
  <si>
    <t>Mã nhóm I–VI.</t>
  </si>
  <si>
    <t>Danh mục khung tại Phụ lục III.</t>
  </si>
  <si>
    <t>Chỉ đọc mã nhóm theo bản công bố.</t>
  </si>
  <si>
    <t>Không tự tạo nhóm thứ bảy.</t>
  </si>
  <si>
    <t>Đặc trưng nhận diện nhóm sản phẩm.</t>
  </si>
  <si>
    <t>DM_06_NHOM và Phụ lục III.</t>
  </si>
  <si>
    <t>Đọc để hiểu đặc trưng nhóm.</t>
  </si>
  <si>
    <t>Không coi nhóm là mức định biên.</t>
  </si>
  <si>
    <t>Nguyên tắc phân nhóm theo bản chất công việc.</t>
  </si>
  <si>
    <t>Hướng dẫn và Phụ lục III.</t>
  </si>
  <si>
    <t>Dùng để đối chiếu, không kê khai.</t>
  </si>
  <si>
    <t>Không suy nhóm từ ngạch, bậc, lương.</t>
  </si>
  <si>
    <t>Điều kiện có danh mục chuyên ngành và xác nhận.</t>
  </si>
  <si>
    <t>Cơ quan quản lý danh mục.</t>
  </si>
  <si>
    <t>Kiểm tra điều kiện trước khi dùng nhóm.</t>
  </si>
  <si>
    <t>Chưa có chuẩn vẫn triển khai PP1/PP3 hoặc đo thực tế hợp lệ.</t>
  </si>
  <si>
    <t>NHÓM MÃ</t>
  </si>
  <si>
    <t>NGUYÊN TẮC CHUNG</t>
  </si>
  <si>
    <t>VÍ DỤ MINH HỌA (KHÔNG PHẢI MÃ CHÍNH THỨC)</t>
  </si>
  <si>
    <t>TRÁCH NHIỆM / KIỂM TRA</t>
  </si>
  <si>
    <t>Mã cơ quan</t>
  </si>
  <si>
    <t>Giữ mã cơ quan theo danh mục do đầu mối công bố; không dùng mã địa giới thay mã cơ quan</t>
  </si>
  <si>
    <t>VD-CQ-TW-001</t>
  </si>
  <si>
    <t>Cơ quan đầu mối phát hành/đối chiếu</t>
  </si>
  <si>
    <t>Mã loại nhiệm vụ</t>
  </si>
  <si>
    <t>Giữ mã gốc các đợt CV1972, 2209, 2342; mỗi loại nhiệm vụ một mã</t>
  </si>
  <si>
    <t>VD-NV-001</t>
  </si>
  <si>
    <t>Đối chiếu căn cứ, chức năng, thẩm quyền</t>
  </si>
  <si>
    <t>Mã nhiệm vụ tại đơn vị</t>
  </si>
  <si>
    <t>Dùng mã nhiệm vụ gốc cùng mã cơ quan và vai trò; không tạo mã loại mới cho từng xã</t>
  </si>
  <si>
    <t>VD-CQ-XA-001 + VD-NV-001</t>
  </si>
  <si>
    <t>Phân biệt số loại nhiệm vụ và số đơn vị thực hiện</t>
  </si>
  <si>
    <t>Một công việc có mã riêng liên kết nhiệm vụ; không tạo mã theo từng hồ sơ</t>
  </si>
  <si>
    <t>VD-CV-NV001-01</t>
  </si>
  <si>
    <t>Chỉ tạo mã sau khi đã xác định sản phẩm, trách nhiệm</t>
  </si>
  <si>
    <t>Ưu tiên mã theo quyết định phê duyệt; vị trí mới ghi mã đề xuất riêng</t>
  </si>
  <si>
    <t>VD-VTVL-TẠM-01</t>
  </si>
  <si>
    <t>Chỉ cấp có thẩm quyền phê duyệt vị trí</t>
  </si>
  <si>
    <t>Mã sản phẩm</t>
  </si>
  <si>
    <t>Chọn trong DM_SAN_PHAM; giữ tên và đơn vị tính chung</t>
  </si>
  <si>
    <t>VD-SP-001</t>
  </si>
  <si>
    <t>Chỉ sử dụng phút chuẩn khi trạng thái Đã xác nhận</t>
  </si>
  <si>
    <t>Mỗi cá nhân/nguồn lực một mã đối chiếu ổn định, kể cả kiêm nhiệm</t>
  </si>
  <si>
    <t>VD-NL-001</t>
  </si>
  <si>
    <t>Đếm người, biên chế chính thức một lần</t>
  </si>
  <si>
    <t>Mã tạm và thay mã</t>
  </si>
  <si>
    <t>Khi chưa có mã dùng chung, ghi mã tạm + căn cứ; đầu mối lập bảng đối chiếu</t>
  </si>
  <si>
    <t>VD-TAM-CV-001</t>
  </si>
  <si>
    <t>Không xóa mã gốc; lưu thay đổi tại S_NhatKy</t>
  </si>
  <si>
    <t>Nguyên tắc áp dụng</t>
  </si>
  <si>
    <t>Mã VD chỉ minh họa; không tự coi là hệ thống mã chính thức</t>
  </si>
  <si>
    <t>Chờ đầu mối công bố danh mục mã</t>
  </si>
  <si>
    <t>Danh mục mã chính thức cần được xác nhận trước triển khai</t>
  </si>
  <si>
    <t>Mã nhiệm vụ (ví dụ)</t>
  </si>
  <si>
    <t>Giữ mã gốc từ nguồn; không đánh mã theo dòng</t>
  </si>
  <si>
    <t>Đầu mối tổng hợp xác nhận mã</t>
  </si>
  <si>
    <t>Mã VTVL (ví dụ)</t>
  </si>
  <si>
    <t>Tách mã VTVL khỏi tên người đảm nhiệm</t>
  </si>
  <si>
    <t>VD-VTVL-01</t>
  </si>
  <si>
    <t>HƯỚNG DẪN ĐIỀN BIỂU — Quy tắc mã hóa. Giải thích sử dụng mã nhiệm vụ, công việc, sản phẩm, VTVL và nguồn lực. Trách nhiệm: Chỉ tham khảo; không dùng mã VD như mã chính thức.</t>
  </si>
  <si>
    <t>Đọc/ghi thông tin NHÓM MÃ theo nội dung của sheet.</t>
  </si>
  <si>
    <t>Chỉ đọc/tham khảo</t>
  </si>
  <si>
    <t>Đọc/ghi thông tin NGUYÊN TẮC CHUNG theo nội dung của sheet.</t>
  </si>
  <si>
    <t>Đọc/ghi thông tin VÍ DỤ MINH HỌA (KHÔNG PHẢI MÃ CHÍNH THỨC) theo nội dung của sheet.</t>
  </si>
  <si>
    <t>Đọc/ghi thông tin TRÁCH NHIỆM / KIỂM TRA theo nội dung của sheet.</t>
  </si>
  <si>
    <t>BIỂU SỬ DỤNG</t>
  </si>
  <si>
    <t>CƠ SỞ CẦN LÀM</t>
  </si>
  <si>
    <t>KHÔNG LÀM / ĐIỀU KIỆN ĐƯỢC TÍNH</t>
  </si>
  <si>
    <t>Đối chiếu nhiệm vụ đã có, ghi chỉ phần mới/thay đổi</t>
  </si>
  <si>
    <t>Không nhập lại dữ liệu đã xác nhận</t>
  </si>
  <si>
    <t>2</t>
  </si>
  <si>
    <t>Xác định công việc, sản phẩm, trách nhiệm và mã VTVL</t>
  </si>
  <si>
    <t>Không tách từng hồ sơ hoặc công đoạn thành nhiệm vụ</t>
  </si>
  <si>
    <t>3</t>
  </si>
  <si>
    <t>Điền số SP (C), phút đo (D) nếu cần, giờ định kỳ (E), nguồn và trạng thái</t>
  </si>
  <si>
    <t>Giờ SP tính từ cột P; không sửa F,G,M–R</t>
  </si>
  <si>
    <t>4</t>
  </si>
  <si>
    <t>B2_CT → B2</t>
  </si>
  <si>
    <t>Nhập tác động, nguồn, kỳ, căn cứ B1; đối chiếu trùng ở S</t>
  </si>
  <si>
    <t>Chỉ dòng P=ĐẠT mới được cộng giờ; dùng giờ sau số hóa thì không trừ lại</t>
  </si>
  <si>
    <t>5</t>
  </si>
  <si>
    <t>C1, C2</t>
  </si>
  <si>
    <t>Đối chiếu VTVL đã phê duyệt, yêu cầu năng lực, giờ riêng nếu có</t>
  </si>
  <si>
    <t>C1 E tự tính 1.904 hoặc giờ riêng có xác nhận; không dùng lương/ngạch để tính</t>
  </si>
  <si>
    <t>6</t>
  </si>
  <si>
    <t>Chọn PP1/PP2/PP3 hoặc kết hợp; nhập căn cứ K, kết quả người bố trí J</t>
  </si>
  <si>
    <t>PP2 dùng tổng giờ ròng ÷ giờ từ C1; không làm tròn thành biên chế</t>
  </si>
  <si>
    <t>7</t>
  </si>
  <si>
    <t>D1, D2</t>
  </si>
  <si>
    <t>Đối chiếu nguồn lực, phân công, phương án theo từng năm</t>
  </si>
  <si>
    <t>D2 C và D đều tính theo người; K là số quy đổi chỉ để tham khảo</t>
  </si>
  <si>
    <t>8</t>
  </si>
  <si>
    <t>K, T, S</t>
  </si>
  <si>
    <t>Rà soát lỗi, xác nhận nguồn, ghi tiến độ và lưu thay đổi</t>
  </si>
  <si>
    <t>0 lỗi sau kiểm tra khác chưa chạy kiểm tra; không tự phê duyệt</t>
  </si>
  <si>
    <t>DANH MỤC SẢN PHẨM</t>
  </si>
  <si>
    <t>Chỉ dùng phút chuẩn khi DM_SAN_PHAM!G = Đã xác nhận</t>
  </si>
  <si>
    <t>Nếu chưa được xác nhận, dùng thời gian thực đo có chứng cứ hoặc PP1/PP3</t>
  </si>
  <si>
    <t>SỐ DÒNG</t>
  </si>
  <si>
    <t>Các biểu nghiệp vụ được thiết kế công thức trong phạm vi dòng 3–202 (200 dòng); vượt phạm vi phải báo đầu mối để chia tệp và hợp nhất có kiểm soát.</t>
  </si>
  <si>
    <t>Nếu vượt phải được đầu mối kiểm thử và mở rộng đồng bộ trước nhập thêm</t>
  </si>
  <si>
    <t>VD-1</t>
  </si>
  <si>
    <t>A1 → A2</t>
  </si>
  <si>
    <t>Giữ mã nhiệm vụ, phân rã công việc và sản phẩm</t>
  </si>
  <si>
    <t>Không tạo VTVL riêng cho từng công đoạn</t>
  </si>
  <si>
    <t>VD-2</t>
  </si>
  <si>
    <t>B1 → B2 → C3</t>
  </si>
  <si>
    <t>Đo thời gian, loại trùng tác động, tính giờ quy đổi</t>
  </si>
  <si>
    <t>Không tự làm tròn PP2 thành biên chế</t>
  </si>
  <si>
    <t>HƯỚNG DẪN ĐIỀN BIỂU — Thao tác nhanh. Tóm tắt trình tự thao tác, dữ liệu đầu vào và điều kiện kiểm tra. Trách nhiệm: Chỉ đọc.</t>
  </si>
  <si>
    <t>Đọc/ghi thông tin BƯỚC theo nội dung của sheet.</t>
  </si>
  <si>
    <t>Đọc/ghi thông tin BIỂU SỬ DỤNG theo nội dung của sheet.</t>
  </si>
  <si>
    <t>Đọc/ghi thông tin CƠ SỞ CẦN LÀM theo nội dung của sheet.</t>
  </si>
  <si>
    <t>Đọc/ghi thông tin KHÔNG LÀM / ĐIỀU KIỆN ĐƯỢC TÍNH theo nội dung của sheet.</t>
  </si>
  <si>
    <t>THAM SỐ DÙNG CHUNG VÀ DANH SÁCH LỰA CHỌN (ĐÃ KHÓA – chỉ cơ quan chủ trì sửa)</t>
  </si>
  <si>
    <t>Tham số</t>
  </si>
  <si>
    <t>Giá trị</t>
  </si>
  <si>
    <t>Căn cứ / cách tính</t>
  </si>
  <si>
    <t>Quỹ giờ quy đổi PP2 (giờ/người/năm) – chế độ phổ biến</t>
  </si>
  <si>
    <t>(261 ngày − 11 ngày lễ, Tết − 12 ngày phép) × 8 giờ = 1.904; mức tham chiếu, không phải định mức biên chế</t>
  </si>
  <si>
    <t>Sức chứa mỗi biểu (dòng dữ liệu)</t>
  </si>
  <si>
    <t>Dòng 3–202; công thức và danh sách chọn đã đặt sẵn cho toàn vùng</t>
  </si>
  <si>
    <t>DANH SÁCH LỰA CHỌN (nguồn của các ô chọn trong bộ biểu)</t>
  </si>
  <si>
    <t>TT_B1</t>
  </si>
  <si>
    <t>KIEM_CHUNG</t>
  </si>
  <si>
    <t>TT_B2CT</t>
  </si>
  <si>
    <t>LOAI_TD</t>
  </si>
  <si>
    <t>CO_SO_B1</t>
  </si>
  <si>
    <t>DOI_CHIEU</t>
  </si>
  <si>
    <t>TT_C1</t>
  </si>
  <si>
    <t>CHE_DO</t>
  </si>
  <si>
    <t>PP</t>
  </si>
  <si>
    <t>TT_C3</t>
  </si>
  <si>
    <t>TT_D2</t>
  </si>
  <si>
    <t>NAM</t>
  </si>
  <si>
    <t>LOAI_NL</t>
  </si>
  <si>
    <t>TT_A1</t>
  </si>
  <si>
    <t>NHOM</t>
  </si>
  <si>
    <t>TT_DM</t>
  </si>
  <si>
    <t>TIEP_THU</t>
  </si>
  <si>
    <t>BIEU</t>
  </si>
  <si>
    <t>Có định mức</t>
  </si>
  <si>
    <t>Đã kiểm chứng</t>
  </si>
  <si>
    <t>Số hóa</t>
  </si>
  <si>
    <t>Trước thay đổi, có điều chỉnh</t>
  </si>
  <si>
    <t>Chờ đối chiếu</t>
  </si>
  <si>
    <t>Tiếp tục sử dụng</t>
  </si>
  <si>
    <t>Phổ biến (40 giờ/tuần)</t>
  </si>
  <si>
    <t>PP1</t>
  </si>
  <si>
    <t>Tính thử</t>
  </si>
  <si>
    <t>Đang xây dựng</t>
  </si>
  <si>
    <t>Cán bộ</t>
  </si>
  <si>
    <t>Tiếp tục thực hiện</t>
  </si>
  <si>
    <t>Đang kiểm chứng</t>
  </si>
  <si>
    <t>Chờ tiếp thu</t>
  </si>
  <si>
    <t>1. A1_NhiemVu</t>
  </si>
  <si>
    <t>Kiểm đếm, ước lượng thực tế</t>
  </si>
  <si>
    <t>Cải tiến quy trình</t>
  </si>
  <si>
    <t>Đã đo sau thay đổi (không trừ)</t>
  </si>
  <si>
    <t>Đã đối chiếu</t>
  </si>
  <si>
    <t>Cần cập nhật</t>
  </si>
  <si>
    <t>Đặc thù</t>
  </si>
  <si>
    <t>PP2</t>
  </si>
  <si>
    <t>Chưa đủ dữ liệu</t>
  </si>
  <si>
    <t>Đã hoàn thành ở đơn vị</t>
  </si>
  <si>
    <t>Công chức</t>
  </si>
  <si>
    <t>Mới tiếp nhận</t>
  </si>
  <si>
    <t>Đã xác nhận</t>
  </si>
  <si>
    <t>2. A2_CongViec</t>
  </si>
  <si>
    <t>Ước lượng tham khảo</t>
  </si>
  <si>
    <t>Thuê dịch vụ/đặt hàng</t>
  </si>
  <si>
    <t>Đề nghị bổ sung</t>
  </si>
  <si>
    <t>PP3</t>
  </si>
  <si>
    <t>Đã thẩm định</t>
  </si>
  <si>
    <t>Viên chức</t>
  </si>
  <si>
    <t>Đã chuyển giao</t>
  </si>
  <si>
    <t>Không áp dụng</t>
  </si>
  <si>
    <t>3. B1_KhoiLuong</t>
  </si>
  <si>
    <t>Tự chủ</t>
  </si>
  <si>
    <t>Đề nghị sửa đổi</t>
  </si>
  <si>
    <t>PP1+PP2</t>
  </si>
  <si>
    <t>Đã được quyết định</t>
  </si>
  <si>
    <t>Hợp đồng lao động</t>
  </si>
  <si>
    <t>Không còn thực hiện</t>
  </si>
  <si>
    <t>4. B2_CT_TacDong</t>
  </si>
  <si>
    <t>Xã hội hóa</t>
  </si>
  <si>
    <t>Đề nghị bãi bỏ</t>
  </si>
  <si>
    <t>PP1+PP3</t>
  </si>
  <si>
    <t>Khác</t>
  </si>
  <si>
    <t>Giải trình</t>
  </si>
  <si>
    <t>5. B2_ThayDoi</t>
  </si>
  <si>
    <t>Công việc mới phát sinh</t>
  </si>
  <si>
    <t>PP2+PP3</t>
  </si>
  <si>
    <t>6. C1_VTVL</t>
  </si>
  <si>
    <t>PP1+PP2+PP3</t>
  </si>
  <si>
    <t>Không phân nhóm</t>
  </si>
  <si>
    <t>7. C2_NangLuc</t>
  </si>
  <si>
    <t>8. C3_NhuCau</t>
  </si>
  <si>
    <t>9. D1_NhanLuc</t>
  </si>
  <si>
    <t>10. D2_PhuongAn</t>
  </si>
  <si>
    <t>11. DM_SAN_PHAM</t>
  </si>
  <si>
    <t>12. CHIA_VUNG_CAP_XA</t>
  </si>
  <si>
    <t>C3 năm cơ sở tại cột L; số từng năm ở C chỉ lấy từ DU_BAO_5_NAM đã kiểm chứng. Trạng thái đã thẩm định/quyết định cần văn bản cột N.</t>
  </si>
  <si>
    <t>DU_BAO_5_NAM</t>
  </si>
  <si>
    <t>Dự báo thay đổi nhu cầu từng năm 2027–2031 dựa vào C3; nguồn, nội dung biến động, người xác nhận và kiểm tra.</t>
  </si>
  <si>
    <t>Công cụ nội bộ của đầu mối tổng hợp; không phát sinh biểu cơ sở kê khai; chỉ dòng ĐẠT được chuyển sang D2.</t>
  </si>
  <si>
    <t>Số người cần bố trí theo năm 2027–2031, tự lấy từ bản dự báo đã kiểm chứng theo mã VTVL và năm; nếu chưa có thì để trống.</t>
  </si>
  <si>
    <t>DU_BAO_5_NAM, đối chiếu với C3 năm cơ sở.</t>
  </si>
  <si>
    <t>Không nhập đè công thức; đầu mối tổng hợp cập nhật dự báo từng năm có nguồn, lý do và xác nhận.</t>
  </si>
  <si>
    <t>Không mặc nhiên dùng một số từ C3 cho cả 05 năm. Số C3 chỉ giữ tại cột L để đối chiếu.</t>
  </si>
  <si>
    <t>Cảnh báo kiểm tra mã–năm, dự báo năm, trạng thái và văn bản thẩm định/quyết định; chỉ xác nhận đúng điều kiện.</t>
  </si>
  <si>
    <t>Các cột A–I, M, N; dữ liệu C3 và DU_BAO_5_NAM.</t>
  </si>
  <si>
    <t>Không nhập tay; đọc và xử lý ở cột đầu vào.</t>
  </si>
  <si>
    <t>Không được coi là 'ĐÃ QUYẾT ĐỊNH' nếu chọn sai trạng thái hoặc thiếu căn cứ văn bản.</t>
  </si>
  <si>
    <t>Đối chiếu số người C với D theo cùng đơn vị và so sánh dự báo năm với C3 năm cơ sở.</t>
  </si>
  <si>
    <t>C, D, H, L và bản dự báo năm đã kiểm chứng.</t>
  </si>
  <si>
    <t>Chỉ đọc, không sửa công thức.</t>
  </si>
  <si>
    <t>Khác năm cơ sở không phải lỗi nếu có dự báo được kiểm chứng.</t>
  </si>
  <si>
    <t>Văn bản thẩm định/quyết định</t>
  </si>
  <si>
    <t>Số, ngày, cơ quan ban hành văn bản xác nhận mức độ xử lý của phương án.</t>
  </si>
  <si>
    <t>Văn bản thẩm định hoặc quyết định của cấp có thẩm quyền.</t>
  </si>
  <si>
    <t>Nhập số hiệu, ngày và cơ quan. Không chỉ ghi lời giải trình chung.</t>
  </si>
  <si>
    <t>Nhập ở đầu mối xử lý</t>
  </si>
  <si>
    <t>Bắt buộc khi trạng thái I là 'Đã thẩm định' hoặc 'Đã được quyết định'.</t>
  </si>
  <si>
    <t>Bản dự báo 05 năm đặt tại DU_BAO_5_NAM, chỉ đầu mối tổng hợp nhập và xác nhận.</t>
  </si>
  <si>
    <t>Đơn vị cơ sở không phải lập thêm biểu khi số liệu thay đổi đã có trong báo cáo, tài liệu được xác nhận.</t>
  </si>
  <si>
    <t>Văn bản thẩm định/quyết định (số, ngày, cơ quan)</t>
  </si>
  <si>
    <t>C1: VTVL còn lỗi chế độ/quỹ giờ PP2</t>
  </si>
  <si>
    <t>D2: phương án chưa thẩm định/quyết định</t>
  </si>
  <si>
    <t>C1: chưa chọn chế độ làm việc</t>
  </si>
  <si>
    <t>Kiểm tra cột J và K của C1</t>
  </si>
  <si>
    <t>Chỉ tính dòng có mã</t>
  </si>
  <si>
    <t>C1: thiếu quỹ giờ/mẫu số</t>
  </si>
  <si>
    <t>Bổ sung căn cứ, xác nhận quỹ giờ</t>
  </si>
  <si>
    <t>Không đồng nhất giờ quy đổi với biên chế</t>
  </si>
  <si>
    <t>D2: sai năm hoặc trùng mã–năm</t>
  </si>
  <si>
    <t>Kiểm tra cột B và trùng cặp A–B</t>
  </si>
  <si>
    <t>Không quyết định nhiều lần một VTVL/năm</t>
  </si>
  <si>
    <t>Dự báo năm: số dòng chưa đủ điều kiện</t>
  </si>
  <si>
    <t>Kiểm tra cột I DU_BAO_5_NAM</t>
  </si>
  <si>
    <t>Không chuyển số chưa kiểm chứng sang D2</t>
  </si>
  <si>
    <t>DỰ BÁO NHU CẦU NHÂN LỰC 2027–2031 – ĐẦU MỐI TỔNG HỢP XÁC NHẬN (KHÔNG PHẢI BIỂU CƠ SỞ KÊ KHAI)</t>
  </si>
  <si>
    <t>Biến động so C3 (+/− người)</t>
  </si>
  <si>
    <t>Nội dung thay đổi / xác nhận không đổi</t>
  </si>
  <si>
    <t>Căn cứ nguồn và thời điểm</t>
  </si>
  <si>
    <t>Người C3 năm cơ sở</t>
  </si>
  <si>
    <t>Người cần bố trí trong năm</t>
  </si>
  <si>
    <t>Kiểm tra, đối chiếu</t>
  </si>
  <si>
    <t>Ghi chú đầu mối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</si>
</sst>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39">
    <font>
      <sz val="11"/>
      <name val="Carlito"/>
    </font>
    <font>
      <b/>
      <sz val="14"/>
      <color rgb="FFFFFFFF"/>
      <name val="Times New Roman"/>
    </font>
    <font>
      <sz val="14"/>
      <name val="Times New Roman"/>
    </font>
    <font>
      <b/>
      <sz val="14"/>
      <color theme="0"/>
      <name val="Times New Roman"/>
    </font>
    <font>
      <sz val="11"/>
      <color theme="0"/>
      <name val="Carlito"/>
    </font>
    <font>
      <b/>
      <sz val="14"/>
      <name val="Times New Roman"/>
    </font>
    <font>
      <sz val="14"/>
      <name val="Times New Roman"/>
    </font>
    <font>
      <b/>
      <sz val="14"/>
      <name val="Times New Roman"/>
    </font>
    <font>
      <b/>
      <sz val="14"/>
      <color rgb="FFFFFFFF"/>
      <name val="Times New Roman"/>
    </font>
    <font>
      <b/>
      <sz val="14"/>
      <color rgb="FFFF0000"/>
      <name val="Times New Roman"/>
    </font>
    <font>
      <b/>
      <sz val="14"/>
      <color theme="0"/>
      <name val="Times New Roman"/>
    </font>
    <font>
      <b/>
      <sz val="14"/>
      <color rgb="FFFFFFFF"/>
      <name val="Times New Roman"/>
    </font>
    <font>
      <sz val="14"/>
      <name val="Times New Roman"/>
    </font>
    <font>
      <b/>
      <sz val="14"/>
      <name val="Times New Roman"/>
    </font>
    <font>
      <b/>
      <sz val="15"/>
      <color rgb="FFFFFFFF"/>
      <name val="Times New Roman"/>
    </font>
    <font>
      <sz val="15"/>
      <name val="Times New Roman"/>
    </font>
    <font>
      <b/>
      <sz val="15"/>
      <name val="Times New Roman"/>
    </font>
    <font>
      <b/>
      <sz val="15"/>
      <color rgb="FF224353"/>
      <name val="Times New Roman"/>
    </font>
    <font>
      <b/>
      <sz val="15"/>
      <color rgb="FF16576F"/>
      <name val="Times New Roman"/>
    </font>
    <font>
      <sz val="15"/>
      <color rgb="FF243548"/>
      <name val="Times New Roman"/>
    </font>
    <font>
      <sz val="15"/>
      <color rgb="FF267061"/>
      <name val="Times New Roman"/>
    </font>
    <font>
      <sz val="15"/>
      <color rgb="FF76634A"/>
      <name val="Times New Roman"/>
    </font>
    <font>
      <sz val="14"/>
      <name val="Times New Roman"/>
    </font>
    <font>
      <b/>
      <sz val="14"/>
      <name val="Times New Roman"/>
    </font>
    <font>
      <b/>
      <sz val="14"/>
      <color rgb="FFFFFFFF"/>
      <name val="Times New Roman"/>
    </font>
    <font>
      <b/>
      <sz val="14"/>
      <color rgb="FFFF0000"/>
      <name val="Times New Roman"/>
    </font>
    <font>
      <b/>
      <sz val="14"/>
      <color rgb="FF0070C0"/>
      <name val="Times New Roman"/>
    </font>
    <font>
      <sz val="14"/>
      <color rgb="FF0070C0"/>
      <name val="Times New Roman"/>
    </font>
    <font>
      <sz val="11"/>
      <color rgb="FF0070C0"/>
      <name val="Carlito"/>
    </font>
    <font>
      <b/>
      <sz val="14"/>
      <color rgb="FF17365D"/>
      <name val="Carlito"/>
    </font>
    <font>
      <b/>
      <sz val="12"/>
      <color rgb="FFFFFFFF"/>
      <name val="Carlito"/>
    </font>
    <font>
      <b/>
      <sz val="12"/>
      <color rgb="FF17365D"/>
      <name val="Carlito"/>
    </font>
    <font>
      <i/>
      <sz val="12"/>
      <color rgb="FFC00000"/>
      <name val="Carlito"/>
    </font>
    <font>
      <i/>
      <sz val="11"/>
      <color rgb="FFC00000"/>
      <name val="Carlito"/>
    </font>
    <font>
      <sz val="12"/>
      <color rgb="FF0563C1"/>
      <name val="Carlito"/>
    </font>
    <font>
      <b/>
      <sz val="12"/>
      <color rgb="FFC00000"/>
      <name val="Carlito"/>
    </font>
    <font>
      <b/>
      <sz val="14"/>
      <color rgb="FF18395A"/>
      <name val="Times New Roman"/>
    </font>
    <font>
      <sz val="14"/>
      <name val="Times New Roman"/>
      <family val="1"/>
    </font>
    <font>
      <b/>
      <sz val="14"/>
      <name val="Times New Roman"/>
      <family val="1"/>
    </font>
  </fonts>
  <fills count="24">
    <fill>
      <patternFill patternType="none"/>
    </fill>
    <fill>
      <patternFill patternType="gray125"/>
    </fill>
    <fill>
      <patternFill patternType="solid">
        <fgColor rgb="FF17365D"/>
      </patternFill>
    </fill>
    <fill>
      <patternFill patternType="solid">
        <fgColor rgb="FF163656"/>
      </patternFill>
    </fill>
    <fill>
      <patternFill patternType="solid">
        <fgColor rgb="FF163A60"/>
      </patternFill>
    </fill>
    <fill>
      <patternFill patternType="solid">
        <fgColor rgb="FF1F4E78"/>
      </patternFill>
    </fill>
    <fill>
      <patternFill patternType="solid">
        <fgColor rgb="FFF9E1BB"/>
      </patternFill>
    </fill>
    <fill>
      <patternFill patternType="solid">
        <fgColor rgb="FF26465D"/>
      </patternFill>
    </fill>
    <fill>
      <patternFill patternType="solid">
        <fgColor theme="4" tint="-0.49983214819788202"/>
        <bgColor indexed="65"/>
      </patternFill>
    </fill>
    <fill>
      <patternFill patternType="solid">
        <fgColor rgb="FF0070C0"/>
      </patternFill>
    </fill>
    <fill>
      <patternFill patternType="solid">
        <fgColor rgb="FF0B6374"/>
      </patternFill>
    </fill>
    <fill>
      <patternFill patternType="solid">
        <fgColor rgb="FF17354A"/>
      </patternFill>
    </fill>
    <fill>
      <patternFill patternType="solid">
        <fgColor rgb="FFE9F4E8"/>
      </patternFill>
    </fill>
    <fill>
      <patternFill patternType="solid">
        <fgColor rgb="FFCEDEC9"/>
      </patternFill>
    </fill>
    <fill>
      <patternFill patternType="solid">
        <fgColor rgb="FFF1F5FA"/>
      </patternFill>
    </fill>
    <fill>
      <patternFill patternType="solid">
        <fgColor rgb="FFD8E4F0"/>
      </patternFill>
    </fill>
    <fill>
      <patternFill patternType="solid">
        <fgColor rgb="FFE4ECF5"/>
      </patternFill>
    </fill>
    <fill>
      <patternFill patternType="solid">
        <fgColor rgb="FFFFF2DA"/>
      </patternFill>
    </fill>
    <fill>
      <patternFill patternType="solid">
        <fgColor rgb="FFDCEAF7"/>
      </patternFill>
    </fill>
    <fill>
      <patternFill patternType="solid">
        <fgColor rgb="FF17365D"/>
      </patternFill>
    </fill>
    <fill>
      <patternFill patternType="solid">
        <fgColor rgb="FFE7E6E6"/>
      </patternFill>
    </fill>
    <fill>
      <patternFill patternType="solid">
        <fgColor rgb="FF1E426C"/>
      </patternFill>
    </fill>
    <fill>
      <patternFill patternType="solid">
        <fgColor rgb="FFE2EBF5"/>
      </patternFill>
    </fill>
    <fill>
      <patternFill patternType="solid">
        <fgColor rgb="FFEFF2F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right/>
      <top/>
      <bottom/>
      <diagonal/>
    </border>
    <border>
      <left style="thin">
        <color indexed="64"/>
      </left>
      <right style="thin">
        <color indexed="64"/>
      </right>
      <top style="thin">
        <color indexed="64"/>
      </top>
      <bottom style="thin">
        <color indexed="64"/>
      </bottom>
      <diagonal/>
    </border>
    <border>
      <left style="thin">
        <color rgb="FF808080"/>
      </left>
      <right/>
      <top style="thin">
        <color rgb="FF808080"/>
      </top>
      <bottom style="thin">
        <color rgb="FF808080"/>
      </bottom>
      <diagonal/>
    </border>
  </borders>
  <cellStyleXfs count="1">
    <xf numFmtId="0" fontId="0" fillId="0" borderId="0"/>
  </cellStyleXfs>
  <cellXfs count="162">
    <xf numFmtId="0" fontId="0" fillId="0" borderId="0" xfId="0"/>
    <xf numFmtId="0" fontId="0" fillId="0" borderId="0" xfId="0" applyAlignment="1">
      <alignment wrapText="1"/>
    </xf>
    <xf numFmtId="0" fontId="0" fillId="0" borderId="1" xfId="0" applyBorder="1"/>
    <xf numFmtId="0" fontId="2" fillId="0" borderId="1" xfId="0" applyFont="1" applyBorder="1"/>
    <xf numFmtId="0" fontId="2" fillId="0" borderId="1" xfId="0" applyFont="1" applyBorder="1" applyAlignment="1">
      <alignment vertical="center"/>
    </xf>
    <xf numFmtId="0" fontId="1" fillId="4" borderId="1" xfId="0" applyFont="1" applyFill="1" applyBorder="1" applyAlignment="1">
      <alignment horizontal="center" vertical="center" wrapText="1"/>
    </xf>
    <xf numFmtId="0" fontId="0" fillId="0" borderId="0" xfId="0" applyAlignment="1">
      <alignment horizontal="center"/>
    </xf>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1" xfId="0" applyFont="1" applyBorder="1" applyAlignment="1">
      <alignment vertical="center" wrapText="1"/>
    </xf>
    <xf numFmtId="0" fontId="0" fillId="0" borderId="1" xfId="0" applyBorder="1" applyAlignment="1">
      <alignment wrapText="1"/>
    </xf>
    <xf numFmtId="0" fontId="2" fillId="0" borderId="1" xfId="0" applyFont="1" applyBorder="1" applyAlignment="1">
      <alignment wrapText="1"/>
    </xf>
    <xf numFmtId="0" fontId="3" fillId="4" borderId="1" xfId="0" applyFont="1" applyFill="1" applyBorder="1" applyAlignment="1">
      <alignment horizontal="center" vertical="center" wrapText="1"/>
    </xf>
    <xf numFmtId="0" fontId="4" fillId="0" borderId="0" xfId="0" applyFont="1" applyAlignment="1">
      <alignment horizont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0" xfId="0" applyFont="1" applyAlignment="1">
      <alignment vertical="center"/>
    </xf>
    <xf numFmtId="0" fontId="0" fillId="0" borderId="0" xfId="0" applyAlignment="1">
      <alignment horizontal="center" wrapText="1"/>
    </xf>
    <xf numFmtId="0" fontId="7" fillId="0" borderId="0" xfId="0" applyFont="1" applyAlignment="1">
      <alignment vertical="top"/>
    </xf>
    <xf numFmtId="0" fontId="8" fillId="2" borderId="1" xfId="0" applyFont="1" applyFill="1" applyBorder="1" applyAlignment="1">
      <alignment horizontal="center" vertical="center" wrapText="1"/>
    </xf>
    <xf numFmtId="0" fontId="0" fillId="0" borderId="0" xfId="0" applyAlignment="1">
      <alignment horizontal="center" vertical="center"/>
    </xf>
    <xf numFmtId="0" fontId="10" fillId="8"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7" borderId="1" xfId="0" applyFont="1" applyFill="1" applyBorder="1" applyAlignment="1">
      <alignment vertical="center" wrapText="1"/>
    </xf>
    <xf numFmtId="0" fontId="7"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7" fillId="0" borderId="0" xfId="0" applyFont="1" applyAlignment="1">
      <alignment horizontal="center" vertical="center"/>
    </xf>
    <xf numFmtId="0" fontId="7" fillId="0" borderId="2" xfId="0" applyFont="1" applyBorder="1" applyAlignment="1">
      <alignment vertical="top"/>
    </xf>
    <xf numFmtId="0" fontId="6" fillId="0" borderId="1" xfId="0" applyFont="1" applyBorder="1" applyAlignment="1">
      <alignment wrapText="1"/>
    </xf>
    <xf numFmtId="0" fontId="7" fillId="0" borderId="0" xfId="0" applyFont="1" applyAlignment="1">
      <alignment horizontal="left" vertical="center"/>
    </xf>
    <xf numFmtId="0" fontId="9" fillId="7" borderId="1" xfId="0" applyFont="1" applyFill="1" applyBorder="1" applyAlignment="1">
      <alignment horizontal="center" vertical="center" wrapText="1"/>
    </xf>
    <xf numFmtId="0" fontId="10" fillId="9" borderId="1" xfId="0" applyFont="1" applyFill="1" applyBorder="1" applyAlignment="1">
      <alignment horizontal="center" vertical="center"/>
    </xf>
    <xf numFmtId="0" fontId="12" fillId="0" borderId="0" xfId="0" applyFont="1"/>
    <xf numFmtId="0" fontId="12" fillId="0" borderId="3" xfId="0" applyFont="1" applyBorder="1" applyAlignment="1">
      <alignment vertical="center" wrapText="1"/>
    </xf>
    <xf numFmtId="0" fontId="11" fillId="10" borderId="3" xfId="0" applyFont="1" applyFill="1" applyBorder="1" applyAlignment="1">
      <alignment horizontal="center" vertical="center" wrapText="1"/>
    </xf>
    <xf numFmtId="0" fontId="12" fillId="0" borderId="0" xfId="0" applyFont="1" applyAlignment="1">
      <alignment horizontal="center"/>
    </xf>
    <xf numFmtId="0" fontId="15" fillId="0" borderId="0" xfId="0" applyFont="1"/>
    <xf numFmtId="0" fontId="16" fillId="0" borderId="0" xfId="0" applyFont="1" applyAlignment="1">
      <alignment vertical="top"/>
    </xf>
    <xf numFmtId="0" fontId="15" fillId="0" borderId="0" xfId="0" applyFont="1" applyAlignment="1">
      <alignment horizontal="center" wrapText="1"/>
    </xf>
    <xf numFmtId="0" fontId="14" fillId="5" borderId="1" xfId="0" applyFont="1" applyFill="1" applyBorder="1" applyAlignment="1">
      <alignment horizontal="center" vertical="center" wrapText="1"/>
    </xf>
    <xf numFmtId="0" fontId="15" fillId="0" borderId="0" xfId="0" applyFont="1" applyAlignment="1">
      <alignment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0" fillId="12" borderId="0" xfId="0" applyFill="1" applyAlignment="1">
      <alignment vertical="center" wrapText="1"/>
    </xf>
    <xf numFmtId="0" fontId="0" fillId="13" borderId="0" xfId="0" applyFill="1" applyAlignment="1">
      <alignment vertical="center" wrapText="1"/>
    </xf>
    <xf numFmtId="0" fontId="0" fillId="14" borderId="0" xfId="0" applyFill="1" applyAlignment="1">
      <alignment vertical="center" wrapText="1"/>
    </xf>
    <xf numFmtId="0" fontId="0" fillId="15" borderId="0" xfId="0" applyFill="1" applyAlignment="1">
      <alignment vertical="center" wrapText="1"/>
    </xf>
    <xf numFmtId="0" fontId="0" fillId="17" borderId="0" xfId="0" applyFill="1" applyAlignment="1">
      <alignment vertical="center" wrapText="1"/>
    </xf>
    <xf numFmtId="0" fontId="22" fillId="0" borderId="0" xfId="0" applyFont="1"/>
    <xf numFmtId="0" fontId="23" fillId="0" borderId="3" xfId="0" applyFont="1" applyBorder="1" applyAlignment="1">
      <alignment horizontal="center" vertical="center" wrapText="1"/>
    </xf>
    <xf numFmtId="0" fontId="22" fillId="0" borderId="3" xfId="0" applyFont="1" applyBorder="1" applyAlignment="1">
      <alignment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2" fillId="0" borderId="0" xfId="0" applyFont="1" applyAlignment="1">
      <alignment vertical="center"/>
    </xf>
    <xf numFmtId="0" fontId="22" fillId="0" borderId="0" xfId="0" applyFont="1" applyAlignment="1">
      <alignment horizontal="center"/>
    </xf>
    <xf numFmtId="0" fontId="24" fillId="2" borderId="1" xfId="0" applyFont="1" applyFill="1" applyBorder="1" applyAlignment="1">
      <alignment horizontal="center" vertical="center" wrapText="1"/>
    </xf>
    <xf numFmtId="0" fontId="22" fillId="0" borderId="1" xfId="0" applyFont="1" applyBorder="1" applyAlignment="1">
      <alignment vertical="center"/>
    </xf>
    <xf numFmtId="0" fontId="22" fillId="0" borderId="0" xfId="0" applyFont="1" applyAlignment="1">
      <alignment horizontal="center" vertical="center"/>
    </xf>
    <xf numFmtId="0" fontId="24" fillId="7" borderId="1"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3" fillId="0" borderId="0" xfId="0" applyFont="1" applyAlignment="1">
      <alignment vertical="center"/>
    </xf>
    <xf numFmtId="0" fontId="26" fillId="2"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18"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8" fillId="0" borderId="0" xfId="0" applyFont="1" applyAlignment="1">
      <alignment wrapText="1"/>
    </xf>
    <xf numFmtId="0" fontId="0" fillId="16" borderId="0" xfId="0" applyFill="1" applyAlignment="1">
      <alignment vertical="center" wrapText="1"/>
    </xf>
    <xf numFmtId="0" fontId="29" fillId="0" borderId="0" xfId="0" applyFont="1"/>
    <xf numFmtId="0" fontId="32" fillId="0" borderId="0" xfId="0" applyFont="1"/>
    <xf numFmtId="0" fontId="34" fillId="0" borderId="0" xfId="0" applyFont="1"/>
    <xf numFmtId="0" fontId="22" fillId="0" borderId="7" xfId="0" applyFont="1" applyBorder="1" applyAlignment="1" applyProtection="1">
      <alignment vertical="top" wrapText="1"/>
      <protection locked="0"/>
    </xf>
    <xf numFmtId="0" fontId="0" fillId="0" borderId="7" xfId="0" applyBorder="1" applyAlignment="1" applyProtection="1">
      <alignment vertical="top" wrapText="1"/>
      <protection locked="0"/>
    </xf>
    <xf numFmtId="0" fontId="22" fillId="20" borderId="7" xfId="0" applyFont="1" applyFill="1" applyBorder="1" applyAlignment="1">
      <alignment vertical="top" wrapText="1"/>
    </xf>
    <xf numFmtId="164" fontId="22" fillId="20" borderId="7" xfId="0" applyNumberFormat="1" applyFont="1" applyFill="1" applyBorder="1" applyAlignment="1">
      <alignment vertical="top" wrapText="1"/>
    </xf>
    <xf numFmtId="3" fontId="22" fillId="20" borderId="7" xfId="0" applyNumberFormat="1" applyFont="1" applyFill="1" applyBorder="1" applyAlignment="1">
      <alignment vertical="top" wrapText="1"/>
    </xf>
    <xf numFmtId="165" fontId="22" fillId="20" borderId="7" xfId="0" applyNumberFormat="1" applyFont="1" applyFill="1" applyBorder="1" applyAlignment="1">
      <alignment vertical="top" wrapText="1"/>
    </xf>
    <xf numFmtId="2" fontId="22" fillId="0" borderId="7" xfId="0" applyNumberFormat="1" applyFont="1" applyBorder="1" applyAlignment="1" applyProtection="1">
      <alignment vertical="top" wrapText="1"/>
      <protection locked="0"/>
    </xf>
    <xf numFmtId="0" fontId="6" fillId="0" borderId="7" xfId="0" applyFont="1" applyBorder="1" applyProtection="1">
      <protection locked="0"/>
    </xf>
    <xf numFmtId="0" fontId="0" fillId="0" borderId="7" xfId="0" applyBorder="1" applyProtection="1">
      <protection locked="0"/>
    </xf>
    <xf numFmtId="0" fontId="24" fillId="2" borderId="3" xfId="0" applyFont="1" applyFill="1" applyBorder="1" applyAlignment="1">
      <alignment horizontal="center" vertical="center" wrapText="1"/>
    </xf>
    <xf numFmtId="0" fontId="6" fillId="20" borderId="7" xfId="0" applyFont="1" applyFill="1" applyBorder="1" applyAlignment="1">
      <alignment vertical="top" wrapText="1"/>
    </xf>
    <xf numFmtId="0" fontId="0" fillId="20" borderId="7" xfId="0" applyFill="1" applyBorder="1" applyAlignment="1">
      <alignment vertical="top" wrapText="1"/>
    </xf>
    <xf numFmtId="166" fontId="22" fillId="20" borderId="7" xfId="0" applyNumberFormat="1" applyFont="1" applyFill="1" applyBorder="1" applyAlignment="1">
      <alignment vertical="top" wrapText="1"/>
    </xf>
    <xf numFmtId="0" fontId="33" fillId="0" borderId="1" xfId="0" applyFont="1" applyBorder="1" applyAlignment="1">
      <alignment vertical="center"/>
    </xf>
    <xf numFmtId="14" fontId="22" fillId="0" borderId="7" xfId="0" applyNumberFormat="1" applyFont="1" applyBorder="1" applyAlignment="1" applyProtection="1">
      <alignment vertical="top" wrapText="1"/>
      <protection locked="0"/>
    </xf>
    <xf numFmtId="0" fontId="30" fillId="19" borderId="0" xfId="0" applyFont="1" applyFill="1"/>
    <xf numFmtId="0" fontId="0" fillId="0" borderId="7" xfId="0" applyBorder="1" applyAlignment="1">
      <alignment vertical="center" wrapText="1"/>
    </xf>
    <xf numFmtId="0" fontId="31" fillId="0" borderId="0" xfId="0" applyFont="1"/>
    <xf numFmtId="0" fontId="0" fillId="0" borderId="7" xfId="0" applyBorder="1"/>
    <xf numFmtId="0" fontId="2" fillId="0" borderId="0" xfId="0" applyFont="1" applyAlignment="1" applyProtection="1">
      <alignment vertical="center" wrapText="1"/>
      <protection locked="0"/>
    </xf>
    <xf numFmtId="0" fontId="36" fillId="22" borderId="0" xfId="0" applyFont="1" applyFill="1" applyAlignment="1">
      <alignment horizontal="center" vertical="center" wrapText="1"/>
    </xf>
    <xf numFmtId="0" fontId="2" fillId="23" borderId="0" xfId="0" applyFont="1" applyFill="1" applyAlignment="1">
      <alignment vertical="center" wrapText="1"/>
    </xf>
    <xf numFmtId="1" fontId="2" fillId="0" borderId="0" xfId="0" applyNumberFormat="1" applyFont="1" applyAlignment="1" applyProtection="1">
      <alignment vertical="center" wrapText="1"/>
      <protection locked="0"/>
    </xf>
    <xf numFmtId="2" fontId="2" fillId="0" borderId="0" xfId="0" applyNumberFormat="1" applyFont="1" applyAlignment="1" applyProtection="1">
      <alignment vertical="center" wrapText="1"/>
      <protection locked="0"/>
    </xf>
    <xf numFmtId="2" fontId="2" fillId="23" borderId="0" xfId="0" applyNumberFormat="1" applyFont="1" applyFill="1" applyAlignment="1">
      <alignment vertical="center" wrapText="1"/>
    </xf>
    <xf numFmtId="0" fontId="37" fillId="0" borderId="0" xfId="0" applyFont="1"/>
    <xf numFmtId="0" fontId="17" fillId="0" borderId="9" xfId="0" applyFont="1" applyBorder="1" applyAlignment="1">
      <alignment horizontal="center" vertical="top" wrapText="1"/>
    </xf>
    <xf numFmtId="0" fontId="18" fillId="0" borderId="9" xfId="0" applyFont="1" applyBorder="1" applyAlignment="1">
      <alignment vertical="top" wrapText="1"/>
    </xf>
    <xf numFmtId="0" fontId="37" fillId="0" borderId="9" xfId="0" applyFont="1" applyBorder="1" applyAlignment="1">
      <alignment vertical="top" wrapText="1"/>
    </xf>
    <xf numFmtId="0" fontId="37" fillId="0" borderId="0" xfId="0" applyFont="1" applyAlignment="1">
      <alignment vertical="top"/>
    </xf>
    <xf numFmtId="0" fontId="17" fillId="0" borderId="8" xfId="0" applyFont="1" applyBorder="1" applyAlignment="1">
      <alignment horizontal="center" vertical="top" wrapText="1"/>
    </xf>
    <xf numFmtId="0" fontId="18" fillId="0" borderId="8" xfId="0" applyFont="1" applyBorder="1" applyAlignment="1">
      <alignment vertical="top" wrapText="1"/>
    </xf>
    <xf numFmtId="0" fontId="37" fillId="0" borderId="8" xfId="0" applyFont="1" applyBorder="1" applyAlignment="1">
      <alignment vertical="top" wrapText="1"/>
    </xf>
    <xf numFmtId="0" fontId="37" fillId="15" borderId="0" xfId="0" applyFont="1" applyFill="1" applyAlignment="1">
      <alignment vertical="center" wrapText="1"/>
    </xf>
    <xf numFmtId="0" fontId="37" fillId="14" borderId="0" xfId="0" applyFont="1" applyFill="1" applyAlignment="1">
      <alignment vertical="center" wrapText="1"/>
    </xf>
    <xf numFmtId="0" fontId="37" fillId="17" borderId="0" xfId="0" applyFont="1" applyFill="1" applyAlignment="1">
      <alignment vertical="center" wrapText="1"/>
    </xf>
    <xf numFmtId="0" fontId="37" fillId="0" borderId="1" xfId="0" applyFont="1" applyBorder="1" applyAlignment="1">
      <alignment vertical="center" wrapText="1"/>
    </xf>
    <xf numFmtId="0" fontId="37" fillId="0" borderId="0" xfId="0" applyFont="1" applyAlignment="1">
      <alignment wrapText="1"/>
    </xf>
    <xf numFmtId="0" fontId="37" fillId="13" borderId="0" xfId="0" applyFont="1" applyFill="1" applyAlignment="1">
      <alignment vertical="center" wrapText="1"/>
    </xf>
    <xf numFmtId="0" fontId="37" fillId="12" borderId="0" xfId="0" applyFont="1" applyFill="1" applyAlignment="1">
      <alignment vertical="center" wrapText="1"/>
    </xf>
    <xf numFmtId="0" fontId="37" fillId="0" borderId="0" xfId="0" applyFont="1" applyFill="1"/>
    <xf numFmtId="0" fontId="37" fillId="0" borderId="0" xfId="0" applyFont="1" applyFill="1" applyAlignment="1">
      <alignment vertical="center" wrapText="1"/>
    </xf>
    <xf numFmtId="0" fontId="37" fillId="0" borderId="9" xfId="0" applyFont="1" applyFill="1" applyBorder="1" applyAlignment="1">
      <alignment vertical="center" wrapText="1"/>
    </xf>
    <xf numFmtId="0" fontId="37" fillId="0" borderId="0" xfId="0" applyFont="1" applyFill="1" applyAlignment="1"/>
    <xf numFmtId="0" fontId="37" fillId="0" borderId="0" xfId="0" applyFont="1" applyFill="1" applyAlignment="1">
      <alignment vertical="center"/>
    </xf>
    <xf numFmtId="0" fontId="22" fillId="20" borderId="10" xfId="0" applyFont="1" applyFill="1" applyBorder="1" applyAlignment="1">
      <alignment vertical="top" wrapText="1"/>
    </xf>
    <xf numFmtId="0" fontId="2" fillId="0" borderId="9" xfId="0" applyFont="1" applyBorder="1" applyAlignment="1" applyProtection="1">
      <alignment wrapText="1"/>
      <protection locked="0"/>
    </xf>
    <xf numFmtId="0" fontId="37" fillId="0" borderId="9" xfId="0" applyFont="1" applyBorder="1" applyAlignment="1">
      <alignment vertical="center" wrapText="1"/>
    </xf>
    <xf numFmtId="0" fontId="6" fillId="0" borderId="8" xfId="0" applyFont="1" applyBorder="1" applyAlignment="1">
      <alignment wrapText="1"/>
    </xf>
    <xf numFmtId="0" fontId="6" fillId="0" borderId="9" xfId="0" applyFont="1" applyBorder="1" applyAlignment="1">
      <alignment wrapText="1"/>
    </xf>
    <xf numFmtId="0" fontId="12" fillId="0" borderId="3" xfId="0" applyFont="1" applyFill="1" applyBorder="1" applyAlignment="1">
      <alignment vertical="center" wrapText="1"/>
    </xf>
    <xf numFmtId="0" fontId="13" fillId="0" borderId="3" xfId="0" applyFont="1" applyFill="1" applyBorder="1" applyAlignment="1">
      <alignment vertical="center" wrapText="1"/>
    </xf>
    <xf numFmtId="0" fontId="38" fillId="0" borderId="3" xfId="0" applyFont="1" applyFill="1" applyBorder="1" applyAlignment="1">
      <alignment horizontal="center" vertical="center" wrapText="1"/>
    </xf>
    <xf numFmtId="0" fontId="0" fillId="0" borderId="0" xfId="0" applyFont="1" applyAlignment="1">
      <alignment horizontal="center"/>
    </xf>
    <xf numFmtId="0" fontId="0" fillId="16" borderId="0" xfId="0" applyFill="1" applyAlignment="1">
      <alignment vertical="center" wrapText="1"/>
    </xf>
    <xf numFmtId="0" fontId="0" fillId="0" borderId="0" xfId="0"/>
    <xf numFmtId="0" fontId="14" fillId="11" borderId="0" xfId="0" applyFont="1" applyFill="1" applyAlignment="1">
      <alignment horizontal="center" vertical="center" wrapText="1"/>
    </xf>
    <xf numFmtId="0" fontId="15" fillId="0" borderId="0" xfId="0" applyFont="1"/>
    <xf numFmtId="0" fontId="35" fillId="0" borderId="0" xfId="0" applyFont="1" applyAlignment="1">
      <alignment vertical="top" wrapText="1"/>
    </xf>
    <xf numFmtId="0" fontId="37" fillId="0" borderId="2" xfId="0" applyFont="1" applyFill="1" applyBorder="1" applyAlignment="1">
      <alignment horizontal="left" vertical="center" wrapText="1"/>
    </xf>
    <xf numFmtId="0" fontId="22" fillId="0" borderId="0" xfId="0" applyFont="1" applyAlignment="1">
      <alignment vertical="center" wrapText="1"/>
    </xf>
    <xf numFmtId="0" fontId="22" fillId="0" borderId="0" xfId="0" applyFont="1" applyAlignment="1">
      <alignment horizontal="left" vertical="center" wrapText="1"/>
    </xf>
    <xf numFmtId="0" fontId="22" fillId="0" borderId="4" xfId="0" applyFont="1" applyBorder="1" applyAlignment="1">
      <alignment horizontal="left" vertical="center" wrapText="1"/>
    </xf>
    <xf numFmtId="0" fontId="0" fillId="0" borderId="4" xfId="0" applyBorder="1"/>
    <xf numFmtId="0" fontId="22" fillId="0" borderId="2" xfId="0" applyFont="1" applyBorder="1" applyAlignment="1">
      <alignment horizontal="left" vertical="center" wrapText="1"/>
    </xf>
    <xf numFmtId="0" fontId="0" fillId="0" borderId="2" xfId="0" applyBorder="1"/>
    <xf numFmtId="0" fontId="5" fillId="0" borderId="2" xfId="0" applyFont="1" applyBorder="1" applyAlignment="1">
      <alignment horizontal="center" vertical="center"/>
    </xf>
    <xf numFmtId="0" fontId="23" fillId="0" borderId="2" xfId="0" applyFont="1" applyBorder="1" applyAlignment="1">
      <alignment horizontal="center" vertical="center"/>
    </xf>
    <xf numFmtId="0" fontId="23" fillId="0" borderId="2" xfId="0" applyFont="1" applyBorder="1" applyAlignment="1">
      <alignment horizontal="left" vertical="center"/>
    </xf>
    <xf numFmtId="0" fontId="5" fillId="0" borderId="2" xfId="0" applyFont="1" applyBorder="1" applyAlignment="1">
      <alignment horizontal="left" vertical="center"/>
    </xf>
    <xf numFmtId="0" fontId="7" fillId="0" borderId="2" xfId="0" applyFont="1" applyBorder="1" applyAlignment="1">
      <alignment horizontal="left" vertical="center"/>
    </xf>
    <xf numFmtId="0" fontId="6" fillId="0" borderId="3" xfId="0" applyFont="1" applyBorder="1" applyAlignment="1">
      <alignment horizontal="left" vertical="center"/>
    </xf>
    <xf numFmtId="0" fontId="0" fillId="0" borderId="5" xfId="0" applyBorder="1"/>
    <xf numFmtId="0" fontId="0" fillId="0" borderId="6" xfId="0" applyBorder="1"/>
    <xf numFmtId="0" fontId="7" fillId="0" borderId="0" xfId="0" applyFont="1" applyAlignment="1">
      <alignment horizontal="left" vertical="center"/>
    </xf>
    <xf numFmtId="0" fontId="6" fillId="0" borderId="3" xfId="0" applyFont="1" applyBorder="1" applyAlignment="1">
      <alignment horizontal="left"/>
    </xf>
    <xf numFmtId="0" fontId="10" fillId="9" borderId="3" xfId="0" applyFont="1" applyFill="1" applyBorder="1" applyAlignment="1">
      <alignment horizontal="left" vertical="center"/>
    </xf>
    <xf numFmtId="0" fontId="37" fillId="16" borderId="0" xfId="0" applyFont="1" applyFill="1" applyAlignment="1">
      <alignment vertical="center" wrapText="1"/>
    </xf>
    <xf numFmtId="0" fontId="37" fillId="0" borderId="0" xfId="0" applyFont="1"/>
    <xf numFmtId="0" fontId="7" fillId="0" borderId="2" xfId="0" applyFont="1" applyBorder="1" applyAlignment="1">
      <alignment horizontal="center" vertical="center"/>
    </xf>
    <xf numFmtId="0" fontId="1" fillId="21" borderId="0" xfId="0" applyFont="1" applyFill="1" applyAlignment="1">
      <alignment vertical="center" wrapText="1"/>
    </xf>
  </cellXfs>
  <cellStyles count="1">
    <cellStyle name="Normal" xfId="0" builtinId="0"/>
  </cellStyles>
  <dxfs count="2">
    <dxf>
      <fill>
        <patternFill patternType="solid">
          <bgColor rgb="FFFFF0D8"/>
        </patternFill>
      </fill>
    </dxf>
    <dxf>
      <fill>
        <patternFill patternType="solid">
          <bgColor rgb="FFFFF0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1" Type="http://schemas.openxmlformats.org/officeDocument/2006/relationships/worksheet" Target="worksheets/sheet21.xml"/><Relationship Id="rId170" Type="http://schemas.openxmlformats.org/officeDocument/2006/relationships/externalLink" Target="externalLinks/externalLink140.xml"/><Relationship Id="rId268" Type="http://schemas.openxmlformats.org/officeDocument/2006/relationships/externalLink" Target="externalLinks/externalLink238.xml"/><Relationship Id="rId475" Type="http://schemas.openxmlformats.org/officeDocument/2006/relationships/externalLink" Target="externalLinks/externalLink445.xml"/><Relationship Id="rId682" Type="http://schemas.openxmlformats.org/officeDocument/2006/relationships/externalLink" Target="externalLinks/externalLink652.xml"/><Relationship Id="rId128" Type="http://schemas.openxmlformats.org/officeDocument/2006/relationships/externalLink" Target="externalLinks/externalLink98.xml"/><Relationship Id="rId335" Type="http://schemas.openxmlformats.org/officeDocument/2006/relationships/externalLink" Target="externalLinks/externalLink305.xml"/><Relationship Id="rId542" Type="http://schemas.openxmlformats.org/officeDocument/2006/relationships/externalLink" Target="externalLinks/externalLink512.xml"/><Relationship Id="rId987" Type="http://schemas.openxmlformats.org/officeDocument/2006/relationships/externalLink" Target="externalLinks/externalLink957.xml"/><Relationship Id="rId1172" Type="http://schemas.openxmlformats.org/officeDocument/2006/relationships/externalLink" Target="externalLinks/externalLink1142.xml"/><Relationship Id="rId402" Type="http://schemas.openxmlformats.org/officeDocument/2006/relationships/externalLink" Target="externalLinks/externalLink372.xml"/><Relationship Id="rId847" Type="http://schemas.openxmlformats.org/officeDocument/2006/relationships/externalLink" Target="externalLinks/externalLink817.xml"/><Relationship Id="rId1032" Type="http://schemas.openxmlformats.org/officeDocument/2006/relationships/externalLink" Target="externalLinks/externalLink1002.xml"/><Relationship Id="rId707" Type="http://schemas.openxmlformats.org/officeDocument/2006/relationships/externalLink" Target="externalLinks/externalLink677.xml"/><Relationship Id="rId914" Type="http://schemas.openxmlformats.org/officeDocument/2006/relationships/externalLink" Target="externalLinks/externalLink884.xml"/><Relationship Id="rId1337" Type="http://schemas.openxmlformats.org/officeDocument/2006/relationships/externalLink" Target="externalLinks/externalLink1307.xml"/><Relationship Id="rId43" Type="http://schemas.openxmlformats.org/officeDocument/2006/relationships/externalLink" Target="externalLinks/externalLink13.xml"/><Relationship Id="rId1404" Type="http://schemas.openxmlformats.org/officeDocument/2006/relationships/externalLink" Target="externalLinks/externalLink1374.xml"/><Relationship Id="rId192" Type="http://schemas.openxmlformats.org/officeDocument/2006/relationships/externalLink" Target="externalLinks/externalLink162.xml"/><Relationship Id="rId497" Type="http://schemas.openxmlformats.org/officeDocument/2006/relationships/externalLink" Target="externalLinks/externalLink467.xml"/><Relationship Id="rId357" Type="http://schemas.openxmlformats.org/officeDocument/2006/relationships/externalLink" Target="externalLinks/externalLink327.xml"/><Relationship Id="rId1194" Type="http://schemas.openxmlformats.org/officeDocument/2006/relationships/externalLink" Target="externalLinks/externalLink1164.xml"/><Relationship Id="rId217" Type="http://schemas.openxmlformats.org/officeDocument/2006/relationships/externalLink" Target="externalLinks/externalLink187.xml"/><Relationship Id="rId564" Type="http://schemas.openxmlformats.org/officeDocument/2006/relationships/externalLink" Target="externalLinks/externalLink534.xml"/><Relationship Id="rId771" Type="http://schemas.openxmlformats.org/officeDocument/2006/relationships/externalLink" Target="externalLinks/externalLink741.xml"/><Relationship Id="rId869" Type="http://schemas.openxmlformats.org/officeDocument/2006/relationships/externalLink" Target="externalLinks/externalLink839.xml"/><Relationship Id="rId424" Type="http://schemas.openxmlformats.org/officeDocument/2006/relationships/externalLink" Target="externalLinks/externalLink394.xml"/><Relationship Id="rId631" Type="http://schemas.openxmlformats.org/officeDocument/2006/relationships/externalLink" Target="externalLinks/externalLink601.xml"/><Relationship Id="rId729" Type="http://schemas.openxmlformats.org/officeDocument/2006/relationships/externalLink" Target="externalLinks/externalLink699.xml"/><Relationship Id="rId1054" Type="http://schemas.openxmlformats.org/officeDocument/2006/relationships/externalLink" Target="externalLinks/externalLink1024.xml"/><Relationship Id="rId1261" Type="http://schemas.openxmlformats.org/officeDocument/2006/relationships/externalLink" Target="externalLinks/externalLink1231.xml"/><Relationship Id="rId1359" Type="http://schemas.openxmlformats.org/officeDocument/2006/relationships/externalLink" Target="externalLinks/externalLink1329.xml"/><Relationship Id="rId936" Type="http://schemas.openxmlformats.org/officeDocument/2006/relationships/externalLink" Target="externalLinks/externalLink906.xml"/><Relationship Id="rId1121" Type="http://schemas.openxmlformats.org/officeDocument/2006/relationships/externalLink" Target="externalLinks/externalLink1091.xml"/><Relationship Id="rId1219" Type="http://schemas.openxmlformats.org/officeDocument/2006/relationships/externalLink" Target="externalLinks/externalLink1189.xml"/><Relationship Id="rId65" Type="http://schemas.openxmlformats.org/officeDocument/2006/relationships/externalLink" Target="externalLinks/externalLink35.xml"/><Relationship Id="rId1426" Type="http://schemas.openxmlformats.org/officeDocument/2006/relationships/externalLink" Target="externalLinks/externalLink1396.xml"/><Relationship Id="rId281" Type="http://schemas.openxmlformats.org/officeDocument/2006/relationships/externalLink" Target="externalLinks/externalLink251.xml"/><Relationship Id="rId141" Type="http://schemas.openxmlformats.org/officeDocument/2006/relationships/externalLink" Target="externalLinks/externalLink111.xml"/><Relationship Id="rId379" Type="http://schemas.openxmlformats.org/officeDocument/2006/relationships/externalLink" Target="externalLinks/externalLink349.xml"/><Relationship Id="rId586" Type="http://schemas.openxmlformats.org/officeDocument/2006/relationships/externalLink" Target="externalLinks/externalLink556.xml"/><Relationship Id="rId793" Type="http://schemas.openxmlformats.org/officeDocument/2006/relationships/externalLink" Target="externalLinks/externalLink763.xml"/><Relationship Id="rId7" Type="http://schemas.openxmlformats.org/officeDocument/2006/relationships/worksheet" Target="worksheets/sheet7.xml"/><Relationship Id="rId239" Type="http://schemas.openxmlformats.org/officeDocument/2006/relationships/externalLink" Target="externalLinks/externalLink209.xml"/><Relationship Id="rId446" Type="http://schemas.openxmlformats.org/officeDocument/2006/relationships/externalLink" Target="externalLinks/externalLink416.xml"/><Relationship Id="rId653" Type="http://schemas.openxmlformats.org/officeDocument/2006/relationships/externalLink" Target="externalLinks/externalLink623.xml"/><Relationship Id="rId1076" Type="http://schemas.openxmlformats.org/officeDocument/2006/relationships/externalLink" Target="externalLinks/externalLink1046.xml"/><Relationship Id="rId1283" Type="http://schemas.openxmlformats.org/officeDocument/2006/relationships/externalLink" Target="externalLinks/externalLink1253.xml"/><Relationship Id="rId306" Type="http://schemas.openxmlformats.org/officeDocument/2006/relationships/externalLink" Target="externalLinks/externalLink276.xml"/><Relationship Id="rId860" Type="http://schemas.openxmlformats.org/officeDocument/2006/relationships/externalLink" Target="externalLinks/externalLink830.xml"/><Relationship Id="rId958" Type="http://schemas.openxmlformats.org/officeDocument/2006/relationships/externalLink" Target="externalLinks/externalLink928.xml"/><Relationship Id="rId1143" Type="http://schemas.openxmlformats.org/officeDocument/2006/relationships/externalLink" Target="externalLinks/externalLink1113.xml"/><Relationship Id="rId87" Type="http://schemas.openxmlformats.org/officeDocument/2006/relationships/externalLink" Target="externalLinks/externalLink57.xml"/><Relationship Id="rId513" Type="http://schemas.openxmlformats.org/officeDocument/2006/relationships/externalLink" Target="externalLinks/externalLink483.xml"/><Relationship Id="rId720" Type="http://schemas.openxmlformats.org/officeDocument/2006/relationships/externalLink" Target="externalLinks/externalLink690.xml"/><Relationship Id="rId818" Type="http://schemas.openxmlformats.org/officeDocument/2006/relationships/externalLink" Target="externalLinks/externalLink788.xml"/><Relationship Id="rId1350" Type="http://schemas.openxmlformats.org/officeDocument/2006/relationships/externalLink" Target="externalLinks/externalLink1320.xml"/><Relationship Id="rId1003" Type="http://schemas.openxmlformats.org/officeDocument/2006/relationships/externalLink" Target="externalLinks/externalLink973.xml"/><Relationship Id="rId1210" Type="http://schemas.openxmlformats.org/officeDocument/2006/relationships/externalLink" Target="externalLinks/externalLink1180.xml"/><Relationship Id="rId1308" Type="http://schemas.openxmlformats.org/officeDocument/2006/relationships/externalLink" Target="externalLinks/externalLink1278.xml"/><Relationship Id="rId14" Type="http://schemas.openxmlformats.org/officeDocument/2006/relationships/worksheet" Target="worksheets/sheet14.xml"/><Relationship Id="rId163" Type="http://schemas.openxmlformats.org/officeDocument/2006/relationships/externalLink" Target="externalLinks/externalLink133.xml"/><Relationship Id="rId370" Type="http://schemas.openxmlformats.org/officeDocument/2006/relationships/externalLink" Target="externalLinks/externalLink340.xml"/><Relationship Id="rId230" Type="http://schemas.openxmlformats.org/officeDocument/2006/relationships/externalLink" Target="externalLinks/externalLink200.xml"/><Relationship Id="rId468" Type="http://schemas.openxmlformats.org/officeDocument/2006/relationships/externalLink" Target="externalLinks/externalLink438.xml"/><Relationship Id="rId675" Type="http://schemas.openxmlformats.org/officeDocument/2006/relationships/externalLink" Target="externalLinks/externalLink645.xml"/><Relationship Id="rId882" Type="http://schemas.openxmlformats.org/officeDocument/2006/relationships/externalLink" Target="externalLinks/externalLink852.xml"/><Relationship Id="rId1098" Type="http://schemas.openxmlformats.org/officeDocument/2006/relationships/externalLink" Target="externalLinks/externalLink1068.xml"/><Relationship Id="rId328" Type="http://schemas.openxmlformats.org/officeDocument/2006/relationships/externalLink" Target="externalLinks/externalLink298.xml"/><Relationship Id="rId535" Type="http://schemas.openxmlformats.org/officeDocument/2006/relationships/externalLink" Target="externalLinks/externalLink505.xml"/><Relationship Id="rId742" Type="http://schemas.openxmlformats.org/officeDocument/2006/relationships/externalLink" Target="externalLinks/externalLink712.xml"/><Relationship Id="rId1165" Type="http://schemas.openxmlformats.org/officeDocument/2006/relationships/externalLink" Target="externalLinks/externalLink1135.xml"/><Relationship Id="rId1372" Type="http://schemas.openxmlformats.org/officeDocument/2006/relationships/externalLink" Target="externalLinks/externalLink1342.xml"/><Relationship Id="rId602" Type="http://schemas.openxmlformats.org/officeDocument/2006/relationships/externalLink" Target="externalLinks/externalLink572.xml"/><Relationship Id="rId1025" Type="http://schemas.openxmlformats.org/officeDocument/2006/relationships/externalLink" Target="externalLinks/externalLink995.xml"/><Relationship Id="rId1232" Type="http://schemas.openxmlformats.org/officeDocument/2006/relationships/externalLink" Target="externalLinks/externalLink1202.xml"/><Relationship Id="rId907" Type="http://schemas.openxmlformats.org/officeDocument/2006/relationships/externalLink" Target="externalLinks/externalLink877.xml"/><Relationship Id="rId36" Type="http://schemas.openxmlformats.org/officeDocument/2006/relationships/externalLink" Target="externalLinks/externalLink6.xml"/><Relationship Id="rId185" Type="http://schemas.openxmlformats.org/officeDocument/2006/relationships/externalLink" Target="externalLinks/externalLink155.xml"/><Relationship Id="rId392" Type="http://schemas.openxmlformats.org/officeDocument/2006/relationships/externalLink" Target="externalLinks/externalLink362.xml"/><Relationship Id="rId697" Type="http://schemas.openxmlformats.org/officeDocument/2006/relationships/externalLink" Target="externalLinks/externalLink667.xml"/><Relationship Id="rId252" Type="http://schemas.openxmlformats.org/officeDocument/2006/relationships/externalLink" Target="externalLinks/externalLink222.xml"/><Relationship Id="rId1187" Type="http://schemas.openxmlformats.org/officeDocument/2006/relationships/externalLink" Target="externalLinks/externalLink1157.xml"/><Relationship Id="rId112" Type="http://schemas.openxmlformats.org/officeDocument/2006/relationships/externalLink" Target="externalLinks/externalLink82.xml"/><Relationship Id="rId557" Type="http://schemas.openxmlformats.org/officeDocument/2006/relationships/externalLink" Target="externalLinks/externalLink527.xml"/><Relationship Id="rId764" Type="http://schemas.openxmlformats.org/officeDocument/2006/relationships/externalLink" Target="externalLinks/externalLink734.xml"/><Relationship Id="rId971" Type="http://schemas.openxmlformats.org/officeDocument/2006/relationships/externalLink" Target="externalLinks/externalLink941.xml"/><Relationship Id="rId1394" Type="http://schemas.openxmlformats.org/officeDocument/2006/relationships/externalLink" Target="externalLinks/externalLink1364.xml"/><Relationship Id="rId417" Type="http://schemas.openxmlformats.org/officeDocument/2006/relationships/externalLink" Target="externalLinks/externalLink387.xml"/><Relationship Id="rId624" Type="http://schemas.openxmlformats.org/officeDocument/2006/relationships/externalLink" Target="externalLinks/externalLink594.xml"/><Relationship Id="rId831" Type="http://schemas.openxmlformats.org/officeDocument/2006/relationships/externalLink" Target="externalLinks/externalLink801.xml"/><Relationship Id="rId1047" Type="http://schemas.openxmlformats.org/officeDocument/2006/relationships/externalLink" Target="externalLinks/externalLink1017.xml"/><Relationship Id="rId1254" Type="http://schemas.openxmlformats.org/officeDocument/2006/relationships/externalLink" Target="externalLinks/externalLink1224.xml"/><Relationship Id="rId929" Type="http://schemas.openxmlformats.org/officeDocument/2006/relationships/externalLink" Target="externalLinks/externalLink899.xml"/><Relationship Id="rId1114" Type="http://schemas.openxmlformats.org/officeDocument/2006/relationships/externalLink" Target="externalLinks/externalLink1084.xml"/><Relationship Id="rId1321" Type="http://schemas.openxmlformats.org/officeDocument/2006/relationships/externalLink" Target="externalLinks/externalLink1291.xml"/><Relationship Id="rId58" Type="http://schemas.openxmlformats.org/officeDocument/2006/relationships/externalLink" Target="externalLinks/externalLink28.xml"/><Relationship Id="rId1419" Type="http://schemas.openxmlformats.org/officeDocument/2006/relationships/externalLink" Target="externalLinks/externalLink1389.xml"/><Relationship Id="rId274" Type="http://schemas.openxmlformats.org/officeDocument/2006/relationships/externalLink" Target="externalLinks/externalLink244.xml"/><Relationship Id="rId481" Type="http://schemas.openxmlformats.org/officeDocument/2006/relationships/externalLink" Target="externalLinks/externalLink451.xml"/><Relationship Id="rId134" Type="http://schemas.openxmlformats.org/officeDocument/2006/relationships/externalLink" Target="externalLinks/externalLink104.xml"/><Relationship Id="rId579" Type="http://schemas.openxmlformats.org/officeDocument/2006/relationships/externalLink" Target="externalLinks/externalLink549.xml"/><Relationship Id="rId786" Type="http://schemas.openxmlformats.org/officeDocument/2006/relationships/externalLink" Target="externalLinks/externalLink756.xml"/><Relationship Id="rId993" Type="http://schemas.openxmlformats.org/officeDocument/2006/relationships/externalLink" Target="externalLinks/externalLink963.xml"/><Relationship Id="rId341" Type="http://schemas.openxmlformats.org/officeDocument/2006/relationships/externalLink" Target="externalLinks/externalLink311.xml"/><Relationship Id="rId439" Type="http://schemas.openxmlformats.org/officeDocument/2006/relationships/externalLink" Target="externalLinks/externalLink409.xml"/><Relationship Id="rId646" Type="http://schemas.openxmlformats.org/officeDocument/2006/relationships/externalLink" Target="externalLinks/externalLink616.xml"/><Relationship Id="rId1069" Type="http://schemas.openxmlformats.org/officeDocument/2006/relationships/externalLink" Target="externalLinks/externalLink1039.xml"/><Relationship Id="rId1276" Type="http://schemas.openxmlformats.org/officeDocument/2006/relationships/externalLink" Target="externalLinks/externalLink1246.xml"/><Relationship Id="rId201" Type="http://schemas.openxmlformats.org/officeDocument/2006/relationships/externalLink" Target="externalLinks/externalLink171.xml"/><Relationship Id="rId506" Type="http://schemas.openxmlformats.org/officeDocument/2006/relationships/externalLink" Target="externalLinks/externalLink476.xml"/><Relationship Id="rId853" Type="http://schemas.openxmlformats.org/officeDocument/2006/relationships/externalLink" Target="externalLinks/externalLink823.xml"/><Relationship Id="rId1136" Type="http://schemas.openxmlformats.org/officeDocument/2006/relationships/externalLink" Target="externalLinks/externalLink1106.xml"/><Relationship Id="rId713" Type="http://schemas.openxmlformats.org/officeDocument/2006/relationships/externalLink" Target="externalLinks/externalLink683.xml"/><Relationship Id="rId920" Type="http://schemas.openxmlformats.org/officeDocument/2006/relationships/externalLink" Target="externalLinks/externalLink890.xml"/><Relationship Id="rId1343" Type="http://schemas.openxmlformats.org/officeDocument/2006/relationships/externalLink" Target="externalLinks/externalLink1313.xml"/><Relationship Id="rId1203" Type="http://schemas.openxmlformats.org/officeDocument/2006/relationships/externalLink" Target="externalLinks/externalLink1173.xml"/><Relationship Id="rId1410" Type="http://schemas.openxmlformats.org/officeDocument/2006/relationships/externalLink" Target="externalLinks/externalLink1380.xml"/><Relationship Id="rId296" Type="http://schemas.openxmlformats.org/officeDocument/2006/relationships/externalLink" Target="externalLinks/externalLink266.xml"/><Relationship Id="rId156" Type="http://schemas.openxmlformats.org/officeDocument/2006/relationships/externalLink" Target="externalLinks/externalLink126.xml"/><Relationship Id="rId363" Type="http://schemas.openxmlformats.org/officeDocument/2006/relationships/externalLink" Target="externalLinks/externalLink333.xml"/><Relationship Id="rId570" Type="http://schemas.openxmlformats.org/officeDocument/2006/relationships/externalLink" Target="externalLinks/externalLink540.xml"/><Relationship Id="rId223" Type="http://schemas.openxmlformats.org/officeDocument/2006/relationships/externalLink" Target="externalLinks/externalLink193.xml"/><Relationship Id="rId430" Type="http://schemas.openxmlformats.org/officeDocument/2006/relationships/externalLink" Target="externalLinks/externalLink400.xml"/><Relationship Id="rId668" Type="http://schemas.openxmlformats.org/officeDocument/2006/relationships/externalLink" Target="externalLinks/externalLink638.xml"/><Relationship Id="rId875" Type="http://schemas.openxmlformats.org/officeDocument/2006/relationships/externalLink" Target="externalLinks/externalLink845.xml"/><Relationship Id="rId1060" Type="http://schemas.openxmlformats.org/officeDocument/2006/relationships/externalLink" Target="externalLinks/externalLink1030.xml"/><Relationship Id="rId1298" Type="http://schemas.openxmlformats.org/officeDocument/2006/relationships/externalLink" Target="externalLinks/externalLink1268.xml"/><Relationship Id="rId528" Type="http://schemas.openxmlformats.org/officeDocument/2006/relationships/externalLink" Target="externalLinks/externalLink498.xml"/><Relationship Id="rId735" Type="http://schemas.openxmlformats.org/officeDocument/2006/relationships/externalLink" Target="externalLinks/externalLink705.xml"/><Relationship Id="rId942" Type="http://schemas.openxmlformats.org/officeDocument/2006/relationships/externalLink" Target="externalLinks/externalLink912.xml"/><Relationship Id="rId1158" Type="http://schemas.openxmlformats.org/officeDocument/2006/relationships/externalLink" Target="externalLinks/externalLink1128.xml"/><Relationship Id="rId1365" Type="http://schemas.openxmlformats.org/officeDocument/2006/relationships/externalLink" Target="externalLinks/externalLink1335.xml"/><Relationship Id="rId1018" Type="http://schemas.openxmlformats.org/officeDocument/2006/relationships/externalLink" Target="externalLinks/externalLink988.xml"/><Relationship Id="rId1225" Type="http://schemas.openxmlformats.org/officeDocument/2006/relationships/externalLink" Target="externalLinks/externalLink1195.xml"/><Relationship Id="rId71" Type="http://schemas.openxmlformats.org/officeDocument/2006/relationships/externalLink" Target="externalLinks/externalLink41.xml"/><Relationship Id="rId802" Type="http://schemas.openxmlformats.org/officeDocument/2006/relationships/externalLink" Target="externalLinks/externalLink772.xml"/><Relationship Id="rId29" Type="http://schemas.openxmlformats.org/officeDocument/2006/relationships/worksheet" Target="worksheets/sheet29.xml"/><Relationship Id="rId178" Type="http://schemas.openxmlformats.org/officeDocument/2006/relationships/externalLink" Target="externalLinks/externalLink148.xml"/><Relationship Id="rId385" Type="http://schemas.openxmlformats.org/officeDocument/2006/relationships/externalLink" Target="externalLinks/externalLink355.xml"/><Relationship Id="rId592" Type="http://schemas.openxmlformats.org/officeDocument/2006/relationships/externalLink" Target="externalLinks/externalLink562.xml"/><Relationship Id="rId245" Type="http://schemas.openxmlformats.org/officeDocument/2006/relationships/externalLink" Target="externalLinks/externalLink215.xml"/><Relationship Id="rId452" Type="http://schemas.openxmlformats.org/officeDocument/2006/relationships/externalLink" Target="externalLinks/externalLink422.xml"/><Relationship Id="rId897" Type="http://schemas.openxmlformats.org/officeDocument/2006/relationships/externalLink" Target="externalLinks/externalLink867.xml"/><Relationship Id="rId1082" Type="http://schemas.openxmlformats.org/officeDocument/2006/relationships/externalLink" Target="externalLinks/externalLink1052.xml"/><Relationship Id="rId105" Type="http://schemas.openxmlformats.org/officeDocument/2006/relationships/externalLink" Target="externalLinks/externalLink75.xml"/><Relationship Id="rId312" Type="http://schemas.openxmlformats.org/officeDocument/2006/relationships/externalLink" Target="externalLinks/externalLink282.xml"/><Relationship Id="rId757" Type="http://schemas.openxmlformats.org/officeDocument/2006/relationships/externalLink" Target="externalLinks/externalLink727.xml"/><Relationship Id="rId964" Type="http://schemas.openxmlformats.org/officeDocument/2006/relationships/externalLink" Target="externalLinks/externalLink934.xml"/><Relationship Id="rId1387" Type="http://schemas.openxmlformats.org/officeDocument/2006/relationships/externalLink" Target="externalLinks/externalLink1357.xml"/><Relationship Id="rId93" Type="http://schemas.openxmlformats.org/officeDocument/2006/relationships/externalLink" Target="externalLinks/externalLink63.xml"/><Relationship Id="rId617" Type="http://schemas.openxmlformats.org/officeDocument/2006/relationships/externalLink" Target="externalLinks/externalLink587.xml"/><Relationship Id="rId824" Type="http://schemas.openxmlformats.org/officeDocument/2006/relationships/externalLink" Target="externalLinks/externalLink794.xml"/><Relationship Id="rId1247" Type="http://schemas.openxmlformats.org/officeDocument/2006/relationships/externalLink" Target="externalLinks/externalLink1217.xml"/><Relationship Id="rId1107" Type="http://schemas.openxmlformats.org/officeDocument/2006/relationships/externalLink" Target="externalLinks/externalLink1077.xml"/><Relationship Id="rId1314" Type="http://schemas.openxmlformats.org/officeDocument/2006/relationships/externalLink" Target="externalLinks/externalLink1284.xml"/><Relationship Id="rId20" Type="http://schemas.openxmlformats.org/officeDocument/2006/relationships/worksheet" Target="worksheets/sheet20.xml"/><Relationship Id="rId267" Type="http://schemas.openxmlformats.org/officeDocument/2006/relationships/externalLink" Target="externalLinks/externalLink237.xml"/><Relationship Id="rId474" Type="http://schemas.openxmlformats.org/officeDocument/2006/relationships/externalLink" Target="externalLinks/externalLink444.xml"/><Relationship Id="rId127" Type="http://schemas.openxmlformats.org/officeDocument/2006/relationships/externalLink" Target="externalLinks/externalLink97.xml"/><Relationship Id="rId681" Type="http://schemas.openxmlformats.org/officeDocument/2006/relationships/externalLink" Target="externalLinks/externalLink651.xml"/><Relationship Id="rId779" Type="http://schemas.openxmlformats.org/officeDocument/2006/relationships/externalLink" Target="externalLinks/externalLink749.xml"/><Relationship Id="rId986" Type="http://schemas.openxmlformats.org/officeDocument/2006/relationships/externalLink" Target="externalLinks/externalLink956.xml"/><Relationship Id="rId334" Type="http://schemas.openxmlformats.org/officeDocument/2006/relationships/externalLink" Target="externalLinks/externalLink304.xml"/><Relationship Id="rId541" Type="http://schemas.openxmlformats.org/officeDocument/2006/relationships/externalLink" Target="externalLinks/externalLink511.xml"/><Relationship Id="rId639" Type="http://schemas.openxmlformats.org/officeDocument/2006/relationships/externalLink" Target="externalLinks/externalLink609.xml"/><Relationship Id="rId1171" Type="http://schemas.openxmlformats.org/officeDocument/2006/relationships/externalLink" Target="externalLinks/externalLink1141.xml"/><Relationship Id="rId1269" Type="http://schemas.openxmlformats.org/officeDocument/2006/relationships/externalLink" Target="externalLinks/externalLink1239.xml"/><Relationship Id="rId401" Type="http://schemas.openxmlformats.org/officeDocument/2006/relationships/externalLink" Target="externalLinks/externalLink371.xml"/><Relationship Id="rId846" Type="http://schemas.openxmlformats.org/officeDocument/2006/relationships/externalLink" Target="externalLinks/externalLink816.xml"/><Relationship Id="rId1031" Type="http://schemas.openxmlformats.org/officeDocument/2006/relationships/externalLink" Target="externalLinks/externalLink1001.xml"/><Relationship Id="rId1129" Type="http://schemas.openxmlformats.org/officeDocument/2006/relationships/externalLink" Target="externalLinks/externalLink1099.xml"/><Relationship Id="rId706" Type="http://schemas.openxmlformats.org/officeDocument/2006/relationships/externalLink" Target="externalLinks/externalLink676.xml"/><Relationship Id="rId913" Type="http://schemas.openxmlformats.org/officeDocument/2006/relationships/externalLink" Target="externalLinks/externalLink883.xml"/><Relationship Id="rId1336" Type="http://schemas.openxmlformats.org/officeDocument/2006/relationships/externalLink" Target="externalLinks/externalLink1306.xml"/><Relationship Id="rId42" Type="http://schemas.openxmlformats.org/officeDocument/2006/relationships/externalLink" Target="externalLinks/externalLink12.xml"/><Relationship Id="rId1403" Type="http://schemas.openxmlformats.org/officeDocument/2006/relationships/externalLink" Target="externalLinks/externalLink1373.xml"/><Relationship Id="rId191" Type="http://schemas.openxmlformats.org/officeDocument/2006/relationships/externalLink" Target="externalLinks/externalLink161.xml"/><Relationship Id="rId289" Type="http://schemas.openxmlformats.org/officeDocument/2006/relationships/externalLink" Target="externalLinks/externalLink259.xml"/><Relationship Id="rId496" Type="http://schemas.openxmlformats.org/officeDocument/2006/relationships/externalLink" Target="externalLinks/externalLink466.xml"/><Relationship Id="rId149" Type="http://schemas.openxmlformats.org/officeDocument/2006/relationships/externalLink" Target="externalLinks/externalLink119.xml"/><Relationship Id="rId356" Type="http://schemas.openxmlformats.org/officeDocument/2006/relationships/externalLink" Target="externalLinks/externalLink326.xml"/><Relationship Id="rId563" Type="http://schemas.openxmlformats.org/officeDocument/2006/relationships/externalLink" Target="externalLinks/externalLink533.xml"/><Relationship Id="rId770" Type="http://schemas.openxmlformats.org/officeDocument/2006/relationships/externalLink" Target="externalLinks/externalLink740.xml"/><Relationship Id="rId1193" Type="http://schemas.openxmlformats.org/officeDocument/2006/relationships/externalLink" Target="externalLinks/externalLink1163.xml"/><Relationship Id="rId216" Type="http://schemas.openxmlformats.org/officeDocument/2006/relationships/externalLink" Target="externalLinks/externalLink186.xml"/><Relationship Id="rId423" Type="http://schemas.openxmlformats.org/officeDocument/2006/relationships/externalLink" Target="externalLinks/externalLink393.xml"/><Relationship Id="rId868" Type="http://schemas.openxmlformats.org/officeDocument/2006/relationships/externalLink" Target="externalLinks/externalLink838.xml"/><Relationship Id="rId1053" Type="http://schemas.openxmlformats.org/officeDocument/2006/relationships/externalLink" Target="externalLinks/externalLink1023.xml"/><Relationship Id="rId1260" Type="http://schemas.openxmlformats.org/officeDocument/2006/relationships/externalLink" Target="externalLinks/externalLink1230.xml"/><Relationship Id="rId630" Type="http://schemas.openxmlformats.org/officeDocument/2006/relationships/externalLink" Target="externalLinks/externalLink600.xml"/><Relationship Id="rId728" Type="http://schemas.openxmlformats.org/officeDocument/2006/relationships/externalLink" Target="externalLinks/externalLink698.xml"/><Relationship Id="rId935" Type="http://schemas.openxmlformats.org/officeDocument/2006/relationships/externalLink" Target="externalLinks/externalLink905.xml"/><Relationship Id="rId1358" Type="http://schemas.openxmlformats.org/officeDocument/2006/relationships/externalLink" Target="externalLinks/externalLink1328.xml"/><Relationship Id="rId64" Type="http://schemas.openxmlformats.org/officeDocument/2006/relationships/externalLink" Target="externalLinks/externalLink34.xml"/><Relationship Id="rId1120" Type="http://schemas.openxmlformats.org/officeDocument/2006/relationships/externalLink" Target="externalLinks/externalLink1090.xml"/><Relationship Id="rId1218" Type="http://schemas.openxmlformats.org/officeDocument/2006/relationships/externalLink" Target="externalLinks/externalLink1188.xml"/><Relationship Id="rId1425" Type="http://schemas.openxmlformats.org/officeDocument/2006/relationships/externalLink" Target="externalLinks/externalLink1395.xml"/><Relationship Id="rId280" Type="http://schemas.openxmlformats.org/officeDocument/2006/relationships/externalLink" Target="externalLinks/externalLink250.xml"/><Relationship Id="rId140" Type="http://schemas.openxmlformats.org/officeDocument/2006/relationships/externalLink" Target="externalLinks/externalLink110.xml"/><Relationship Id="rId378" Type="http://schemas.openxmlformats.org/officeDocument/2006/relationships/externalLink" Target="externalLinks/externalLink348.xml"/><Relationship Id="rId585" Type="http://schemas.openxmlformats.org/officeDocument/2006/relationships/externalLink" Target="externalLinks/externalLink555.xml"/><Relationship Id="rId792" Type="http://schemas.openxmlformats.org/officeDocument/2006/relationships/externalLink" Target="externalLinks/externalLink762.xml"/><Relationship Id="rId6" Type="http://schemas.openxmlformats.org/officeDocument/2006/relationships/worksheet" Target="worksheets/sheet6.xml"/><Relationship Id="rId238" Type="http://schemas.openxmlformats.org/officeDocument/2006/relationships/externalLink" Target="externalLinks/externalLink208.xml"/><Relationship Id="rId445" Type="http://schemas.openxmlformats.org/officeDocument/2006/relationships/externalLink" Target="externalLinks/externalLink415.xml"/><Relationship Id="rId652" Type="http://schemas.openxmlformats.org/officeDocument/2006/relationships/externalLink" Target="externalLinks/externalLink622.xml"/><Relationship Id="rId1075" Type="http://schemas.openxmlformats.org/officeDocument/2006/relationships/externalLink" Target="externalLinks/externalLink1045.xml"/><Relationship Id="rId1282" Type="http://schemas.openxmlformats.org/officeDocument/2006/relationships/externalLink" Target="externalLinks/externalLink1252.xml"/><Relationship Id="rId305" Type="http://schemas.openxmlformats.org/officeDocument/2006/relationships/externalLink" Target="externalLinks/externalLink275.xml"/><Relationship Id="rId512" Type="http://schemas.openxmlformats.org/officeDocument/2006/relationships/externalLink" Target="externalLinks/externalLink482.xml"/><Relationship Id="rId957" Type="http://schemas.openxmlformats.org/officeDocument/2006/relationships/externalLink" Target="externalLinks/externalLink927.xml"/><Relationship Id="rId1142" Type="http://schemas.openxmlformats.org/officeDocument/2006/relationships/externalLink" Target="externalLinks/externalLink1112.xml"/><Relationship Id="rId86" Type="http://schemas.openxmlformats.org/officeDocument/2006/relationships/externalLink" Target="externalLinks/externalLink56.xml"/><Relationship Id="rId817" Type="http://schemas.openxmlformats.org/officeDocument/2006/relationships/externalLink" Target="externalLinks/externalLink787.xml"/><Relationship Id="rId1002" Type="http://schemas.openxmlformats.org/officeDocument/2006/relationships/externalLink" Target="externalLinks/externalLink972.xml"/><Relationship Id="rId1307" Type="http://schemas.openxmlformats.org/officeDocument/2006/relationships/externalLink" Target="externalLinks/externalLink1277.xml"/><Relationship Id="rId13" Type="http://schemas.openxmlformats.org/officeDocument/2006/relationships/worksheet" Target="worksheets/sheet13.xml"/><Relationship Id="rId162" Type="http://schemas.openxmlformats.org/officeDocument/2006/relationships/externalLink" Target="externalLinks/externalLink132.xml"/><Relationship Id="rId467" Type="http://schemas.openxmlformats.org/officeDocument/2006/relationships/externalLink" Target="externalLinks/externalLink437.xml"/><Relationship Id="rId1097" Type="http://schemas.openxmlformats.org/officeDocument/2006/relationships/externalLink" Target="externalLinks/externalLink1067.xml"/><Relationship Id="rId674" Type="http://schemas.openxmlformats.org/officeDocument/2006/relationships/externalLink" Target="externalLinks/externalLink644.xml"/><Relationship Id="rId881" Type="http://schemas.openxmlformats.org/officeDocument/2006/relationships/externalLink" Target="externalLinks/externalLink851.xml"/><Relationship Id="rId979" Type="http://schemas.openxmlformats.org/officeDocument/2006/relationships/externalLink" Target="externalLinks/externalLink949.xml"/><Relationship Id="rId327" Type="http://schemas.openxmlformats.org/officeDocument/2006/relationships/externalLink" Target="externalLinks/externalLink297.xml"/><Relationship Id="rId534" Type="http://schemas.openxmlformats.org/officeDocument/2006/relationships/externalLink" Target="externalLinks/externalLink504.xml"/><Relationship Id="rId741" Type="http://schemas.openxmlformats.org/officeDocument/2006/relationships/externalLink" Target="externalLinks/externalLink711.xml"/><Relationship Id="rId839" Type="http://schemas.openxmlformats.org/officeDocument/2006/relationships/externalLink" Target="externalLinks/externalLink809.xml"/><Relationship Id="rId1164" Type="http://schemas.openxmlformats.org/officeDocument/2006/relationships/externalLink" Target="externalLinks/externalLink1134.xml"/><Relationship Id="rId1371" Type="http://schemas.openxmlformats.org/officeDocument/2006/relationships/externalLink" Target="externalLinks/externalLink1341.xml"/><Relationship Id="rId601" Type="http://schemas.openxmlformats.org/officeDocument/2006/relationships/externalLink" Target="externalLinks/externalLink571.xml"/><Relationship Id="rId1024" Type="http://schemas.openxmlformats.org/officeDocument/2006/relationships/externalLink" Target="externalLinks/externalLink994.xml"/><Relationship Id="rId1231" Type="http://schemas.openxmlformats.org/officeDocument/2006/relationships/externalLink" Target="externalLinks/externalLink1201.xml"/><Relationship Id="rId906" Type="http://schemas.openxmlformats.org/officeDocument/2006/relationships/externalLink" Target="externalLinks/externalLink876.xml"/><Relationship Id="rId1329" Type="http://schemas.openxmlformats.org/officeDocument/2006/relationships/externalLink" Target="externalLinks/externalLink1299.xml"/><Relationship Id="rId35" Type="http://schemas.openxmlformats.org/officeDocument/2006/relationships/externalLink" Target="externalLinks/externalLink5.xml"/><Relationship Id="rId184" Type="http://schemas.openxmlformats.org/officeDocument/2006/relationships/externalLink" Target="externalLinks/externalLink154.xml"/><Relationship Id="rId391" Type="http://schemas.openxmlformats.org/officeDocument/2006/relationships/externalLink" Target="externalLinks/externalLink361.xml"/><Relationship Id="rId251" Type="http://schemas.openxmlformats.org/officeDocument/2006/relationships/externalLink" Target="externalLinks/externalLink221.xml"/><Relationship Id="rId489" Type="http://schemas.openxmlformats.org/officeDocument/2006/relationships/externalLink" Target="externalLinks/externalLink459.xml"/><Relationship Id="rId696" Type="http://schemas.openxmlformats.org/officeDocument/2006/relationships/externalLink" Target="externalLinks/externalLink666.xml"/><Relationship Id="rId349" Type="http://schemas.openxmlformats.org/officeDocument/2006/relationships/externalLink" Target="externalLinks/externalLink319.xml"/><Relationship Id="rId556" Type="http://schemas.openxmlformats.org/officeDocument/2006/relationships/externalLink" Target="externalLinks/externalLink526.xml"/><Relationship Id="rId763" Type="http://schemas.openxmlformats.org/officeDocument/2006/relationships/externalLink" Target="externalLinks/externalLink733.xml"/><Relationship Id="rId1186" Type="http://schemas.openxmlformats.org/officeDocument/2006/relationships/externalLink" Target="externalLinks/externalLink1156.xml"/><Relationship Id="rId1393" Type="http://schemas.openxmlformats.org/officeDocument/2006/relationships/externalLink" Target="externalLinks/externalLink1363.xml"/><Relationship Id="rId111" Type="http://schemas.openxmlformats.org/officeDocument/2006/relationships/externalLink" Target="externalLinks/externalLink81.xml"/><Relationship Id="rId209" Type="http://schemas.openxmlformats.org/officeDocument/2006/relationships/externalLink" Target="externalLinks/externalLink179.xml"/><Relationship Id="rId416" Type="http://schemas.openxmlformats.org/officeDocument/2006/relationships/externalLink" Target="externalLinks/externalLink386.xml"/><Relationship Id="rId970" Type="http://schemas.openxmlformats.org/officeDocument/2006/relationships/externalLink" Target="externalLinks/externalLink940.xml"/><Relationship Id="rId1046" Type="http://schemas.openxmlformats.org/officeDocument/2006/relationships/externalLink" Target="externalLinks/externalLink1016.xml"/><Relationship Id="rId1253" Type="http://schemas.openxmlformats.org/officeDocument/2006/relationships/externalLink" Target="externalLinks/externalLink1223.xml"/><Relationship Id="rId623" Type="http://schemas.openxmlformats.org/officeDocument/2006/relationships/externalLink" Target="externalLinks/externalLink593.xml"/><Relationship Id="rId830" Type="http://schemas.openxmlformats.org/officeDocument/2006/relationships/externalLink" Target="externalLinks/externalLink800.xml"/><Relationship Id="rId928" Type="http://schemas.openxmlformats.org/officeDocument/2006/relationships/externalLink" Target="externalLinks/externalLink898.xml"/><Relationship Id="rId57" Type="http://schemas.openxmlformats.org/officeDocument/2006/relationships/externalLink" Target="externalLinks/externalLink27.xml"/><Relationship Id="rId1113" Type="http://schemas.openxmlformats.org/officeDocument/2006/relationships/externalLink" Target="externalLinks/externalLink1083.xml"/><Relationship Id="rId1320" Type="http://schemas.openxmlformats.org/officeDocument/2006/relationships/externalLink" Target="externalLinks/externalLink1290.xml"/><Relationship Id="rId1418" Type="http://schemas.openxmlformats.org/officeDocument/2006/relationships/externalLink" Target="externalLinks/externalLink1388.xml"/><Relationship Id="rId273" Type="http://schemas.openxmlformats.org/officeDocument/2006/relationships/externalLink" Target="externalLinks/externalLink243.xml"/><Relationship Id="rId480" Type="http://schemas.openxmlformats.org/officeDocument/2006/relationships/externalLink" Target="externalLinks/externalLink450.xml"/><Relationship Id="rId133" Type="http://schemas.openxmlformats.org/officeDocument/2006/relationships/externalLink" Target="externalLinks/externalLink103.xml"/><Relationship Id="rId340" Type="http://schemas.openxmlformats.org/officeDocument/2006/relationships/externalLink" Target="externalLinks/externalLink310.xml"/><Relationship Id="rId578" Type="http://schemas.openxmlformats.org/officeDocument/2006/relationships/externalLink" Target="externalLinks/externalLink548.xml"/><Relationship Id="rId785" Type="http://schemas.openxmlformats.org/officeDocument/2006/relationships/externalLink" Target="externalLinks/externalLink755.xml"/><Relationship Id="rId992" Type="http://schemas.openxmlformats.org/officeDocument/2006/relationships/externalLink" Target="externalLinks/externalLink962.xml"/><Relationship Id="rId200" Type="http://schemas.openxmlformats.org/officeDocument/2006/relationships/externalLink" Target="externalLinks/externalLink170.xml"/><Relationship Id="rId438" Type="http://schemas.openxmlformats.org/officeDocument/2006/relationships/externalLink" Target="externalLinks/externalLink408.xml"/><Relationship Id="rId645" Type="http://schemas.openxmlformats.org/officeDocument/2006/relationships/externalLink" Target="externalLinks/externalLink615.xml"/><Relationship Id="rId852" Type="http://schemas.openxmlformats.org/officeDocument/2006/relationships/externalLink" Target="externalLinks/externalLink822.xml"/><Relationship Id="rId1068" Type="http://schemas.openxmlformats.org/officeDocument/2006/relationships/externalLink" Target="externalLinks/externalLink1038.xml"/><Relationship Id="rId1275" Type="http://schemas.openxmlformats.org/officeDocument/2006/relationships/externalLink" Target="externalLinks/externalLink1245.xml"/><Relationship Id="rId505" Type="http://schemas.openxmlformats.org/officeDocument/2006/relationships/externalLink" Target="externalLinks/externalLink475.xml"/><Relationship Id="rId712" Type="http://schemas.openxmlformats.org/officeDocument/2006/relationships/externalLink" Target="externalLinks/externalLink682.xml"/><Relationship Id="rId1135" Type="http://schemas.openxmlformats.org/officeDocument/2006/relationships/externalLink" Target="externalLinks/externalLink1105.xml"/><Relationship Id="rId1342" Type="http://schemas.openxmlformats.org/officeDocument/2006/relationships/externalLink" Target="externalLinks/externalLink1312.xml"/><Relationship Id="rId79" Type="http://schemas.openxmlformats.org/officeDocument/2006/relationships/externalLink" Target="externalLinks/externalLink49.xml"/><Relationship Id="rId1202" Type="http://schemas.openxmlformats.org/officeDocument/2006/relationships/externalLink" Target="externalLinks/externalLink1172.xml"/><Relationship Id="rId211" Type="http://schemas.openxmlformats.org/officeDocument/2006/relationships/externalLink" Target="externalLinks/externalLink181.xml"/><Relationship Id="rId295" Type="http://schemas.openxmlformats.org/officeDocument/2006/relationships/externalLink" Target="externalLinks/externalLink265.xml"/><Relationship Id="rId309" Type="http://schemas.openxmlformats.org/officeDocument/2006/relationships/externalLink" Target="externalLinks/externalLink279.xml"/><Relationship Id="rId516" Type="http://schemas.openxmlformats.org/officeDocument/2006/relationships/externalLink" Target="externalLinks/externalLink486.xml"/><Relationship Id="rId1146" Type="http://schemas.openxmlformats.org/officeDocument/2006/relationships/externalLink" Target="externalLinks/externalLink1116.xml"/><Relationship Id="rId723" Type="http://schemas.openxmlformats.org/officeDocument/2006/relationships/externalLink" Target="externalLinks/externalLink693.xml"/><Relationship Id="rId930" Type="http://schemas.openxmlformats.org/officeDocument/2006/relationships/externalLink" Target="externalLinks/externalLink900.xml"/><Relationship Id="rId1006" Type="http://schemas.openxmlformats.org/officeDocument/2006/relationships/externalLink" Target="externalLinks/externalLink976.xml"/><Relationship Id="rId1353" Type="http://schemas.openxmlformats.org/officeDocument/2006/relationships/externalLink" Target="externalLinks/externalLink1323.xml"/><Relationship Id="rId155" Type="http://schemas.openxmlformats.org/officeDocument/2006/relationships/externalLink" Target="externalLinks/externalLink125.xml"/><Relationship Id="rId362" Type="http://schemas.openxmlformats.org/officeDocument/2006/relationships/externalLink" Target="externalLinks/externalLink332.xml"/><Relationship Id="rId1213" Type="http://schemas.openxmlformats.org/officeDocument/2006/relationships/externalLink" Target="externalLinks/externalLink1183.xml"/><Relationship Id="rId1297" Type="http://schemas.openxmlformats.org/officeDocument/2006/relationships/externalLink" Target="externalLinks/externalLink1267.xml"/><Relationship Id="rId1420" Type="http://schemas.openxmlformats.org/officeDocument/2006/relationships/externalLink" Target="externalLinks/externalLink1390.xml"/><Relationship Id="rId222" Type="http://schemas.openxmlformats.org/officeDocument/2006/relationships/externalLink" Target="externalLinks/externalLink192.xml"/><Relationship Id="rId667" Type="http://schemas.openxmlformats.org/officeDocument/2006/relationships/externalLink" Target="externalLinks/externalLink637.xml"/><Relationship Id="rId874" Type="http://schemas.openxmlformats.org/officeDocument/2006/relationships/externalLink" Target="externalLinks/externalLink844.xml"/><Relationship Id="rId17" Type="http://schemas.openxmlformats.org/officeDocument/2006/relationships/worksheet" Target="worksheets/sheet17.xml"/><Relationship Id="rId527" Type="http://schemas.openxmlformats.org/officeDocument/2006/relationships/externalLink" Target="externalLinks/externalLink497.xml"/><Relationship Id="rId734" Type="http://schemas.openxmlformats.org/officeDocument/2006/relationships/externalLink" Target="externalLinks/externalLink704.xml"/><Relationship Id="rId941" Type="http://schemas.openxmlformats.org/officeDocument/2006/relationships/externalLink" Target="externalLinks/externalLink911.xml"/><Relationship Id="rId1157" Type="http://schemas.openxmlformats.org/officeDocument/2006/relationships/externalLink" Target="externalLinks/externalLink1127.xml"/><Relationship Id="rId1364" Type="http://schemas.openxmlformats.org/officeDocument/2006/relationships/externalLink" Target="externalLinks/externalLink1334.xml"/><Relationship Id="rId70" Type="http://schemas.openxmlformats.org/officeDocument/2006/relationships/externalLink" Target="externalLinks/externalLink40.xml"/><Relationship Id="rId166" Type="http://schemas.openxmlformats.org/officeDocument/2006/relationships/externalLink" Target="externalLinks/externalLink136.xml"/><Relationship Id="rId373" Type="http://schemas.openxmlformats.org/officeDocument/2006/relationships/externalLink" Target="externalLinks/externalLink343.xml"/><Relationship Id="rId580" Type="http://schemas.openxmlformats.org/officeDocument/2006/relationships/externalLink" Target="externalLinks/externalLink550.xml"/><Relationship Id="rId801" Type="http://schemas.openxmlformats.org/officeDocument/2006/relationships/externalLink" Target="externalLinks/externalLink771.xml"/><Relationship Id="rId1017" Type="http://schemas.openxmlformats.org/officeDocument/2006/relationships/externalLink" Target="externalLinks/externalLink987.xml"/><Relationship Id="rId1224" Type="http://schemas.openxmlformats.org/officeDocument/2006/relationships/externalLink" Target="externalLinks/externalLink1194.xml"/><Relationship Id="rId1431" Type="http://schemas.openxmlformats.org/officeDocument/2006/relationships/calcChain" Target="calcChain.xml"/><Relationship Id="rId1" Type="http://schemas.openxmlformats.org/officeDocument/2006/relationships/worksheet" Target="worksheets/sheet1.xml"/><Relationship Id="rId233" Type="http://schemas.openxmlformats.org/officeDocument/2006/relationships/externalLink" Target="externalLinks/externalLink203.xml"/><Relationship Id="rId440" Type="http://schemas.openxmlformats.org/officeDocument/2006/relationships/externalLink" Target="externalLinks/externalLink410.xml"/><Relationship Id="rId678" Type="http://schemas.openxmlformats.org/officeDocument/2006/relationships/externalLink" Target="externalLinks/externalLink648.xml"/><Relationship Id="rId885" Type="http://schemas.openxmlformats.org/officeDocument/2006/relationships/externalLink" Target="externalLinks/externalLink855.xml"/><Relationship Id="rId1070" Type="http://schemas.openxmlformats.org/officeDocument/2006/relationships/externalLink" Target="externalLinks/externalLink1040.xml"/><Relationship Id="rId28" Type="http://schemas.openxmlformats.org/officeDocument/2006/relationships/worksheet" Target="worksheets/sheet28.xml"/><Relationship Id="rId300" Type="http://schemas.openxmlformats.org/officeDocument/2006/relationships/externalLink" Target="externalLinks/externalLink270.xml"/><Relationship Id="rId538" Type="http://schemas.openxmlformats.org/officeDocument/2006/relationships/externalLink" Target="externalLinks/externalLink508.xml"/><Relationship Id="rId745" Type="http://schemas.openxmlformats.org/officeDocument/2006/relationships/externalLink" Target="externalLinks/externalLink715.xml"/><Relationship Id="rId952" Type="http://schemas.openxmlformats.org/officeDocument/2006/relationships/externalLink" Target="externalLinks/externalLink922.xml"/><Relationship Id="rId1168" Type="http://schemas.openxmlformats.org/officeDocument/2006/relationships/externalLink" Target="externalLinks/externalLink1138.xml"/><Relationship Id="rId1375" Type="http://schemas.openxmlformats.org/officeDocument/2006/relationships/externalLink" Target="externalLinks/externalLink1345.xml"/><Relationship Id="rId81" Type="http://schemas.openxmlformats.org/officeDocument/2006/relationships/externalLink" Target="externalLinks/externalLink51.xml"/><Relationship Id="rId177" Type="http://schemas.openxmlformats.org/officeDocument/2006/relationships/externalLink" Target="externalLinks/externalLink147.xml"/><Relationship Id="rId384" Type="http://schemas.openxmlformats.org/officeDocument/2006/relationships/externalLink" Target="externalLinks/externalLink354.xml"/><Relationship Id="rId591" Type="http://schemas.openxmlformats.org/officeDocument/2006/relationships/externalLink" Target="externalLinks/externalLink561.xml"/><Relationship Id="rId605" Type="http://schemas.openxmlformats.org/officeDocument/2006/relationships/externalLink" Target="externalLinks/externalLink575.xml"/><Relationship Id="rId812" Type="http://schemas.openxmlformats.org/officeDocument/2006/relationships/externalLink" Target="externalLinks/externalLink782.xml"/><Relationship Id="rId1028" Type="http://schemas.openxmlformats.org/officeDocument/2006/relationships/externalLink" Target="externalLinks/externalLink998.xml"/><Relationship Id="rId1235" Type="http://schemas.openxmlformats.org/officeDocument/2006/relationships/externalLink" Target="externalLinks/externalLink1205.xml"/><Relationship Id="rId244" Type="http://schemas.openxmlformats.org/officeDocument/2006/relationships/externalLink" Target="externalLinks/externalLink214.xml"/><Relationship Id="rId689" Type="http://schemas.openxmlformats.org/officeDocument/2006/relationships/externalLink" Target="externalLinks/externalLink659.xml"/><Relationship Id="rId896" Type="http://schemas.openxmlformats.org/officeDocument/2006/relationships/externalLink" Target="externalLinks/externalLink866.xml"/><Relationship Id="rId1081" Type="http://schemas.openxmlformats.org/officeDocument/2006/relationships/externalLink" Target="externalLinks/externalLink1051.xml"/><Relationship Id="rId1302" Type="http://schemas.openxmlformats.org/officeDocument/2006/relationships/externalLink" Target="externalLinks/externalLink1272.xml"/><Relationship Id="rId39" Type="http://schemas.openxmlformats.org/officeDocument/2006/relationships/externalLink" Target="externalLinks/externalLink9.xml"/><Relationship Id="rId451" Type="http://schemas.openxmlformats.org/officeDocument/2006/relationships/externalLink" Target="externalLinks/externalLink421.xml"/><Relationship Id="rId549" Type="http://schemas.openxmlformats.org/officeDocument/2006/relationships/externalLink" Target="externalLinks/externalLink519.xml"/><Relationship Id="rId756" Type="http://schemas.openxmlformats.org/officeDocument/2006/relationships/externalLink" Target="externalLinks/externalLink726.xml"/><Relationship Id="rId1179" Type="http://schemas.openxmlformats.org/officeDocument/2006/relationships/externalLink" Target="externalLinks/externalLink1149.xml"/><Relationship Id="rId1386" Type="http://schemas.openxmlformats.org/officeDocument/2006/relationships/externalLink" Target="externalLinks/externalLink1356.xml"/><Relationship Id="rId104" Type="http://schemas.openxmlformats.org/officeDocument/2006/relationships/externalLink" Target="externalLinks/externalLink74.xml"/><Relationship Id="rId188" Type="http://schemas.openxmlformats.org/officeDocument/2006/relationships/externalLink" Target="externalLinks/externalLink158.xml"/><Relationship Id="rId311" Type="http://schemas.openxmlformats.org/officeDocument/2006/relationships/externalLink" Target="externalLinks/externalLink281.xml"/><Relationship Id="rId395" Type="http://schemas.openxmlformats.org/officeDocument/2006/relationships/externalLink" Target="externalLinks/externalLink365.xml"/><Relationship Id="rId409" Type="http://schemas.openxmlformats.org/officeDocument/2006/relationships/externalLink" Target="externalLinks/externalLink379.xml"/><Relationship Id="rId963" Type="http://schemas.openxmlformats.org/officeDocument/2006/relationships/externalLink" Target="externalLinks/externalLink933.xml"/><Relationship Id="rId1039" Type="http://schemas.openxmlformats.org/officeDocument/2006/relationships/externalLink" Target="externalLinks/externalLink1009.xml"/><Relationship Id="rId1246" Type="http://schemas.openxmlformats.org/officeDocument/2006/relationships/externalLink" Target="externalLinks/externalLink1216.xml"/><Relationship Id="rId92" Type="http://schemas.openxmlformats.org/officeDocument/2006/relationships/externalLink" Target="externalLinks/externalLink62.xml"/><Relationship Id="rId616" Type="http://schemas.openxmlformats.org/officeDocument/2006/relationships/externalLink" Target="externalLinks/externalLink586.xml"/><Relationship Id="rId823" Type="http://schemas.openxmlformats.org/officeDocument/2006/relationships/externalLink" Target="externalLinks/externalLink793.xml"/><Relationship Id="rId255" Type="http://schemas.openxmlformats.org/officeDocument/2006/relationships/externalLink" Target="externalLinks/externalLink225.xml"/><Relationship Id="rId462" Type="http://schemas.openxmlformats.org/officeDocument/2006/relationships/externalLink" Target="externalLinks/externalLink432.xml"/><Relationship Id="rId1092" Type="http://schemas.openxmlformats.org/officeDocument/2006/relationships/externalLink" Target="externalLinks/externalLink1062.xml"/><Relationship Id="rId1106" Type="http://schemas.openxmlformats.org/officeDocument/2006/relationships/externalLink" Target="externalLinks/externalLink1076.xml"/><Relationship Id="rId1313" Type="http://schemas.openxmlformats.org/officeDocument/2006/relationships/externalLink" Target="externalLinks/externalLink1283.xml"/><Relationship Id="rId1397" Type="http://schemas.openxmlformats.org/officeDocument/2006/relationships/externalLink" Target="externalLinks/externalLink1367.xml"/><Relationship Id="rId115" Type="http://schemas.openxmlformats.org/officeDocument/2006/relationships/externalLink" Target="externalLinks/externalLink85.xml"/><Relationship Id="rId322" Type="http://schemas.openxmlformats.org/officeDocument/2006/relationships/externalLink" Target="externalLinks/externalLink292.xml"/><Relationship Id="rId767" Type="http://schemas.openxmlformats.org/officeDocument/2006/relationships/externalLink" Target="externalLinks/externalLink737.xml"/><Relationship Id="rId974" Type="http://schemas.openxmlformats.org/officeDocument/2006/relationships/externalLink" Target="externalLinks/externalLink944.xml"/><Relationship Id="rId199" Type="http://schemas.openxmlformats.org/officeDocument/2006/relationships/externalLink" Target="externalLinks/externalLink169.xml"/><Relationship Id="rId627" Type="http://schemas.openxmlformats.org/officeDocument/2006/relationships/externalLink" Target="externalLinks/externalLink597.xml"/><Relationship Id="rId834" Type="http://schemas.openxmlformats.org/officeDocument/2006/relationships/externalLink" Target="externalLinks/externalLink804.xml"/><Relationship Id="rId1257" Type="http://schemas.openxmlformats.org/officeDocument/2006/relationships/externalLink" Target="externalLinks/externalLink1227.xml"/><Relationship Id="rId266" Type="http://schemas.openxmlformats.org/officeDocument/2006/relationships/externalLink" Target="externalLinks/externalLink236.xml"/><Relationship Id="rId473" Type="http://schemas.openxmlformats.org/officeDocument/2006/relationships/externalLink" Target="externalLinks/externalLink443.xml"/><Relationship Id="rId680" Type="http://schemas.openxmlformats.org/officeDocument/2006/relationships/externalLink" Target="externalLinks/externalLink650.xml"/><Relationship Id="rId901" Type="http://schemas.openxmlformats.org/officeDocument/2006/relationships/externalLink" Target="externalLinks/externalLink871.xml"/><Relationship Id="rId1117" Type="http://schemas.openxmlformats.org/officeDocument/2006/relationships/externalLink" Target="externalLinks/externalLink1087.xml"/><Relationship Id="rId1324" Type="http://schemas.openxmlformats.org/officeDocument/2006/relationships/externalLink" Target="externalLinks/externalLink1294.xml"/><Relationship Id="rId30" Type="http://schemas.openxmlformats.org/officeDocument/2006/relationships/worksheet" Target="worksheets/sheet30.xml"/><Relationship Id="rId126" Type="http://schemas.openxmlformats.org/officeDocument/2006/relationships/externalLink" Target="externalLinks/externalLink96.xml"/><Relationship Id="rId333" Type="http://schemas.openxmlformats.org/officeDocument/2006/relationships/externalLink" Target="externalLinks/externalLink303.xml"/><Relationship Id="rId540" Type="http://schemas.openxmlformats.org/officeDocument/2006/relationships/externalLink" Target="externalLinks/externalLink510.xml"/><Relationship Id="rId778" Type="http://schemas.openxmlformats.org/officeDocument/2006/relationships/externalLink" Target="externalLinks/externalLink748.xml"/><Relationship Id="rId985" Type="http://schemas.openxmlformats.org/officeDocument/2006/relationships/externalLink" Target="externalLinks/externalLink955.xml"/><Relationship Id="rId1170" Type="http://schemas.openxmlformats.org/officeDocument/2006/relationships/externalLink" Target="externalLinks/externalLink1140.xml"/><Relationship Id="rId638" Type="http://schemas.openxmlformats.org/officeDocument/2006/relationships/externalLink" Target="externalLinks/externalLink608.xml"/><Relationship Id="rId845" Type="http://schemas.openxmlformats.org/officeDocument/2006/relationships/externalLink" Target="externalLinks/externalLink815.xml"/><Relationship Id="rId1030" Type="http://schemas.openxmlformats.org/officeDocument/2006/relationships/externalLink" Target="externalLinks/externalLink1000.xml"/><Relationship Id="rId1268" Type="http://schemas.openxmlformats.org/officeDocument/2006/relationships/externalLink" Target="externalLinks/externalLink1238.xml"/><Relationship Id="rId277" Type="http://schemas.openxmlformats.org/officeDocument/2006/relationships/externalLink" Target="externalLinks/externalLink247.xml"/><Relationship Id="rId400" Type="http://schemas.openxmlformats.org/officeDocument/2006/relationships/externalLink" Target="externalLinks/externalLink370.xml"/><Relationship Id="rId484" Type="http://schemas.openxmlformats.org/officeDocument/2006/relationships/externalLink" Target="externalLinks/externalLink454.xml"/><Relationship Id="rId705" Type="http://schemas.openxmlformats.org/officeDocument/2006/relationships/externalLink" Target="externalLinks/externalLink675.xml"/><Relationship Id="rId1128" Type="http://schemas.openxmlformats.org/officeDocument/2006/relationships/externalLink" Target="externalLinks/externalLink1098.xml"/><Relationship Id="rId1335" Type="http://schemas.openxmlformats.org/officeDocument/2006/relationships/externalLink" Target="externalLinks/externalLink1305.xml"/><Relationship Id="rId137" Type="http://schemas.openxmlformats.org/officeDocument/2006/relationships/externalLink" Target="externalLinks/externalLink107.xml"/><Relationship Id="rId344" Type="http://schemas.openxmlformats.org/officeDocument/2006/relationships/externalLink" Target="externalLinks/externalLink314.xml"/><Relationship Id="rId691" Type="http://schemas.openxmlformats.org/officeDocument/2006/relationships/externalLink" Target="externalLinks/externalLink661.xml"/><Relationship Id="rId789" Type="http://schemas.openxmlformats.org/officeDocument/2006/relationships/externalLink" Target="externalLinks/externalLink759.xml"/><Relationship Id="rId912" Type="http://schemas.openxmlformats.org/officeDocument/2006/relationships/externalLink" Target="externalLinks/externalLink882.xml"/><Relationship Id="rId996" Type="http://schemas.openxmlformats.org/officeDocument/2006/relationships/externalLink" Target="externalLinks/externalLink966.xml"/><Relationship Id="rId41" Type="http://schemas.openxmlformats.org/officeDocument/2006/relationships/externalLink" Target="externalLinks/externalLink11.xml"/><Relationship Id="rId551" Type="http://schemas.openxmlformats.org/officeDocument/2006/relationships/externalLink" Target="externalLinks/externalLink521.xml"/><Relationship Id="rId649" Type="http://schemas.openxmlformats.org/officeDocument/2006/relationships/externalLink" Target="externalLinks/externalLink619.xml"/><Relationship Id="rId856" Type="http://schemas.openxmlformats.org/officeDocument/2006/relationships/externalLink" Target="externalLinks/externalLink826.xml"/><Relationship Id="rId1181" Type="http://schemas.openxmlformats.org/officeDocument/2006/relationships/externalLink" Target="externalLinks/externalLink1151.xml"/><Relationship Id="rId1279" Type="http://schemas.openxmlformats.org/officeDocument/2006/relationships/externalLink" Target="externalLinks/externalLink1249.xml"/><Relationship Id="rId1402" Type="http://schemas.openxmlformats.org/officeDocument/2006/relationships/externalLink" Target="externalLinks/externalLink1372.xml"/><Relationship Id="rId190" Type="http://schemas.openxmlformats.org/officeDocument/2006/relationships/externalLink" Target="externalLinks/externalLink160.xml"/><Relationship Id="rId204" Type="http://schemas.openxmlformats.org/officeDocument/2006/relationships/externalLink" Target="externalLinks/externalLink174.xml"/><Relationship Id="rId288" Type="http://schemas.openxmlformats.org/officeDocument/2006/relationships/externalLink" Target="externalLinks/externalLink258.xml"/><Relationship Id="rId411" Type="http://schemas.openxmlformats.org/officeDocument/2006/relationships/externalLink" Target="externalLinks/externalLink381.xml"/><Relationship Id="rId509" Type="http://schemas.openxmlformats.org/officeDocument/2006/relationships/externalLink" Target="externalLinks/externalLink479.xml"/><Relationship Id="rId1041" Type="http://schemas.openxmlformats.org/officeDocument/2006/relationships/externalLink" Target="externalLinks/externalLink1011.xml"/><Relationship Id="rId1139" Type="http://schemas.openxmlformats.org/officeDocument/2006/relationships/externalLink" Target="externalLinks/externalLink1109.xml"/><Relationship Id="rId1346" Type="http://schemas.openxmlformats.org/officeDocument/2006/relationships/externalLink" Target="externalLinks/externalLink1316.xml"/><Relationship Id="rId495" Type="http://schemas.openxmlformats.org/officeDocument/2006/relationships/externalLink" Target="externalLinks/externalLink465.xml"/><Relationship Id="rId716" Type="http://schemas.openxmlformats.org/officeDocument/2006/relationships/externalLink" Target="externalLinks/externalLink686.xml"/><Relationship Id="rId923" Type="http://schemas.openxmlformats.org/officeDocument/2006/relationships/externalLink" Target="externalLinks/externalLink893.xml"/><Relationship Id="rId52" Type="http://schemas.openxmlformats.org/officeDocument/2006/relationships/externalLink" Target="externalLinks/externalLink22.xml"/><Relationship Id="rId148" Type="http://schemas.openxmlformats.org/officeDocument/2006/relationships/externalLink" Target="externalLinks/externalLink118.xml"/><Relationship Id="rId355" Type="http://schemas.openxmlformats.org/officeDocument/2006/relationships/externalLink" Target="externalLinks/externalLink325.xml"/><Relationship Id="rId562" Type="http://schemas.openxmlformats.org/officeDocument/2006/relationships/externalLink" Target="externalLinks/externalLink532.xml"/><Relationship Id="rId1192" Type="http://schemas.openxmlformats.org/officeDocument/2006/relationships/externalLink" Target="externalLinks/externalLink1162.xml"/><Relationship Id="rId1206" Type="http://schemas.openxmlformats.org/officeDocument/2006/relationships/externalLink" Target="externalLinks/externalLink1176.xml"/><Relationship Id="rId1413" Type="http://schemas.openxmlformats.org/officeDocument/2006/relationships/externalLink" Target="externalLinks/externalLink1383.xml"/><Relationship Id="rId215" Type="http://schemas.openxmlformats.org/officeDocument/2006/relationships/externalLink" Target="externalLinks/externalLink185.xml"/><Relationship Id="rId422" Type="http://schemas.openxmlformats.org/officeDocument/2006/relationships/externalLink" Target="externalLinks/externalLink392.xml"/><Relationship Id="rId867" Type="http://schemas.openxmlformats.org/officeDocument/2006/relationships/externalLink" Target="externalLinks/externalLink837.xml"/><Relationship Id="rId1052" Type="http://schemas.openxmlformats.org/officeDocument/2006/relationships/externalLink" Target="externalLinks/externalLink1022.xml"/><Relationship Id="rId299" Type="http://schemas.openxmlformats.org/officeDocument/2006/relationships/externalLink" Target="externalLinks/externalLink269.xml"/><Relationship Id="rId727" Type="http://schemas.openxmlformats.org/officeDocument/2006/relationships/externalLink" Target="externalLinks/externalLink697.xml"/><Relationship Id="rId934" Type="http://schemas.openxmlformats.org/officeDocument/2006/relationships/externalLink" Target="externalLinks/externalLink904.xml"/><Relationship Id="rId1357" Type="http://schemas.openxmlformats.org/officeDocument/2006/relationships/externalLink" Target="externalLinks/externalLink1327.xml"/><Relationship Id="rId63" Type="http://schemas.openxmlformats.org/officeDocument/2006/relationships/externalLink" Target="externalLinks/externalLink33.xml"/><Relationship Id="rId159" Type="http://schemas.openxmlformats.org/officeDocument/2006/relationships/externalLink" Target="externalLinks/externalLink129.xml"/><Relationship Id="rId366" Type="http://schemas.openxmlformats.org/officeDocument/2006/relationships/externalLink" Target="externalLinks/externalLink336.xml"/><Relationship Id="rId573" Type="http://schemas.openxmlformats.org/officeDocument/2006/relationships/externalLink" Target="externalLinks/externalLink543.xml"/><Relationship Id="rId780" Type="http://schemas.openxmlformats.org/officeDocument/2006/relationships/externalLink" Target="externalLinks/externalLink750.xml"/><Relationship Id="rId1217" Type="http://schemas.openxmlformats.org/officeDocument/2006/relationships/externalLink" Target="externalLinks/externalLink1187.xml"/><Relationship Id="rId1424" Type="http://schemas.openxmlformats.org/officeDocument/2006/relationships/externalLink" Target="externalLinks/externalLink1394.xml"/><Relationship Id="rId226" Type="http://schemas.openxmlformats.org/officeDocument/2006/relationships/externalLink" Target="externalLinks/externalLink196.xml"/><Relationship Id="rId433" Type="http://schemas.openxmlformats.org/officeDocument/2006/relationships/externalLink" Target="externalLinks/externalLink403.xml"/><Relationship Id="rId878" Type="http://schemas.openxmlformats.org/officeDocument/2006/relationships/externalLink" Target="externalLinks/externalLink848.xml"/><Relationship Id="rId1063" Type="http://schemas.openxmlformats.org/officeDocument/2006/relationships/externalLink" Target="externalLinks/externalLink1033.xml"/><Relationship Id="rId1270" Type="http://schemas.openxmlformats.org/officeDocument/2006/relationships/externalLink" Target="externalLinks/externalLink1240.xml"/><Relationship Id="rId640" Type="http://schemas.openxmlformats.org/officeDocument/2006/relationships/externalLink" Target="externalLinks/externalLink610.xml"/><Relationship Id="rId738" Type="http://schemas.openxmlformats.org/officeDocument/2006/relationships/externalLink" Target="externalLinks/externalLink708.xml"/><Relationship Id="rId945" Type="http://schemas.openxmlformats.org/officeDocument/2006/relationships/externalLink" Target="externalLinks/externalLink915.xml"/><Relationship Id="rId1368" Type="http://schemas.openxmlformats.org/officeDocument/2006/relationships/externalLink" Target="externalLinks/externalLink1338.xml"/><Relationship Id="rId74" Type="http://schemas.openxmlformats.org/officeDocument/2006/relationships/externalLink" Target="externalLinks/externalLink44.xml"/><Relationship Id="rId377" Type="http://schemas.openxmlformats.org/officeDocument/2006/relationships/externalLink" Target="externalLinks/externalLink347.xml"/><Relationship Id="rId500" Type="http://schemas.openxmlformats.org/officeDocument/2006/relationships/externalLink" Target="externalLinks/externalLink470.xml"/><Relationship Id="rId584" Type="http://schemas.openxmlformats.org/officeDocument/2006/relationships/externalLink" Target="externalLinks/externalLink554.xml"/><Relationship Id="rId805" Type="http://schemas.openxmlformats.org/officeDocument/2006/relationships/externalLink" Target="externalLinks/externalLink775.xml"/><Relationship Id="rId1130" Type="http://schemas.openxmlformats.org/officeDocument/2006/relationships/externalLink" Target="externalLinks/externalLink1100.xml"/><Relationship Id="rId1228" Type="http://schemas.openxmlformats.org/officeDocument/2006/relationships/externalLink" Target="externalLinks/externalLink1198.xml"/><Relationship Id="rId5" Type="http://schemas.openxmlformats.org/officeDocument/2006/relationships/worksheet" Target="worksheets/sheet5.xml"/><Relationship Id="rId237" Type="http://schemas.openxmlformats.org/officeDocument/2006/relationships/externalLink" Target="externalLinks/externalLink207.xml"/><Relationship Id="rId791" Type="http://schemas.openxmlformats.org/officeDocument/2006/relationships/externalLink" Target="externalLinks/externalLink761.xml"/><Relationship Id="rId889" Type="http://schemas.openxmlformats.org/officeDocument/2006/relationships/externalLink" Target="externalLinks/externalLink859.xml"/><Relationship Id="rId1074" Type="http://schemas.openxmlformats.org/officeDocument/2006/relationships/externalLink" Target="externalLinks/externalLink1044.xml"/><Relationship Id="rId444" Type="http://schemas.openxmlformats.org/officeDocument/2006/relationships/externalLink" Target="externalLinks/externalLink414.xml"/><Relationship Id="rId651" Type="http://schemas.openxmlformats.org/officeDocument/2006/relationships/externalLink" Target="externalLinks/externalLink621.xml"/><Relationship Id="rId749" Type="http://schemas.openxmlformats.org/officeDocument/2006/relationships/externalLink" Target="externalLinks/externalLink719.xml"/><Relationship Id="rId1281" Type="http://schemas.openxmlformats.org/officeDocument/2006/relationships/externalLink" Target="externalLinks/externalLink1251.xml"/><Relationship Id="rId1379" Type="http://schemas.openxmlformats.org/officeDocument/2006/relationships/externalLink" Target="externalLinks/externalLink1349.xml"/><Relationship Id="rId290" Type="http://schemas.openxmlformats.org/officeDocument/2006/relationships/externalLink" Target="externalLinks/externalLink260.xml"/><Relationship Id="rId304" Type="http://schemas.openxmlformats.org/officeDocument/2006/relationships/externalLink" Target="externalLinks/externalLink274.xml"/><Relationship Id="rId388" Type="http://schemas.openxmlformats.org/officeDocument/2006/relationships/externalLink" Target="externalLinks/externalLink358.xml"/><Relationship Id="rId511" Type="http://schemas.openxmlformats.org/officeDocument/2006/relationships/externalLink" Target="externalLinks/externalLink481.xml"/><Relationship Id="rId609" Type="http://schemas.openxmlformats.org/officeDocument/2006/relationships/externalLink" Target="externalLinks/externalLink579.xml"/><Relationship Id="rId956" Type="http://schemas.openxmlformats.org/officeDocument/2006/relationships/externalLink" Target="externalLinks/externalLink926.xml"/><Relationship Id="rId1141" Type="http://schemas.openxmlformats.org/officeDocument/2006/relationships/externalLink" Target="externalLinks/externalLink1111.xml"/><Relationship Id="rId1239" Type="http://schemas.openxmlformats.org/officeDocument/2006/relationships/externalLink" Target="externalLinks/externalLink1209.xml"/><Relationship Id="rId85" Type="http://schemas.openxmlformats.org/officeDocument/2006/relationships/externalLink" Target="externalLinks/externalLink55.xml"/><Relationship Id="rId150" Type="http://schemas.openxmlformats.org/officeDocument/2006/relationships/externalLink" Target="externalLinks/externalLink120.xml"/><Relationship Id="rId595" Type="http://schemas.openxmlformats.org/officeDocument/2006/relationships/externalLink" Target="externalLinks/externalLink565.xml"/><Relationship Id="rId816" Type="http://schemas.openxmlformats.org/officeDocument/2006/relationships/externalLink" Target="externalLinks/externalLink786.xml"/><Relationship Id="rId1001" Type="http://schemas.openxmlformats.org/officeDocument/2006/relationships/externalLink" Target="externalLinks/externalLink971.xml"/><Relationship Id="rId248" Type="http://schemas.openxmlformats.org/officeDocument/2006/relationships/externalLink" Target="externalLinks/externalLink218.xml"/><Relationship Id="rId455" Type="http://schemas.openxmlformats.org/officeDocument/2006/relationships/externalLink" Target="externalLinks/externalLink425.xml"/><Relationship Id="rId662" Type="http://schemas.openxmlformats.org/officeDocument/2006/relationships/externalLink" Target="externalLinks/externalLink632.xml"/><Relationship Id="rId1085" Type="http://schemas.openxmlformats.org/officeDocument/2006/relationships/externalLink" Target="externalLinks/externalLink1055.xml"/><Relationship Id="rId1292" Type="http://schemas.openxmlformats.org/officeDocument/2006/relationships/externalLink" Target="externalLinks/externalLink1262.xml"/><Relationship Id="rId1306" Type="http://schemas.openxmlformats.org/officeDocument/2006/relationships/externalLink" Target="externalLinks/externalLink1276.xml"/><Relationship Id="rId12" Type="http://schemas.openxmlformats.org/officeDocument/2006/relationships/worksheet" Target="worksheets/sheet12.xml"/><Relationship Id="rId108" Type="http://schemas.openxmlformats.org/officeDocument/2006/relationships/externalLink" Target="externalLinks/externalLink78.xml"/><Relationship Id="rId315" Type="http://schemas.openxmlformats.org/officeDocument/2006/relationships/externalLink" Target="externalLinks/externalLink285.xml"/><Relationship Id="rId522" Type="http://schemas.openxmlformats.org/officeDocument/2006/relationships/externalLink" Target="externalLinks/externalLink492.xml"/><Relationship Id="rId967" Type="http://schemas.openxmlformats.org/officeDocument/2006/relationships/externalLink" Target="externalLinks/externalLink937.xml"/><Relationship Id="rId1152" Type="http://schemas.openxmlformats.org/officeDocument/2006/relationships/externalLink" Target="externalLinks/externalLink1122.xml"/><Relationship Id="rId96" Type="http://schemas.openxmlformats.org/officeDocument/2006/relationships/externalLink" Target="externalLinks/externalLink66.xml"/><Relationship Id="rId161" Type="http://schemas.openxmlformats.org/officeDocument/2006/relationships/externalLink" Target="externalLinks/externalLink131.xml"/><Relationship Id="rId399" Type="http://schemas.openxmlformats.org/officeDocument/2006/relationships/externalLink" Target="externalLinks/externalLink369.xml"/><Relationship Id="rId827" Type="http://schemas.openxmlformats.org/officeDocument/2006/relationships/externalLink" Target="externalLinks/externalLink797.xml"/><Relationship Id="rId1012" Type="http://schemas.openxmlformats.org/officeDocument/2006/relationships/externalLink" Target="externalLinks/externalLink982.xml"/><Relationship Id="rId259" Type="http://schemas.openxmlformats.org/officeDocument/2006/relationships/externalLink" Target="externalLinks/externalLink229.xml"/><Relationship Id="rId466" Type="http://schemas.openxmlformats.org/officeDocument/2006/relationships/externalLink" Target="externalLinks/externalLink436.xml"/><Relationship Id="rId673" Type="http://schemas.openxmlformats.org/officeDocument/2006/relationships/externalLink" Target="externalLinks/externalLink643.xml"/><Relationship Id="rId880" Type="http://schemas.openxmlformats.org/officeDocument/2006/relationships/externalLink" Target="externalLinks/externalLink850.xml"/><Relationship Id="rId1096" Type="http://schemas.openxmlformats.org/officeDocument/2006/relationships/externalLink" Target="externalLinks/externalLink1066.xml"/><Relationship Id="rId1317" Type="http://schemas.openxmlformats.org/officeDocument/2006/relationships/externalLink" Target="externalLinks/externalLink1287.xml"/><Relationship Id="rId23" Type="http://schemas.openxmlformats.org/officeDocument/2006/relationships/worksheet" Target="worksheets/sheet23.xml"/><Relationship Id="rId119" Type="http://schemas.openxmlformats.org/officeDocument/2006/relationships/externalLink" Target="externalLinks/externalLink89.xml"/><Relationship Id="rId326" Type="http://schemas.openxmlformats.org/officeDocument/2006/relationships/externalLink" Target="externalLinks/externalLink296.xml"/><Relationship Id="rId533" Type="http://schemas.openxmlformats.org/officeDocument/2006/relationships/externalLink" Target="externalLinks/externalLink503.xml"/><Relationship Id="rId978" Type="http://schemas.openxmlformats.org/officeDocument/2006/relationships/externalLink" Target="externalLinks/externalLink948.xml"/><Relationship Id="rId1163" Type="http://schemas.openxmlformats.org/officeDocument/2006/relationships/externalLink" Target="externalLinks/externalLink1133.xml"/><Relationship Id="rId1370" Type="http://schemas.openxmlformats.org/officeDocument/2006/relationships/externalLink" Target="externalLinks/externalLink1340.xml"/><Relationship Id="rId740" Type="http://schemas.openxmlformats.org/officeDocument/2006/relationships/externalLink" Target="externalLinks/externalLink710.xml"/><Relationship Id="rId838" Type="http://schemas.openxmlformats.org/officeDocument/2006/relationships/externalLink" Target="externalLinks/externalLink808.xml"/><Relationship Id="rId1023" Type="http://schemas.openxmlformats.org/officeDocument/2006/relationships/externalLink" Target="externalLinks/externalLink993.xml"/><Relationship Id="rId172" Type="http://schemas.openxmlformats.org/officeDocument/2006/relationships/externalLink" Target="externalLinks/externalLink142.xml"/><Relationship Id="rId477" Type="http://schemas.openxmlformats.org/officeDocument/2006/relationships/externalLink" Target="externalLinks/externalLink447.xml"/><Relationship Id="rId600" Type="http://schemas.openxmlformats.org/officeDocument/2006/relationships/externalLink" Target="externalLinks/externalLink570.xml"/><Relationship Id="rId684" Type="http://schemas.openxmlformats.org/officeDocument/2006/relationships/externalLink" Target="externalLinks/externalLink654.xml"/><Relationship Id="rId1230" Type="http://schemas.openxmlformats.org/officeDocument/2006/relationships/externalLink" Target="externalLinks/externalLink1200.xml"/><Relationship Id="rId1328" Type="http://schemas.openxmlformats.org/officeDocument/2006/relationships/externalLink" Target="externalLinks/externalLink1298.xml"/><Relationship Id="rId337" Type="http://schemas.openxmlformats.org/officeDocument/2006/relationships/externalLink" Target="externalLinks/externalLink307.xml"/><Relationship Id="rId891" Type="http://schemas.openxmlformats.org/officeDocument/2006/relationships/externalLink" Target="externalLinks/externalLink861.xml"/><Relationship Id="rId905" Type="http://schemas.openxmlformats.org/officeDocument/2006/relationships/externalLink" Target="externalLinks/externalLink875.xml"/><Relationship Id="rId989" Type="http://schemas.openxmlformats.org/officeDocument/2006/relationships/externalLink" Target="externalLinks/externalLink959.xml"/><Relationship Id="rId34" Type="http://schemas.openxmlformats.org/officeDocument/2006/relationships/externalLink" Target="externalLinks/externalLink4.xml"/><Relationship Id="rId544" Type="http://schemas.openxmlformats.org/officeDocument/2006/relationships/externalLink" Target="externalLinks/externalLink514.xml"/><Relationship Id="rId751" Type="http://schemas.openxmlformats.org/officeDocument/2006/relationships/externalLink" Target="externalLinks/externalLink721.xml"/><Relationship Id="rId849" Type="http://schemas.openxmlformats.org/officeDocument/2006/relationships/externalLink" Target="externalLinks/externalLink819.xml"/><Relationship Id="rId1174" Type="http://schemas.openxmlformats.org/officeDocument/2006/relationships/externalLink" Target="externalLinks/externalLink1144.xml"/><Relationship Id="rId1381" Type="http://schemas.openxmlformats.org/officeDocument/2006/relationships/externalLink" Target="externalLinks/externalLink1351.xml"/><Relationship Id="rId183" Type="http://schemas.openxmlformats.org/officeDocument/2006/relationships/externalLink" Target="externalLinks/externalLink153.xml"/><Relationship Id="rId390" Type="http://schemas.openxmlformats.org/officeDocument/2006/relationships/externalLink" Target="externalLinks/externalLink360.xml"/><Relationship Id="rId404" Type="http://schemas.openxmlformats.org/officeDocument/2006/relationships/externalLink" Target="externalLinks/externalLink374.xml"/><Relationship Id="rId611" Type="http://schemas.openxmlformats.org/officeDocument/2006/relationships/externalLink" Target="externalLinks/externalLink581.xml"/><Relationship Id="rId1034" Type="http://schemas.openxmlformats.org/officeDocument/2006/relationships/externalLink" Target="externalLinks/externalLink1004.xml"/><Relationship Id="rId1241" Type="http://schemas.openxmlformats.org/officeDocument/2006/relationships/externalLink" Target="externalLinks/externalLink1211.xml"/><Relationship Id="rId1339" Type="http://schemas.openxmlformats.org/officeDocument/2006/relationships/externalLink" Target="externalLinks/externalLink1309.xml"/><Relationship Id="rId250" Type="http://schemas.openxmlformats.org/officeDocument/2006/relationships/externalLink" Target="externalLinks/externalLink220.xml"/><Relationship Id="rId488" Type="http://schemas.openxmlformats.org/officeDocument/2006/relationships/externalLink" Target="externalLinks/externalLink458.xml"/><Relationship Id="rId695" Type="http://schemas.openxmlformats.org/officeDocument/2006/relationships/externalLink" Target="externalLinks/externalLink665.xml"/><Relationship Id="rId709" Type="http://schemas.openxmlformats.org/officeDocument/2006/relationships/externalLink" Target="externalLinks/externalLink679.xml"/><Relationship Id="rId916" Type="http://schemas.openxmlformats.org/officeDocument/2006/relationships/externalLink" Target="externalLinks/externalLink886.xml"/><Relationship Id="rId1101" Type="http://schemas.openxmlformats.org/officeDocument/2006/relationships/externalLink" Target="externalLinks/externalLink1071.xml"/><Relationship Id="rId45" Type="http://schemas.openxmlformats.org/officeDocument/2006/relationships/externalLink" Target="externalLinks/externalLink15.xml"/><Relationship Id="rId110" Type="http://schemas.openxmlformats.org/officeDocument/2006/relationships/externalLink" Target="externalLinks/externalLink80.xml"/><Relationship Id="rId348" Type="http://schemas.openxmlformats.org/officeDocument/2006/relationships/externalLink" Target="externalLinks/externalLink318.xml"/><Relationship Id="rId555" Type="http://schemas.openxmlformats.org/officeDocument/2006/relationships/externalLink" Target="externalLinks/externalLink525.xml"/><Relationship Id="rId762" Type="http://schemas.openxmlformats.org/officeDocument/2006/relationships/externalLink" Target="externalLinks/externalLink732.xml"/><Relationship Id="rId1185" Type="http://schemas.openxmlformats.org/officeDocument/2006/relationships/externalLink" Target="externalLinks/externalLink1155.xml"/><Relationship Id="rId1392" Type="http://schemas.openxmlformats.org/officeDocument/2006/relationships/externalLink" Target="externalLinks/externalLink1362.xml"/><Relationship Id="rId1406" Type="http://schemas.openxmlformats.org/officeDocument/2006/relationships/externalLink" Target="externalLinks/externalLink1376.xml"/><Relationship Id="rId194" Type="http://schemas.openxmlformats.org/officeDocument/2006/relationships/externalLink" Target="externalLinks/externalLink164.xml"/><Relationship Id="rId208" Type="http://schemas.openxmlformats.org/officeDocument/2006/relationships/externalLink" Target="externalLinks/externalLink178.xml"/><Relationship Id="rId415" Type="http://schemas.openxmlformats.org/officeDocument/2006/relationships/externalLink" Target="externalLinks/externalLink385.xml"/><Relationship Id="rId622" Type="http://schemas.openxmlformats.org/officeDocument/2006/relationships/externalLink" Target="externalLinks/externalLink592.xml"/><Relationship Id="rId1045" Type="http://schemas.openxmlformats.org/officeDocument/2006/relationships/externalLink" Target="externalLinks/externalLink1015.xml"/><Relationship Id="rId1252" Type="http://schemas.openxmlformats.org/officeDocument/2006/relationships/externalLink" Target="externalLinks/externalLink1222.xml"/><Relationship Id="rId261" Type="http://schemas.openxmlformats.org/officeDocument/2006/relationships/externalLink" Target="externalLinks/externalLink231.xml"/><Relationship Id="rId499" Type="http://schemas.openxmlformats.org/officeDocument/2006/relationships/externalLink" Target="externalLinks/externalLink469.xml"/><Relationship Id="rId927" Type="http://schemas.openxmlformats.org/officeDocument/2006/relationships/externalLink" Target="externalLinks/externalLink897.xml"/><Relationship Id="rId1112" Type="http://schemas.openxmlformats.org/officeDocument/2006/relationships/externalLink" Target="externalLinks/externalLink1082.xml"/><Relationship Id="rId56" Type="http://schemas.openxmlformats.org/officeDocument/2006/relationships/externalLink" Target="externalLinks/externalLink26.xml"/><Relationship Id="rId359" Type="http://schemas.openxmlformats.org/officeDocument/2006/relationships/externalLink" Target="externalLinks/externalLink329.xml"/><Relationship Id="rId566" Type="http://schemas.openxmlformats.org/officeDocument/2006/relationships/externalLink" Target="externalLinks/externalLink536.xml"/><Relationship Id="rId773" Type="http://schemas.openxmlformats.org/officeDocument/2006/relationships/externalLink" Target="externalLinks/externalLink743.xml"/><Relationship Id="rId1196" Type="http://schemas.openxmlformats.org/officeDocument/2006/relationships/externalLink" Target="externalLinks/externalLink1166.xml"/><Relationship Id="rId1417" Type="http://schemas.openxmlformats.org/officeDocument/2006/relationships/externalLink" Target="externalLinks/externalLink1387.xml"/><Relationship Id="rId121" Type="http://schemas.openxmlformats.org/officeDocument/2006/relationships/externalLink" Target="externalLinks/externalLink91.xml"/><Relationship Id="rId219" Type="http://schemas.openxmlformats.org/officeDocument/2006/relationships/externalLink" Target="externalLinks/externalLink189.xml"/><Relationship Id="rId426" Type="http://schemas.openxmlformats.org/officeDocument/2006/relationships/externalLink" Target="externalLinks/externalLink396.xml"/><Relationship Id="rId633" Type="http://schemas.openxmlformats.org/officeDocument/2006/relationships/externalLink" Target="externalLinks/externalLink603.xml"/><Relationship Id="rId980" Type="http://schemas.openxmlformats.org/officeDocument/2006/relationships/externalLink" Target="externalLinks/externalLink950.xml"/><Relationship Id="rId1056" Type="http://schemas.openxmlformats.org/officeDocument/2006/relationships/externalLink" Target="externalLinks/externalLink1026.xml"/><Relationship Id="rId1263" Type="http://schemas.openxmlformats.org/officeDocument/2006/relationships/externalLink" Target="externalLinks/externalLink1233.xml"/><Relationship Id="rId840" Type="http://schemas.openxmlformats.org/officeDocument/2006/relationships/externalLink" Target="externalLinks/externalLink810.xml"/><Relationship Id="rId938" Type="http://schemas.openxmlformats.org/officeDocument/2006/relationships/externalLink" Target="externalLinks/externalLink908.xml"/><Relationship Id="rId67" Type="http://schemas.openxmlformats.org/officeDocument/2006/relationships/externalLink" Target="externalLinks/externalLink37.xml"/><Relationship Id="rId272" Type="http://schemas.openxmlformats.org/officeDocument/2006/relationships/externalLink" Target="externalLinks/externalLink242.xml"/><Relationship Id="rId577" Type="http://schemas.openxmlformats.org/officeDocument/2006/relationships/externalLink" Target="externalLinks/externalLink547.xml"/><Relationship Id="rId700" Type="http://schemas.openxmlformats.org/officeDocument/2006/relationships/externalLink" Target="externalLinks/externalLink670.xml"/><Relationship Id="rId1123" Type="http://schemas.openxmlformats.org/officeDocument/2006/relationships/externalLink" Target="externalLinks/externalLink1093.xml"/><Relationship Id="rId1330" Type="http://schemas.openxmlformats.org/officeDocument/2006/relationships/externalLink" Target="externalLinks/externalLink1300.xml"/><Relationship Id="rId1428" Type="http://schemas.openxmlformats.org/officeDocument/2006/relationships/theme" Target="theme/theme1.xml"/><Relationship Id="rId132" Type="http://schemas.openxmlformats.org/officeDocument/2006/relationships/externalLink" Target="externalLinks/externalLink102.xml"/><Relationship Id="rId784" Type="http://schemas.openxmlformats.org/officeDocument/2006/relationships/externalLink" Target="externalLinks/externalLink754.xml"/><Relationship Id="rId991" Type="http://schemas.openxmlformats.org/officeDocument/2006/relationships/externalLink" Target="externalLinks/externalLink961.xml"/><Relationship Id="rId1067" Type="http://schemas.openxmlformats.org/officeDocument/2006/relationships/externalLink" Target="externalLinks/externalLink1037.xml"/><Relationship Id="rId437" Type="http://schemas.openxmlformats.org/officeDocument/2006/relationships/externalLink" Target="externalLinks/externalLink407.xml"/><Relationship Id="rId644" Type="http://schemas.openxmlformats.org/officeDocument/2006/relationships/externalLink" Target="externalLinks/externalLink614.xml"/><Relationship Id="rId851" Type="http://schemas.openxmlformats.org/officeDocument/2006/relationships/externalLink" Target="externalLinks/externalLink821.xml"/><Relationship Id="rId1274" Type="http://schemas.openxmlformats.org/officeDocument/2006/relationships/externalLink" Target="externalLinks/externalLink1244.xml"/><Relationship Id="rId283" Type="http://schemas.openxmlformats.org/officeDocument/2006/relationships/externalLink" Target="externalLinks/externalLink253.xml"/><Relationship Id="rId490" Type="http://schemas.openxmlformats.org/officeDocument/2006/relationships/externalLink" Target="externalLinks/externalLink460.xml"/><Relationship Id="rId504" Type="http://schemas.openxmlformats.org/officeDocument/2006/relationships/externalLink" Target="externalLinks/externalLink474.xml"/><Relationship Id="rId711" Type="http://schemas.openxmlformats.org/officeDocument/2006/relationships/externalLink" Target="externalLinks/externalLink681.xml"/><Relationship Id="rId949" Type="http://schemas.openxmlformats.org/officeDocument/2006/relationships/externalLink" Target="externalLinks/externalLink919.xml"/><Relationship Id="rId1134" Type="http://schemas.openxmlformats.org/officeDocument/2006/relationships/externalLink" Target="externalLinks/externalLink1104.xml"/><Relationship Id="rId1341" Type="http://schemas.openxmlformats.org/officeDocument/2006/relationships/externalLink" Target="externalLinks/externalLink1311.xml"/><Relationship Id="rId78" Type="http://schemas.openxmlformats.org/officeDocument/2006/relationships/externalLink" Target="externalLinks/externalLink48.xml"/><Relationship Id="rId143" Type="http://schemas.openxmlformats.org/officeDocument/2006/relationships/externalLink" Target="externalLinks/externalLink113.xml"/><Relationship Id="rId350" Type="http://schemas.openxmlformats.org/officeDocument/2006/relationships/externalLink" Target="externalLinks/externalLink320.xml"/><Relationship Id="rId588" Type="http://schemas.openxmlformats.org/officeDocument/2006/relationships/externalLink" Target="externalLinks/externalLink558.xml"/><Relationship Id="rId795" Type="http://schemas.openxmlformats.org/officeDocument/2006/relationships/externalLink" Target="externalLinks/externalLink765.xml"/><Relationship Id="rId809" Type="http://schemas.openxmlformats.org/officeDocument/2006/relationships/externalLink" Target="externalLinks/externalLink779.xml"/><Relationship Id="rId1201" Type="http://schemas.openxmlformats.org/officeDocument/2006/relationships/externalLink" Target="externalLinks/externalLink1171.xml"/><Relationship Id="rId9" Type="http://schemas.openxmlformats.org/officeDocument/2006/relationships/worksheet" Target="worksheets/sheet9.xml"/><Relationship Id="rId210" Type="http://schemas.openxmlformats.org/officeDocument/2006/relationships/externalLink" Target="externalLinks/externalLink180.xml"/><Relationship Id="rId448" Type="http://schemas.openxmlformats.org/officeDocument/2006/relationships/externalLink" Target="externalLinks/externalLink418.xml"/><Relationship Id="rId655" Type="http://schemas.openxmlformats.org/officeDocument/2006/relationships/externalLink" Target="externalLinks/externalLink625.xml"/><Relationship Id="rId862" Type="http://schemas.openxmlformats.org/officeDocument/2006/relationships/externalLink" Target="externalLinks/externalLink832.xml"/><Relationship Id="rId1078" Type="http://schemas.openxmlformats.org/officeDocument/2006/relationships/externalLink" Target="externalLinks/externalLink1048.xml"/><Relationship Id="rId1285" Type="http://schemas.openxmlformats.org/officeDocument/2006/relationships/externalLink" Target="externalLinks/externalLink1255.xml"/><Relationship Id="rId294" Type="http://schemas.openxmlformats.org/officeDocument/2006/relationships/externalLink" Target="externalLinks/externalLink264.xml"/><Relationship Id="rId308" Type="http://schemas.openxmlformats.org/officeDocument/2006/relationships/externalLink" Target="externalLinks/externalLink278.xml"/><Relationship Id="rId515" Type="http://schemas.openxmlformats.org/officeDocument/2006/relationships/externalLink" Target="externalLinks/externalLink485.xml"/><Relationship Id="rId722" Type="http://schemas.openxmlformats.org/officeDocument/2006/relationships/externalLink" Target="externalLinks/externalLink692.xml"/><Relationship Id="rId1145" Type="http://schemas.openxmlformats.org/officeDocument/2006/relationships/externalLink" Target="externalLinks/externalLink1115.xml"/><Relationship Id="rId1352" Type="http://schemas.openxmlformats.org/officeDocument/2006/relationships/externalLink" Target="externalLinks/externalLink1322.xml"/><Relationship Id="rId89" Type="http://schemas.openxmlformats.org/officeDocument/2006/relationships/externalLink" Target="externalLinks/externalLink59.xml"/><Relationship Id="rId154" Type="http://schemas.openxmlformats.org/officeDocument/2006/relationships/externalLink" Target="externalLinks/externalLink124.xml"/><Relationship Id="rId361" Type="http://schemas.openxmlformats.org/officeDocument/2006/relationships/externalLink" Target="externalLinks/externalLink331.xml"/><Relationship Id="rId599" Type="http://schemas.openxmlformats.org/officeDocument/2006/relationships/externalLink" Target="externalLinks/externalLink569.xml"/><Relationship Id="rId1005" Type="http://schemas.openxmlformats.org/officeDocument/2006/relationships/externalLink" Target="externalLinks/externalLink975.xml"/><Relationship Id="rId1212" Type="http://schemas.openxmlformats.org/officeDocument/2006/relationships/externalLink" Target="externalLinks/externalLink1182.xml"/><Relationship Id="rId459" Type="http://schemas.openxmlformats.org/officeDocument/2006/relationships/externalLink" Target="externalLinks/externalLink429.xml"/><Relationship Id="rId666" Type="http://schemas.openxmlformats.org/officeDocument/2006/relationships/externalLink" Target="externalLinks/externalLink636.xml"/><Relationship Id="rId873" Type="http://schemas.openxmlformats.org/officeDocument/2006/relationships/externalLink" Target="externalLinks/externalLink843.xml"/><Relationship Id="rId1089" Type="http://schemas.openxmlformats.org/officeDocument/2006/relationships/externalLink" Target="externalLinks/externalLink1059.xml"/><Relationship Id="rId1296" Type="http://schemas.openxmlformats.org/officeDocument/2006/relationships/externalLink" Target="externalLinks/externalLink1266.xml"/><Relationship Id="rId16" Type="http://schemas.openxmlformats.org/officeDocument/2006/relationships/worksheet" Target="worksheets/sheet16.xml"/><Relationship Id="rId221" Type="http://schemas.openxmlformats.org/officeDocument/2006/relationships/externalLink" Target="externalLinks/externalLink191.xml"/><Relationship Id="rId319" Type="http://schemas.openxmlformats.org/officeDocument/2006/relationships/externalLink" Target="externalLinks/externalLink289.xml"/><Relationship Id="rId526" Type="http://schemas.openxmlformats.org/officeDocument/2006/relationships/externalLink" Target="externalLinks/externalLink496.xml"/><Relationship Id="rId1156" Type="http://schemas.openxmlformats.org/officeDocument/2006/relationships/externalLink" Target="externalLinks/externalLink1126.xml"/><Relationship Id="rId1363" Type="http://schemas.openxmlformats.org/officeDocument/2006/relationships/externalLink" Target="externalLinks/externalLink1333.xml"/><Relationship Id="rId733" Type="http://schemas.openxmlformats.org/officeDocument/2006/relationships/externalLink" Target="externalLinks/externalLink703.xml"/><Relationship Id="rId940" Type="http://schemas.openxmlformats.org/officeDocument/2006/relationships/externalLink" Target="externalLinks/externalLink910.xml"/><Relationship Id="rId1016" Type="http://schemas.openxmlformats.org/officeDocument/2006/relationships/externalLink" Target="externalLinks/externalLink986.xml"/><Relationship Id="rId165" Type="http://schemas.openxmlformats.org/officeDocument/2006/relationships/externalLink" Target="externalLinks/externalLink135.xml"/><Relationship Id="rId372" Type="http://schemas.openxmlformats.org/officeDocument/2006/relationships/externalLink" Target="externalLinks/externalLink342.xml"/><Relationship Id="rId677" Type="http://schemas.openxmlformats.org/officeDocument/2006/relationships/externalLink" Target="externalLinks/externalLink647.xml"/><Relationship Id="rId800" Type="http://schemas.openxmlformats.org/officeDocument/2006/relationships/externalLink" Target="externalLinks/externalLink770.xml"/><Relationship Id="rId1223" Type="http://schemas.openxmlformats.org/officeDocument/2006/relationships/externalLink" Target="externalLinks/externalLink1193.xml"/><Relationship Id="rId1430" Type="http://schemas.openxmlformats.org/officeDocument/2006/relationships/sharedStrings" Target="sharedStrings.xml"/><Relationship Id="rId232" Type="http://schemas.openxmlformats.org/officeDocument/2006/relationships/externalLink" Target="externalLinks/externalLink202.xml"/><Relationship Id="rId884" Type="http://schemas.openxmlformats.org/officeDocument/2006/relationships/externalLink" Target="externalLinks/externalLink854.xml"/><Relationship Id="rId27" Type="http://schemas.openxmlformats.org/officeDocument/2006/relationships/worksheet" Target="worksheets/sheet27.xml"/><Relationship Id="rId537" Type="http://schemas.openxmlformats.org/officeDocument/2006/relationships/externalLink" Target="externalLinks/externalLink507.xml"/><Relationship Id="rId744" Type="http://schemas.openxmlformats.org/officeDocument/2006/relationships/externalLink" Target="externalLinks/externalLink714.xml"/><Relationship Id="rId951" Type="http://schemas.openxmlformats.org/officeDocument/2006/relationships/externalLink" Target="externalLinks/externalLink921.xml"/><Relationship Id="rId1167" Type="http://schemas.openxmlformats.org/officeDocument/2006/relationships/externalLink" Target="externalLinks/externalLink1137.xml"/><Relationship Id="rId1374" Type="http://schemas.openxmlformats.org/officeDocument/2006/relationships/externalLink" Target="externalLinks/externalLink1344.xml"/><Relationship Id="rId80" Type="http://schemas.openxmlformats.org/officeDocument/2006/relationships/externalLink" Target="externalLinks/externalLink50.xml"/><Relationship Id="rId176" Type="http://schemas.openxmlformats.org/officeDocument/2006/relationships/externalLink" Target="externalLinks/externalLink146.xml"/><Relationship Id="rId383" Type="http://schemas.openxmlformats.org/officeDocument/2006/relationships/externalLink" Target="externalLinks/externalLink353.xml"/><Relationship Id="rId590" Type="http://schemas.openxmlformats.org/officeDocument/2006/relationships/externalLink" Target="externalLinks/externalLink560.xml"/><Relationship Id="rId604" Type="http://schemas.openxmlformats.org/officeDocument/2006/relationships/externalLink" Target="externalLinks/externalLink574.xml"/><Relationship Id="rId811" Type="http://schemas.openxmlformats.org/officeDocument/2006/relationships/externalLink" Target="externalLinks/externalLink781.xml"/><Relationship Id="rId1027" Type="http://schemas.openxmlformats.org/officeDocument/2006/relationships/externalLink" Target="externalLinks/externalLink997.xml"/><Relationship Id="rId1234" Type="http://schemas.openxmlformats.org/officeDocument/2006/relationships/externalLink" Target="externalLinks/externalLink1204.xml"/><Relationship Id="rId243" Type="http://schemas.openxmlformats.org/officeDocument/2006/relationships/externalLink" Target="externalLinks/externalLink213.xml"/><Relationship Id="rId450" Type="http://schemas.openxmlformats.org/officeDocument/2006/relationships/externalLink" Target="externalLinks/externalLink420.xml"/><Relationship Id="rId688" Type="http://schemas.openxmlformats.org/officeDocument/2006/relationships/externalLink" Target="externalLinks/externalLink658.xml"/><Relationship Id="rId895" Type="http://schemas.openxmlformats.org/officeDocument/2006/relationships/externalLink" Target="externalLinks/externalLink865.xml"/><Relationship Id="rId909" Type="http://schemas.openxmlformats.org/officeDocument/2006/relationships/externalLink" Target="externalLinks/externalLink879.xml"/><Relationship Id="rId1080" Type="http://schemas.openxmlformats.org/officeDocument/2006/relationships/externalLink" Target="externalLinks/externalLink1050.xml"/><Relationship Id="rId1301" Type="http://schemas.openxmlformats.org/officeDocument/2006/relationships/externalLink" Target="externalLinks/externalLink1271.xml"/><Relationship Id="rId38" Type="http://schemas.openxmlformats.org/officeDocument/2006/relationships/externalLink" Target="externalLinks/externalLink8.xml"/><Relationship Id="rId103" Type="http://schemas.openxmlformats.org/officeDocument/2006/relationships/externalLink" Target="externalLinks/externalLink73.xml"/><Relationship Id="rId310" Type="http://schemas.openxmlformats.org/officeDocument/2006/relationships/externalLink" Target="externalLinks/externalLink280.xml"/><Relationship Id="rId548" Type="http://schemas.openxmlformats.org/officeDocument/2006/relationships/externalLink" Target="externalLinks/externalLink518.xml"/><Relationship Id="rId755" Type="http://schemas.openxmlformats.org/officeDocument/2006/relationships/externalLink" Target="externalLinks/externalLink725.xml"/><Relationship Id="rId962" Type="http://schemas.openxmlformats.org/officeDocument/2006/relationships/externalLink" Target="externalLinks/externalLink932.xml"/><Relationship Id="rId1178" Type="http://schemas.openxmlformats.org/officeDocument/2006/relationships/externalLink" Target="externalLinks/externalLink1148.xml"/><Relationship Id="rId1385" Type="http://schemas.openxmlformats.org/officeDocument/2006/relationships/externalLink" Target="externalLinks/externalLink1355.xml"/><Relationship Id="rId91" Type="http://schemas.openxmlformats.org/officeDocument/2006/relationships/externalLink" Target="externalLinks/externalLink61.xml"/><Relationship Id="rId187" Type="http://schemas.openxmlformats.org/officeDocument/2006/relationships/externalLink" Target="externalLinks/externalLink157.xml"/><Relationship Id="rId394" Type="http://schemas.openxmlformats.org/officeDocument/2006/relationships/externalLink" Target="externalLinks/externalLink364.xml"/><Relationship Id="rId408" Type="http://schemas.openxmlformats.org/officeDocument/2006/relationships/externalLink" Target="externalLinks/externalLink378.xml"/><Relationship Id="rId615" Type="http://schemas.openxmlformats.org/officeDocument/2006/relationships/externalLink" Target="externalLinks/externalLink585.xml"/><Relationship Id="rId822" Type="http://schemas.openxmlformats.org/officeDocument/2006/relationships/externalLink" Target="externalLinks/externalLink792.xml"/><Relationship Id="rId1038" Type="http://schemas.openxmlformats.org/officeDocument/2006/relationships/externalLink" Target="externalLinks/externalLink1008.xml"/><Relationship Id="rId1245" Type="http://schemas.openxmlformats.org/officeDocument/2006/relationships/externalLink" Target="externalLinks/externalLink1215.xml"/><Relationship Id="rId254" Type="http://schemas.openxmlformats.org/officeDocument/2006/relationships/externalLink" Target="externalLinks/externalLink224.xml"/><Relationship Id="rId699" Type="http://schemas.openxmlformats.org/officeDocument/2006/relationships/externalLink" Target="externalLinks/externalLink669.xml"/><Relationship Id="rId1091" Type="http://schemas.openxmlformats.org/officeDocument/2006/relationships/externalLink" Target="externalLinks/externalLink1061.xml"/><Relationship Id="rId1105" Type="http://schemas.openxmlformats.org/officeDocument/2006/relationships/externalLink" Target="externalLinks/externalLink1075.xml"/><Relationship Id="rId1312" Type="http://schemas.openxmlformats.org/officeDocument/2006/relationships/externalLink" Target="externalLinks/externalLink1282.xml"/><Relationship Id="rId49" Type="http://schemas.openxmlformats.org/officeDocument/2006/relationships/externalLink" Target="externalLinks/externalLink19.xml"/><Relationship Id="rId114" Type="http://schemas.openxmlformats.org/officeDocument/2006/relationships/externalLink" Target="externalLinks/externalLink84.xml"/><Relationship Id="rId461" Type="http://schemas.openxmlformats.org/officeDocument/2006/relationships/externalLink" Target="externalLinks/externalLink431.xml"/><Relationship Id="rId559" Type="http://schemas.openxmlformats.org/officeDocument/2006/relationships/externalLink" Target="externalLinks/externalLink529.xml"/><Relationship Id="rId766" Type="http://schemas.openxmlformats.org/officeDocument/2006/relationships/externalLink" Target="externalLinks/externalLink736.xml"/><Relationship Id="rId1189" Type="http://schemas.openxmlformats.org/officeDocument/2006/relationships/externalLink" Target="externalLinks/externalLink1159.xml"/><Relationship Id="rId1396" Type="http://schemas.openxmlformats.org/officeDocument/2006/relationships/externalLink" Target="externalLinks/externalLink1366.xml"/><Relationship Id="rId198" Type="http://schemas.openxmlformats.org/officeDocument/2006/relationships/externalLink" Target="externalLinks/externalLink168.xml"/><Relationship Id="rId321" Type="http://schemas.openxmlformats.org/officeDocument/2006/relationships/externalLink" Target="externalLinks/externalLink291.xml"/><Relationship Id="rId419" Type="http://schemas.openxmlformats.org/officeDocument/2006/relationships/externalLink" Target="externalLinks/externalLink389.xml"/><Relationship Id="rId626" Type="http://schemas.openxmlformats.org/officeDocument/2006/relationships/externalLink" Target="externalLinks/externalLink596.xml"/><Relationship Id="rId973" Type="http://schemas.openxmlformats.org/officeDocument/2006/relationships/externalLink" Target="externalLinks/externalLink943.xml"/><Relationship Id="rId1049" Type="http://schemas.openxmlformats.org/officeDocument/2006/relationships/externalLink" Target="externalLinks/externalLink1019.xml"/><Relationship Id="rId1256" Type="http://schemas.openxmlformats.org/officeDocument/2006/relationships/externalLink" Target="externalLinks/externalLink1226.xml"/><Relationship Id="rId833" Type="http://schemas.openxmlformats.org/officeDocument/2006/relationships/externalLink" Target="externalLinks/externalLink803.xml"/><Relationship Id="rId1116" Type="http://schemas.openxmlformats.org/officeDocument/2006/relationships/externalLink" Target="externalLinks/externalLink1086.xml"/><Relationship Id="rId265" Type="http://schemas.openxmlformats.org/officeDocument/2006/relationships/externalLink" Target="externalLinks/externalLink235.xml"/><Relationship Id="rId472" Type="http://schemas.openxmlformats.org/officeDocument/2006/relationships/externalLink" Target="externalLinks/externalLink442.xml"/><Relationship Id="rId900" Type="http://schemas.openxmlformats.org/officeDocument/2006/relationships/externalLink" Target="externalLinks/externalLink870.xml"/><Relationship Id="rId1323" Type="http://schemas.openxmlformats.org/officeDocument/2006/relationships/externalLink" Target="externalLinks/externalLink1293.xml"/><Relationship Id="rId125" Type="http://schemas.openxmlformats.org/officeDocument/2006/relationships/externalLink" Target="externalLinks/externalLink95.xml"/><Relationship Id="rId332" Type="http://schemas.openxmlformats.org/officeDocument/2006/relationships/externalLink" Target="externalLinks/externalLink302.xml"/><Relationship Id="rId777" Type="http://schemas.openxmlformats.org/officeDocument/2006/relationships/externalLink" Target="externalLinks/externalLink747.xml"/><Relationship Id="rId984" Type="http://schemas.openxmlformats.org/officeDocument/2006/relationships/externalLink" Target="externalLinks/externalLink954.xml"/><Relationship Id="rId637" Type="http://schemas.openxmlformats.org/officeDocument/2006/relationships/externalLink" Target="externalLinks/externalLink607.xml"/><Relationship Id="rId844" Type="http://schemas.openxmlformats.org/officeDocument/2006/relationships/externalLink" Target="externalLinks/externalLink814.xml"/><Relationship Id="rId1267" Type="http://schemas.openxmlformats.org/officeDocument/2006/relationships/externalLink" Target="externalLinks/externalLink1237.xml"/><Relationship Id="rId276" Type="http://schemas.openxmlformats.org/officeDocument/2006/relationships/externalLink" Target="externalLinks/externalLink246.xml"/><Relationship Id="rId483" Type="http://schemas.openxmlformats.org/officeDocument/2006/relationships/externalLink" Target="externalLinks/externalLink453.xml"/><Relationship Id="rId690" Type="http://schemas.openxmlformats.org/officeDocument/2006/relationships/externalLink" Target="externalLinks/externalLink660.xml"/><Relationship Id="rId704" Type="http://schemas.openxmlformats.org/officeDocument/2006/relationships/externalLink" Target="externalLinks/externalLink674.xml"/><Relationship Id="rId911" Type="http://schemas.openxmlformats.org/officeDocument/2006/relationships/externalLink" Target="externalLinks/externalLink881.xml"/><Relationship Id="rId1127" Type="http://schemas.openxmlformats.org/officeDocument/2006/relationships/externalLink" Target="externalLinks/externalLink1097.xml"/><Relationship Id="rId1334" Type="http://schemas.openxmlformats.org/officeDocument/2006/relationships/externalLink" Target="externalLinks/externalLink1304.xml"/><Relationship Id="rId40" Type="http://schemas.openxmlformats.org/officeDocument/2006/relationships/externalLink" Target="externalLinks/externalLink10.xml"/><Relationship Id="rId136" Type="http://schemas.openxmlformats.org/officeDocument/2006/relationships/externalLink" Target="externalLinks/externalLink106.xml"/><Relationship Id="rId343" Type="http://schemas.openxmlformats.org/officeDocument/2006/relationships/externalLink" Target="externalLinks/externalLink313.xml"/><Relationship Id="rId550" Type="http://schemas.openxmlformats.org/officeDocument/2006/relationships/externalLink" Target="externalLinks/externalLink520.xml"/><Relationship Id="rId788" Type="http://schemas.openxmlformats.org/officeDocument/2006/relationships/externalLink" Target="externalLinks/externalLink758.xml"/><Relationship Id="rId995" Type="http://schemas.openxmlformats.org/officeDocument/2006/relationships/externalLink" Target="externalLinks/externalLink965.xml"/><Relationship Id="rId1180" Type="http://schemas.openxmlformats.org/officeDocument/2006/relationships/externalLink" Target="externalLinks/externalLink1150.xml"/><Relationship Id="rId1401" Type="http://schemas.openxmlformats.org/officeDocument/2006/relationships/externalLink" Target="externalLinks/externalLink1371.xml"/><Relationship Id="rId203" Type="http://schemas.openxmlformats.org/officeDocument/2006/relationships/externalLink" Target="externalLinks/externalLink173.xml"/><Relationship Id="rId648" Type="http://schemas.openxmlformats.org/officeDocument/2006/relationships/externalLink" Target="externalLinks/externalLink618.xml"/><Relationship Id="rId855" Type="http://schemas.openxmlformats.org/officeDocument/2006/relationships/externalLink" Target="externalLinks/externalLink825.xml"/><Relationship Id="rId1040" Type="http://schemas.openxmlformats.org/officeDocument/2006/relationships/externalLink" Target="externalLinks/externalLink1010.xml"/><Relationship Id="rId1278" Type="http://schemas.openxmlformats.org/officeDocument/2006/relationships/externalLink" Target="externalLinks/externalLink1248.xml"/><Relationship Id="rId287" Type="http://schemas.openxmlformats.org/officeDocument/2006/relationships/externalLink" Target="externalLinks/externalLink257.xml"/><Relationship Id="rId410" Type="http://schemas.openxmlformats.org/officeDocument/2006/relationships/externalLink" Target="externalLinks/externalLink380.xml"/><Relationship Id="rId494" Type="http://schemas.openxmlformats.org/officeDocument/2006/relationships/externalLink" Target="externalLinks/externalLink464.xml"/><Relationship Id="rId508" Type="http://schemas.openxmlformats.org/officeDocument/2006/relationships/externalLink" Target="externalLinks/externalLink478.xml"/><Relationship Id="rId715" Type="http://schemas.openxmlformats.org/officeDocument/2006/relationships/externalLink" Target="externalLinks/externalLink685.xml"/><Relationship Id="rId922" Type="http://schemas.openxmlformats.org/officeDocument/2006/relationships/externalLink" Target="externalLinks/externalLink892.xml"/><Relationship Id="rId1138" Type="http://schemas.openxmlformats.org/officeDocument/2006/relationships/externalLink" Target="externalLinks/externalLink1108.xml"/><Relationship Id="rId1345" Type="http://schemas.openxmlformats.org/officeDocument/2006/relationships/externalLink" Target="externalLinks/externalLink1315.xml"/><Relationship Id="rId147" Type="http://schemas.openxmlformats.org/officeDocument/2006/relationships/externalLink" Target="externalLinks/externalLink117.xml"/><Relationship Id="rId354" Type="http://schemas.openxmlformats.org/officeDocument/2006/relationships/externalLink" Target="externalLinks/externalLink324.xml"/><Relationship Id="rId799" Type="http://schemas.openxmlformats.org/officeDocument/2006/relationships/externalLink" Target="externalLinks/externalLink769.xml"/><Relationship Id="rId1191" Type="http://schemas.openxmlformats.org/officeDocument/2006/relationships/externalLink" Target="externalLinks/externalLink1161.xml"/><Relationship Id="rId1205" Type="http://schemas.openxmlformats.org/officeDocument/2006/relationships/externalLink" Target="externalLinks/externalLink1175.xml"/><Relationship Id="rId51" Type="http://schemas.openxmlformats.org/officeDocument/2006/relationships/externalLink" Target="externalLinks/externalLink21.xml"/><Relationship Id="rId561" Type="http://schemas.openxmlformats.org/officeDocument/2006/relationships/externalLink" Target="externalLinks/externalLink531.xml"/><Relationship Id="rId659" Type="http://schemas.openxmlformats.org/officeDocument/2006/relationships/externalLink" Target="externalLinks/externalLink629.xml"/><Relationship Id="rId866" Type="http://schemas.openxmlformats.org/officeDocument/2006/relationships/externalLink" Target="externalLinks/externalLink836.xml"/><Relationship Id="rId1289" Type="http://schemas.openxmlformats.org/officeDocument/2006/relationships/externalLink" Target="externalLinks/externalLink1259.xml"/><Relationship Id="rId1412" Type="http://schemas.openxmlformats.org/officeDocument/2006/relationships/externalLink" Target="externalLinks/externalLink1382.xml"/><Relationship Id="rId214" Type="http://schemas.openxmlformats.org/officeDocument/2006/relationships/externalLink" Target="externalLinks/externalLink184.xml"/><Relationship Id="rId298" Type="http://schemas.openxmlformats.org/officeDocument/2006/relationships/externalLink" Target="externalLinks/externalLink268.xml"/><Relationship Id="rId421" Type="http://schemas.openxmlformats.org/officeDocument/2006/relationships/externalLink" Target="externalLinks/externalLink391.xml"/><Relationship Id="rId519" Type="http://schemas.openxmlformats.org/officeDocument/2006/relationships/externalLink" Target="externalLinks/externalLink489.xml"/><Relationship Id="rId1051" Type="http://schemas.openxmlformats.org/officeDocument/2006/relationships/externalLink" Target="externalLinks/externalLink1021.xml"/><Relationship Id="rId1149" Type="http://schemas.openxmlformats.org/officeDocument/2006/relationships/externalLink" Target="externalLinks/externalLink1119.xml"/><Relationship Id="rId1356" Type="http://schemas.openxmlformats.org/officeDocument/2006/relationships/externalLink" Target="externalLinks/externalLink1326.xml"/><Relationship Id="rId158" Type="http://schemas.openxmlformats.org/officeDocument/2006/relationships/externalLink" Target="externalLinks/externalLink128.xml"/><Relationship Id="rId726" Type="http://schemas.openxmlformats.org/officeDocument/2006/relationships/externalLink" Target="externalLinks/externalLink696.xml"/><Relationship Id="rId933" Type="http://schemas.openxmlformats.org/officeDocument/2006/relationships/externalLink" Target="externalLinks/externalLink903.xml"/><Relationship Id="rId1009" Type="http://schemas.openxmlformats.org/officeDocument/2006/relationships/externalLink" Target="externalLinks/externalLink979.xml"/><Relationship Id="rId62" Type="http://schemas.openxmlformats.org/officeDocument/2006/relationships/externalLink" Target="externalLinks/externalLink32.xml"/><Relationship Id="rId365" Type="http://schemas.openxmlformats.org/officeDocument/2006/relationships/externalLink" Target="externalLinks/externalLink335.xml"/><Relationship Id="rId572" Type="http://schemas.openxmlformats.org/officeDocument/2006/relationships/externalLink" Target="externalLinks/externalLink542.xml"/><Relationship Id="rId1216" Type="http://schemas.openxmlformats.org/officeDocument/2006/relationships/externalLink" Target="externalLinks/externalLink1186.xml"/><Relationship Id="rId1423" Type="http://schemas.openxmlformats.org/officeDocument/2006/relationships/externalLink" Target="externalLinks/externalLink1393.xml"/><Relationship Id="rId225" Type="http://schemas.openxmlformats.org/officeDocument/2006/relationships/externalLink" Target="externalLinks/externalLink195.xml"/><Relationship Id="rId432" Type="http://schemas.openxmlformats.org/officeDocument/2006/relationships/externalLink" Target="externalLinks/externalLink402.xml"/><Relationship Id="rId877" Type="http://schemas.openxmlformats.org/officeDocument/2006/relationships/externalLink" Target="externalLinks/externalLink847.xml"/><Relationship Id="rId1062" Type="http://schemas.openxmlformats.org/officeDocument/2006/relationships/externalLink" Target="externalLinks/externalLink1032.xml"/><Relationship Id="rId737" Type="http://schemas.openxmlformats.org/officeDocument/2006/relationships/externalLink" Target="externalLinks/externalLink707.xml"/><Relationship Id="rId944" Type="http://schemas.openxmlformats.org/officeDocument/2006/relationships/externalLink" Target="externalLinks/externalLink914.xml"/><Relationship Id="rId1367" Type="http://schemas.openxmlformats.org/officeDocument/2006/relationships/externalLink" Target="externalLinks/externalLink1337.xml"/><Relationship Id="rId73" Type="http://schemas.openxmlformats.org/officeDocument/2006/relationships/externalLink" Target="externalLinks/externalLink43.xml"/><Relationship Id="rId169" Type="http://schemas.openxmlformats.org/officeDocument/2006/relationships/externalLink" Target="externalLinks/externalLink139.xml"/><Relationship Id="rId376" Type="http://schemas.openxmlformats.org/officeDocument/2006/relationships/externalLink" Target="externalLinks/externalLink346.xml"/><Relationship Id="rId583" Type="http://schemas.openxmlformats.org/officeDocument/2006/relationships/externalLink" Target="externalLinks/externalLink553.xml"/><Relationship Id="rId790" Type="http://schemas.openxmlformats.org/officeDocument/2006/relationships/externalLink" Target="externalLinks/externalLink760.xml"/><Relationship Id="rId804" Type="http://schemas.openxmlformats.org/officeDocument/2006/relationships/externalLink" Target="externalLinks/externalLink774.xml"/><Relationship Id="rId1227" Type="http://schemas.openxmlformats.org/officeDocument/2006/relationships/externalLink" Target="externalLinks/externalLink1197.xml"/><Relationship Id="rId4" Type="http://schemas.openxmlformats.org/officeDocument/2006/relationships/worksheet" Target="worksheets/sheet4.xml"/><Relationship Id="rId236" Type="http://schemas.openxmlformats.org/officeDocument/2006/relationships/externalLink" Target="externalLinks/externalLink206.xml"/><Relationship Id="rId443" Type="http://schemas.openxmlformats.org/officeDocument/2006/relationships/externalLink" Target="externalLinks/externalLink413.xml"/><Relationship Id="rId650" Type="http://schemas.openxmlformats.org/officeDocument/2006/relationships/externalLink" Target="externalLinks/externalLink620.xml"/><Relationship Id="rId888" Type="http://schemas.openxmlformats.org/officeDocument/2006/relationships/externalLink" Target="externalLinks/externalLink858.xml"/><Relationship Id="rId1073" Type="http://schemas.openxmlformats.org/officeDocument/2006/relationships/externalLink" Target="externalLinks/externalLink1043.xml"/><Relationship Id="rId1280" Type="http://schemas.openxmlformats.org/officeDocument/2006/relationships/externalLink" Target="externalLinks/externalLink1250.xml"/><Relationship Id="rId303" Type="http://schemas.openxmlformats.org/officeDocument/2006/relationships/externalLink" Target="externalLinks/externalLink273.xml"/><Relationship Id="rId748" Type="http://schemas.openxmlformats.org/officeDocument/2006/relationships/externalLink" Target="externalLinks/externalLink718.xml"/><Relationship Id="rId955" Type="http://schemas.openxmlformats.org/officeDocument/2006/relationships/externalLink" Target="externalLinks/externalLink925.xml"/><Relationship Id="rId1140" Type="http://schemas.openxmlformats.org/officeDocument/2006/relationships/externalLink" Target="externalLinks/externalLink1110.xml"/><Relationship Id="rId1378" Type="http://schemas.openxmlformats.org/officeDocument/2006/relationships/externalLink" Target="externalLinks/externalLink1348.xml"/><Relationship Id="rId84" Type="http://schemas.openxmlformats.org/officeDocument/2006/relationships/externalLink" Target="externalLinks/externalLink54.xml"/><Relationship Id="rId387" Type="http://schemas.openxmlformats.org/officeDocument/2006/relationships/externalLink" Target="externalLinks/externalLink357.xml"/><Relationship Id="rId510" Type="http://schemas.openxmlformats.org/officeDocument/2006/relationships/externalLink" Target="externalLinks/externalLink480.xml"/><Relationship Id="rId594" Type="http://schemas.openxmlformats.org/officeDocument/2006/relationships/externalLink" Target="externalLinks/externalLink564.xml"/><Relationship Id="rId608" Type="http://schemas.openxmlformats.org/officeDocument/2006/relationships/externalLink" Target="externalLinks/externalLink578.xml"/><Relationship Id="rId815" Type="http://schemas.openxmlformats.org/officeDocument/2006/relationships/externalLink" Target="externalLinks/externalLink785.xml"/><Relationship Id="rId1238" Type="http://schemas.openxmlformats.org/officeDocument/2006/relationships/externalLink" Target="externalLinks/externalLink1208.xml"/><Relationship Id="rId247" Type="http://schemas.openxmlformats.org/officeDocument/2006/relationships/externalLink" Target="externalLinks/externalLink217.xml"/><Relationship Id="rId899" Type="http://schemas.openxmlformats.org/officeDocument/2006/relationships/externalLink" Target="externalLinks/externalLink869.xml"/><Relationship Id="rId1000" Type="http://schemas.openxmlformats.org/officeDocument/2006/relationships/externalLink" Target="externalLinks/externalLink970.xml"/><Relationship Id="rId1084" Type="http://schemas.openxmlformats.org/officeDocument/2006/relationships/externalLink" Target="externalLinks/externalLink1054.xml"/><Relationship Id="rId1305" Type="http://schemas.openxmlformats.org/officeDocument/2006/relationships/externalLink" Target="externalLinks/externalLink1275.xml"/><Relationship Id="rId107" Type="http://schemas.openxmlformats.org/officeDocument/2006/relationships/externalLink" Target="externalLinks/externalLink77.xml"/><Relationship Id="rId454" Type="http://schemas.openxmlformats.org/officeDocument/2006/relationships/externalLink" Target="externalLinks/externalLink424.xml"/><Relationship Id="rId661" Type="http://schemas.openxmlformats.org/officeDocument/2006/relationships/externalLink" Target="externalLinks/externalLink631.xml"/><Relationship Id="rId759" Type="http://schemas.openxmlformats.org/officeDocument/2006/relationships/externalLink" Target="externalLinks/externalLink729.xml"/><Relationship Id="rId966" Type="http://schemas.openxmlformats.org/officeDocument/2006/relationships/externalLink" Target="externalLinks/externalLink936.xml"/><Relationship Id="rId1291" Type="http://schemas.openxmlformats.org/officeDocument/2006/relationships/externalLink" Target="externalLinks/externalLink1261.xml"/><Relationship Id="rId1389" Type="http://schemas.openxmlformats.org/officeDocument/2006/relationships/externalLink" Target="externalLinks/externalLink1359.xml"/><Relationship Id="rId11" Type="http://schemas.openxmlformats.org/officeDocument/2006/relationships/worksheet" Target="worksheets/sheet11.xml"/><Relationship Id="rId314" Type="http://schemas.openxmlformats.org/officeDocument/2006/relationships/externalLink" Target="externalLinks/externalLink284.xml"/><Relationship Id="rId398" Type="http://schemas.openxmlformats.org/officeDocument/2006/relationships/externalLink" Target="externalLinks/externalLink368.xml"/><Relationship Id="rId521" Type="http://schemas.openxmlformats.org/officeDocument/2006/relationships/externalLink" Target="externalLinks/externalLink491.xml"/><Relationship Id="rId619" Type="http://schemas.openxmlformats.org/officeDocument/2006/relationships/externalLink" Target="externalLinks/externalLink589.xml"/><Relationship Id="rId1151" Type="http://schemas.openxmlformats.org/officeDocument/2006/relationships/externalLink" Target="externalLinks/externalLink1121.xml"/><Relationship Id="rId1249" Type="http://schemas.openxmlformats.org/officeDocument/2006/relationships/externalLink" Target="externalLinks/externalLink1219.xml"/><Relationship Id="rId95" Type="http://schemas.openxmlformats.org/officeDocument/2006/relationships/externalLink" Target="externalLinks/externalLink65.xml"/><Relationship Id="rId160" Type="http://schemas.openxmlformats.org/officeDocument/2006/relationships/externalLink" Target="externalLinks/externalLink130.xml"/><Relationship Id="rId826" Type="http://schemas.openxmlformats.org/officeDocument/2006/relationships/externalLink" Target="externalLinks/externalLink796.xml"/><Relationship Id="rId1011" Type="http://schemas.openxmlformats.org/officeDocument/2006/relationships/externalLink" Target="externalLinks/externalLink981.xml"/><Relationship Id="rId1109" Type="http://schemas.openxmlformats.org/officeDocument/2006/relationships/externalLink" Target="externalLinks/externalLink1079.xml"/><Relationship Id="rId258" Type="http://schemas.openxmlformats.org/officeDocument/2006/relationships/externalLink" Target="externalLinks/externalLink228.xml"/><Relationship Id="rId465" Type="http://schemas.openxmlformats.org/officeDocument/2006/relationships/externalLink" Target="externalLinks/externalLink435.xml"/><Relationship Id="rId672" Type="http://schemas.openxmlformats.org/officeDocument/2006/relationships/externalLink" Target="externalLinks/externalLink642.xml"/><Relationship Id="rId1095" Type="http://schemas.openxmlformats.org/officeDocument/2006/relationships/externalLink" Target="externalLinks/externalLink1065.xml"/><Relationship Id="rId1316" Type="http://schemas.openxmlformats.org/officeDocument/2006/relationships/externalLink" Target="externalLinks/externalLink1286.xml"/><Relationship Id="rId22" Type="http://schemas.openxmlformats.org/officeDocument/2006/relationships/worksheet" Target="worksheets/sheet22.xml"/><Relationship Id="rId118" Type="http://schemas.openxmlformats.org/officeDocument/2006/relationships/externalLink" Target="externalLinks/externalLink88.xml"/><Relationship Id="rId325" Type="http://schemas.openxmlformats.org/officeDocument/2006/relationships/externalLink" Target="externalLinks/externalLink295.xml"/><Relationship Id="rId532" Type="http://schemas.openxmlformats.org/officeDocument/2006/relationships/externalLink" Target="externalLinks/externalLink502.xml"/><Relationship Id="rId977" Type="http://schemas.openxmlformats.org/officeDocument/2006/relationships/externalLink" Target="externalLinks/externalLink947.xml"/><Relationship Id="rId1162" Type="http://schemas.openxmlformats.org/officeDocument/2006/relationships/externalLink" Target="externalLinks/externalLink1132.xml"/><Relationship Id="rId171" Type="http://schemas.openxmlformats.org/officeDocument/2006/relationships/externalLink" Target="externalLinks/externalLink141.xml"/><Relationship Id="rId837" Type="http://schemas.openxmlformats.org/officeDocument/2006/relationships/externalLink" Target="externalLinks/externalLink807.xml"/><Relationship Id="rId1022" Type="http://schemas.openxmlformats.org/officeDocument/2006/relationships/externalLink" Target="externalLinks/externalLink992.xml"/><Relationship Id="rId269" Type="http://schemas.openxmlformats.org/officeDocument/2006/relationships/externalLink" Target="externalLinks/externalLink239.xml"/><Relationship Id="rId476" Type="http://schemas.openxmlformats.org/officeDocument/2006/relationships/externalLink" Target="externalLinks/externalLink446.xml"/><Relationship Id="rId683" Type="http://schemas.openxmlformats.org/officeDocument/2006/relationships/externalLink" Target="externalLinks/externalLink653.xml"/><Relationship Id="rId890" Type="http://schemas.openxmlformats.org/officeDocument/2006/relationships/externalLink" Target="externalLinks/externalLink860.xml"/><Relationship Id="rId904" Type="http://schemas.openxmlformats.org/officeDocument/2006/relationships/externalLink" Target="externalLinks/externalLink874.xml"/><Relationship Id="rId1327" Type="http://schemas.openxmlformats.org/officeDocument/2006/relationships/externalLink" Target="externalLinks/externalLink1297.xml"/><Relationship Id="rId33" Type="http://schemas.openxmlformats.org/officeDocument/2006/relationships/externalLink" Target="externalLinks/externalLink3.xml"/><Relationship Id="rId129" Type="http://schemas.openxmlformats.org/officeDocument/2006/relationships/externalLink" Target="externalLinks/externalLink99.xml"/><Relationship Id="rId336" Type="http://schemas.openxmlformats.org/officeDocument/2006/relationships/externalLink" Target="externalLinks/externalLink306.xml"/><Relationship Id="rId543" Type="http://schemas.openxmlformats.org/officeDocument/2006/relationships/externalLink" Target="externalLinks/externalLink513.xml"/><Relationship Id="rId988" Type="http://schemas.openxmlformats.org/officeDocument/2006/relationships/externalLink" Target="externalLinks/externalLink958.xml"/><Relationship Id="rId1173" Type="http://schemas.openxmlformats.org/officeDocument/2006/relationships/externalLink" Target="externalLinks/externalLink1143.xml"/><Relationship Id="rId1380" Type="http://schemas.openxmlformats.org/officeDocument/2006/relationships/externalLink" Target="externalLinks/externalLink1350.xml"/><Relationship Id="rId182" Type="http://schemas.openxmlformats.org/officeDocument/2006/relationships/externalLink" Target="externalLinks/externalLink152.xml"/><Relationship Id="rId403" Type="http://schemas.openxmlformats.org/officeDocument/2006/relationships/externalLink" Target="externalLinks/externalLink373.xml"/><Relationship Id="rId750" Type="http://schemas.openxmlformats.org/officeDocument/2006/relationships/externalLink" Target="externalLinks/externalLink720.xml"/><Relationship Id="rId848" Type="http://schemas.openxmlformats.org/officeDocument/2006/relationships/externalLink" Target="externalLinks/externalLink818.xml"/><Relationship Id="rId1033" Type="http://schemas.openxmlformats.org/officeDocument/2006/relationships/externalLink" Target="externalLinks/externalLink1003.xml"/><Relationship Id="rId487" Type="http://schemas.openxmlformats.org/officeDocument/2006/relationships/externalLink" Target="externalLinks/externalLink457.xml"/><Relationship Id="rId610" Type="http://schemas.openxmlformats.org/officeDocument/2006/relationships/externalLink" Target="externalLinks/externalLink580.xml"/><Relationship Id="rId694" Type="http://schemas.openxmlformats.org/officeDocument/2006/relationships/externalLink" Target="externalLinks/externalLink664.xml"/><Relationship Id="rId708" Type="http://schemas.openxmlformats.org/officeDocument/2006/relationships/externalLink" Target="externalLinks/externalLink678.xml"/><Relationship Id="rId915" Type="http://schemas.openxmlformats.org/officeDocument/2006/relationships/externalLink" Target="externalLinks/externalLink885.xml"/><Relationship Id="rId1240" Type="http://schemas.openxmlformats.org/officeDocument/2006/relationships/externalLink" Target="externalLinks/externalLink1210.xml"/><Relationship Id="rId1338" Type="http://schemas.openxmlformats.org/officeDocument/2006/relationships/externalLink" Target="externalLinks/externalLink1308.xml"/><Relationship Id="rId347" Type="http://schemas.openxmlformats.org/officeDocument/2006/relationships/externalLink" Target="externalLinks/externalLink317.xml"/><Relationship Id="rId999" Type="http://schemas.openxmlformats.org/officeDocument/2006/relationships/externalLink" Target="externalLinks/externalLink969.xml"/><Relationship Id="rId1100" Type="http://schemas.openxmlformats.org/officeDocument/2006/relationships/externalLink" Target="externalLinks/externalLink1070.xml"/><Relationship Id="rId1184" Type="http://schemas.openxmlformats.org/officeDocument/2006/relationships/externalLink" Target="externalLinks/externalLink1154.xml"/><Relationship Id="rId1405" Type="http://schemas.openxmlformats.org/officeDocument/2006/relationships/externalLink" Target="externalLinks/externalLink1375.xml"/><Relationship Id="rId44" Type="http://schemas.openxmlformats.org/officeDocument/2006/relationships/externalLink" Target="externalLinks/externalLink14.xml"/><Relationship Id="rId554" Type="http://schemas.openxmlformats.org/officeDocument/2006/relationships/externalLink" Target="externalLinks/externalLink524.xml"/><Relationship Id="rId761" Type="http://schemas.openxmlformats.org/officeDocument/2006/relationships/externalLink" Target="externalLinks/externalLink731.xml"/><Relationship Id="rId859" Type="http://schemas.openxmlformats.org/officeDocument/2006/relationships/externalLink" Target="externalLinks/externalLink829.xml"/><Relationship Id="rId1391" Type="http://schemas.openxmlformats.org/officeDocument/2006/relationships/externalLink" Target="externalLinks/externalLink1361.xml"/><Relationship Id="rId193" Type="http://schemas.openxmlformats.org/officeDocument/2006/relationships/externalLink" Target="externalLinks/externalLink163.xml"/><Relationship Id="rId207" Type="http://schemas.openxmlformats.org/officeDocument/2006/relationships/externalLink" Target="externalLinks/externalLink177.xml"/><Relationship Id="rId414" Type="http://schemas.openxmlformats.org/officeDocument/2006/relationships/externalLink" Target="externalLinks/externalLink384.xml"/><Relationship Id="rId498" Type="http://schemas.openxmlformats.org/officeDocument/2006/relationships/externalLink" Target="externalLinks/externalLink468.xml"/><Relationship Id="rId621" Type="http://schemas.openxmlformats.org/officeDocument/2006/relationships/externalLink" Target="externalLinks/externalLink591.xml"/><Relationship Id="rId1044" Type="http://schemas.openxmlformats.org/officeDocument/2006/relationships/externalLink" Target="externalLinks/externalLink1014.xml"/><Relationship Id="rId1251" Type="http://schemas.openxmlformats.org/officeDocument/2006/relationships/externalLink" Target="externalLinks/externalLink1221.xml"/><Relationship Id="rId1349" Type="http://schemas.openxmlformats.org/officeDocument/2006/relationships/externalLink" Target="externalLinks/externalLink1319.xml"/><Relationship Id="rId260" Type="http://schemas.openxmlformats.org/officeDocument/2006/relationships/externalLink" Target="externalLinks/externalLink230.xml"/><Relationship Id="rId719" Type="http://schemas.openxmlformats.org/officeDocument/2006/relationships/externalLink" Target="externalLinks/externalLink689.xml"/><Relationship Id="rId926" Type="http://schemas.openxmlformats.org/officeDocument/2006/relationships/externalLink" Target="externalLinks/externalLink896.xml"/><Relationship Id="rId1111" Type="http://schemas.openxmlformats.org/officeDocument/2006/relationships/externalLink" Target="externalLinks/externalLink1081.xml"/><Relationship Id="rId55" Type="http://schemas.openxmlformats.org/officeDocument/2006/relationships/externalLink" Target="externalLinks/externalLink25.xml"/><Relationship Id="rId120" Type="http://schemas.openxmlformats.org/officeDocument/2006/relationships/externalLink" Target="externalLinks/externalLink90.xml"/><Relationship Id="rId358" Type="http://schemas.openxmlformats.org/officeDocument/2006/relationships/externalLink" Target="externalLinks/externalLink328.xml"/><Relationship Id="rId565" Type="http://schemas.openxmlformats.org/officeDocument/2006/relationships/externalLink" Target="externalLinks/externalLink535.xml"/><Relationship Id="rId772" Type="http://schemas.openxmlformats.org/officeDocument/2006/relationships/externalLink" Target="externalLinks/externalLink742.xml"/><Relationship Id="rId1195" Type="http://schemas.openxmlformats.org/officeDocument/2006/relationships/externalLink" Target="externalLinks/externalLink1165.xml"/><Relationship Id="rId1209" Type="http://schemas.openxmlformats.org/officeDocument/2006/relationships/externalLink" Target="externalLinks/externalLink1179.xml"/><Relationship Id="rId1416" Type="http://schemas.openxmlformats.org/officeDocument/2006/relationships/externalLink" Target="externalLinks/externalLink1386.xml"/><Relationship Id="rId218" Type="http://schemas.openxmlformats.org/officeDocument/2006/relationships/externalLink" Target="externalLinks/externalLink188.xml"/><Relationship Id="rId425" Type="http://schemas.openxmlformats.org/officeDocument/2006/relationships/externalLink" Target="externalLinks/externalLink395.xml"/><Relationship Id="rId632" Type="http://schemas.openxmlformats.org/officeDocument/2006/relationships/externalLink" Target="externalLinks/externalLink602.xml"/><Relationship Id="rId1055" Type="http://schemas.openxmlformats.org/officeDocument/2006/relationships/externalLink" Target="externalLinks/externalLink1025.xml"/><Relationship Id="rId1262" Type="http://schemas.openxmlformats.org/officeDocument/2006/relationships/externalLink" Target="externalLinks/externalLink1232.xml"/><Relationship Id="rId271" Type="http://schemas.openxmlformats.org/officeDocument/2006/relationships/externalLink" Target="externalLinks/externalLink241.xml"/><Relationship Id="rId937" Type="http://schemas.openxmlformats.org/officeDocument/2006/relationships/externalLink" Target="externalLinks/externalLink907.xml"/><Relationship Id="rId1122" Type="http://schemas.openxmlformats.org/officeDocument/2006/relationships/externalLink" Target="externalLinks/externalLink1092.xml"/><Relationship Id="rId66" Type="http://schemas.openxmlformats.org/officeDocument/2006/relationships/externalLink" Target="externalLinks/externalLink36.xml"/><Relationship Id="rId131" Type="http://schemas.openxmlformats.org/officeDocument/2006/relationships/externalLink" Target="externalLinks/externalLink101.xml"/><Relationship Id="rId369" Type="http://schemas.openxmlformats.org/officeDocument/2006/relationships/externalLink" Target="externalLinks/externalLink339.xml"/><Relationship Id="rId576" Type="http://schemas.openxmlformats.org/officeDocument/2006/relationships/externalLink" Target="externalLinks/externalLink546.xml"/><Relationship Id="rId783" Type="http://schemas.openxmlformats.org/officeDocument/2006/relationships/externalLink" Target="externalLinks/externalLink753.xml"/><Relationship Id="rId990" Type="http://schemas.openxmlformats.org/officeDocument/2006/relationships/externalLink" Target="externalLinks/externalLink960.xml"/><Relationship Id="rId1427" Type="http://schemas.openxmlformats.org/officeDocument/2006/relationships/externalLink" Target="externalLinks/externalLink1397.xml"/><Relationship Id="rId229" Type="http://schemas.openxmlformats.org/officeDocument/2006/relationships/externalLink" Target="externalLinks/externalLink199.xml"/><Relationship Id="rId436" Type="http://schemas.openxmlformats.org/officeDocument/2006/relationships/externalLink" Target="externalLinks/externalLink406.xml"/><Relationship Id="rId643" Type="http://schemas.openxmlformats.org/officeDocument/2006/relationships/externalLink" Target="externalLinks/externalLink613.xml"/><Relationship Id="rId1066" Type="http://schemas.openxmlformats.org/officeDocument/2006/relationships/externalLink" Target="externalLinks/externalLink1036.xml"/><Relationship Id="rId1273" Type="http://schemas.openxmlformats.org/officeDocument/2006/relationships/externalLink" Target="externalLinks/externalLink1243.xml"/><Relationship Id="rId850" Type="http://schemas.openxmlformats.org/officeDocument/2006/relationships/externalLink" Target="externalLinks/externalLink820.xml"/><Relationship Id="rId948" Type="http://schemas.openxmlformats.org/officeDocument/2006/relationships/externalLink" Target="externalLinks/externalLink918.xml"/><Relationship Id="rId1133" Type="http://schemas.openxmlformats.org/officeDocument/2006/relationships/externalLink" Target="externalLinks/externalLink1103.xml"/><Relationship Id="rId77" Type="http://schemas.openxmlformats.org/officeDocument/2006/relationships/externalLink" Target="externalLinks/externalLink47.xml"/><Relationship Id="rId282" Type="http://schemas.openxmlformats.org/officeDocument/2006/relationships/externalLink" Target="externalLinks/externalLink252.xml"/><Relationship Id="rId503" Type="http://schemas.openxmlformats.org/officeDocument/2006/relationships/externalLink" Target="externalLinks/externalLink473.xml"/><Relationship Id="rId587" Type="http://schemas.openxmlformats.org/officeDocument/2006/relationships/externalLink" Target="externalLinks/externalLink557.xml"/><Relationship Id="rId710" Type="http://schemas.openxmlformats.org/officeDocument/2006/relationships/externalLink" Target="externalLinks/externalLink680.xml"/><Relationship Id="rId808" Type="http://schemas.openxmlformats.org/officeDocument/2006/relationships/externalLink" Target="externalLinks/externalLink778.xml"/><Relationship Id="rId1340" Type="http://schemas.openxmlformats.org/officeDocument/2006/relationships/externalLink" Target="externalLinks/externalLink1310.xml"/><Relationship Id="rId8" Type="http://schemas.openxmlformats.org/officeDocument/2006/relationships/worksheet" Target="worksheets/sheet8.xml"/><Relationship Id="rId142" Type="http://schemas.openxmlformats.org/officeDocument/2006/relationships/externalLink" Target="externalLinks/externalLink112.xml"/><Relationship Id="rId447" Type="http://schemas.openxmlformats.org/officeDocument/2006/relationships/externalLink" Target="externalLinks/externalLink417.xml"/><Relationship Id="rId794" Type="http://schemas.openxmlformats.org/officeDocument/2006/relationships/externalLink" Target="externalLinks/externalLink764.xml"/><Relationship Id="rId1077" Type="http://schemas.openxmlformats.org/officeDocument/2006/relationships/externalLink" Target="externalLinks/externalLink1047.xml"/><Relationship Id="rId1200" Type="http://schemas.openxmlformats.org/officeDocument/2006/relationships/externalLink" Target="externalLinks/externalLink1170.xml"/><Relationship Id="rId654" Type="http://schemas.openxmlformats.org/officeDocument/2006/relationships/externalLink" Target="externalLinks/externalLink624.xml"/><Relationship Id="rId861" Type="http://schemas.openxmlformats.org/officeDocument/2006/relationships/externalLink" Target="externalLinks/externalLink831.xml"/><Relationship Id="rId959" Type="http://schemas.openxmlformats.org/officeDocument/2006/relationships/externalLink" Target="externalLinks/externalLink929.xml"/><Relationship Id="rId1284" Type="http://schemas.openxmlformats.org/officeDocument/2006/relationships/externalLink" Target="externalLinks/externalLink1254.xml"/><Relationship Id="rId293" Type="http://schemas.openxmlformats.org/officeDocument/2006/relationships/externalLink" Target="externalLinks/externalLink263.xml"/><Relationship Id="rId307" Type="http://schemas.openxmlformats.org/officeDocument/2006/relationships/externalLink" Target="externalLinks/externalLink277.xml"/><Relationship Id="rId514" Type="http://schemas.openxmlformats.org/officeDocument/2006/relationships/externalLink" Target="externalLinks/externalLink484.xml"/><Relationship Id="rId721" Type="http://schemas.openxmlformats.org/officeDocument/2006/relationships/externalLink" Target="externalLinks/externalLink691.xml"/><Relationship Id="rId1144" Type="http://schemas.openxmlformats.org/officeDocument/2006/relationships/externalLink" Target="externalLinks/externalLink1114.xml"/><Relationship Id="rId1351" Type="http://schemas.openxmlformats.org/officeDocument/2006/relationships/externalLink" Target="externalLinks/externalLink1321.xml"/><Relationship Id="rId88" Type="http://schemas.openxmlformats.org/officeDocument/2006/relationships/externalLink" Target="externalLinks/externalLink58.xml"/><Relationship Id="rId153" Type="http://schemas.openxmlformats.org/officeDocument/2006/relationships/externalLink" Target="externalLinks/externalLink123.xml"/><Relationship Id="rId360" Type="http://schemas.openxmlformats.org/officeDocument/2006/relationships/externalLink" Target="externalLinks/externalLink330.xml"/><Relationship Id="rId598" Type="http://schemas.openxmlformats.org/officeDocument/2006/relationships/externalLink" Target="externalLinks/externalLink568.xml"/><Relationship Id="rId819" Type="http://schemas.openxmlformats.org/officeDocument/2006/relationships/externalLink" Target="externalLinks/externalLink789.xml"/><Relationship Id="rId1004" Type="http://schemas.openxmlformats.org/officeDocument/2006/relationships/externalLink" Target="externalLinks/externalLink974.xml"/><Relationship Id="rId1211" Type="http://schemas.openxmlformats.org/officeDocument/2006/relationships/externalLink" Target="externalLinks/externalLink1181.xml"/><Relationship Id="rId220" Type="http://schemas.openxmlformats.org/officeDocument/2006/relationships/externalLink" Target="externalLinks/externalLink190.xml"/><Relationship Id="rId458" Type="http://schemas.openxmlformats.org/officeDocument/2006/relationships/externalLink" Target="externalLinks/externalLink428.xml"/><Relationship Id="rId665" Type="http://schemas.openxmlformats.org/officeDocument/2006/relationships/externalLink" Target="externalLinks/externalLink635.xml"/><Relationship Id="rId872" Type="http://schemas.openxmlformats.org/officeDocument/2006/relationships/externalLink" Target="externalLinks/externalLink842.xml"/><Relationship Id="rId1088" Type="http://schemas.openxmlformats.org/officeDocument/2006/relationships/externalLink" Target="externalLinks/externalLink1058.xml"/><Relationship Id="rId1295" Type="http://schemas.openxmlformats.org/officeDocument/2006/relationships/externalLink" Target="externalLinks/externalLink1265.xml"/><Relationship Id="rId1309" Type="http://schemas.openxmlformats.org/officeDocument/2006/relationships/externalLink" Target="externalLinks/externalLink1279.xml"/><Relationship Id="rId15" Type="http://schemas.openxmlformats.org/officeDocument/2006/relationships/worksheet" Target="worksheets/sheet15.xml"/><Relationship Id="rId318" Type="http://schemas.openxmlformats.org/officeDocument/2006/relationships/externalLink" Target="externalLinks/externalLink288.xml"/><Relationship Id="rId525" Type="http://schemas.openxmlformats.org/officeDocument/2006/relationships/externalLink" Target="externalLinks/externalLink495.xml"/><Relationship Id="rId732" Type="http://schemas.openxmlformats.org/officeDocument/2006/relationships/externalLink" Target="externalLinks/externalLink702.xml"/><Relationship Id="rId1155" Type="http://schemas.openxmlformats.org/officeDocument/2006/relationships/externalLink" Target="externalLinks/externalLink1125.xml"/><Relationship Id="rId1362" Type="http://schemas.openxmlformats.org/officeDocument/2006/relationships/externalLink" Target="externalLinks/externalLink1332.xml"/><Relationship Id="rId99" Type="http://schemas.openxmlformats.org/officeDocument/2006/relationships/externalLink" Target="externalLinks/externalLink69.xml"/><Relationship Id="rId164" Type="http://schemas.openxmlformats.org/officeDocument/2006/relationships/externalLink" Target="externalLinks/externalLink134.xml"/><Relationship Id="rId371" Type="http://schemas.openxmlformats.org/officeDocument/2006/relationships/externalLink" Target="externalLinks/externalLink341.xml"/><Relationship Id="rId1015" Type="http://schemas.openxmlformats.org/officeDocument/2006/relationships/externalLink" Target="externalLinks/externalLink985.xml"/><Relationship Id="rId1222" Type="http://schemas.openxmlformats.org/officeDocument/2006/relationships/externalLink" Target="externalLinks/externalLink1192.xml"/><Relationship Id="rId469" Type="http://schemas.openxmlformats.org/officeDocument/2006/relationships/externalLink" Target="externalLinks/externalLink439.xml"/><Relationship Id="rId676" Type="http://schemas.openxmlformats.org/officeDocument/2006/relationships/externalLink" Target="externalLinks/externalLink646.xml"/><Relationship Id="rId883" Type="http://schemas.openxmlformats.org/officeDocument/2006/relationships/externalLink" Target="externalLinks/externalLink853.xml"/><Relationship Id="rId1099" Type="http://schemas.openxmlformats.org/officeDocument/2006/relationships/externalLink" Target="externalLinks/externalLink1069.xml"/><Relationship Id="rId26" Type="http://schemas.openxmlformats.org/officeDocument/2006/relationships/worksheet" Target="worksheets/sheet26.xml"/><Relationship Id="rId231" Type="http://schemas.openxmlformats.org/officeDocument/2006/relationships/externalLink" Target="externalLinks/externalLink201.xml"/><Relationship Id="rId329" Type="http://schemas.openxmlformats.org/officeDocument/2006/relationships/externalLink" Target="externalLinks/externalLink299.xml"/><Relationship Id="rId536" Type="http://schemas.openxmlformats.org/officeDocument/2006/relationships/externalLink" Target="externalLinks/externalLink506.xml"/><Relationship Id="rId1166" Type="http://schemas.openxmlformats.org/officeDocument/2006/relationships/externalLink" Target="externalLinks/externalLink1136.xml"/><Relationship Id="rId1373" Type="http://schemas.openxmlformats.org/officeDocument/2006/relationships/externalLink" Target="externalLinks/externalLink1343.xml"/><Relationship Id="rId175" Type="http://schemas.openxmlformats.org/officeDocument/2006/relationships/externalLink" Target="externalLinks/externalLink145.xml"/><Relationship Id="rId743" Type="http://schemas.openxmlformats.org/officeDocument/2006/relationships/externalLink" Target="externalLinks/externalLink713.xml"/><Relationship Id="rId950" Type="http://schemas.openxmlformats.org/officeDocument/2006/relationships/externalLink" Target="externalLinks/externalLink920.xml"/><Relationship Id="rId1026" Type="http://schemas.openxmlformats.org/officeDocument/2006/relationships/externalLink" Target="externalLinks/externalLink996.xml"/><Relationship Id="rId382" Type="http://schemas.openxmlformats.org/officeDocument/2006/relationships/externalLink" Target="externalLinks/externalLink352.xml"/><Relationship Id="rId603" Type="http://schemas.openxmlformats.org/officeDocument/2006/relationships/externalLink" Target="externalLinks/externalLink573.xml"/><Relationship Id="rId687" Type="http://schemas.openxmlformats.org/officeDocument/2006/relationships/externalLink" Target="externalLinks/externalLink657.xml"/><Relationship Id="rId810" Type="http://schemas.openxmlformats.org/officeDocument/2006/relationships/externalLink" Target="externalLinks/externalLink780.xml"/><Relationship Id="rId908" Type="http://schemas.openxmlformats.org/officeDocument/2006/relationships/externalLink" Target="externalLinks/externalLink878.xml"/><Relationship Id="rId1233" Type="http://schemas.openxmlformats.org/officeDocument/2006/relationships/externalLink" Target="externalLinks/externalLink1203.xml"/><Relationship Id="rId242" Type="http://schemas.openxmlformats.org/officeDocument/2006/relationships/externalLink" Target="externalLinks/externalLink212.xml"/><Relationship Id="rId894" Type="http://schemas.openxmlformats.org/officeDocument/2006/relationships/externalLink" Target="externalLinks/externalLink864.xml"/><Relationship Id="rId1177" Type="http://schemas.openxmlformats.org/officeDocument/2006/relationships/externalLink" Target="externalLinks/externalLink1147.xml"/><Relationship Id="rId1300" Type="http://schemas.openxmlformats.org/officeDocument/2006/relationships/externalLink" Target="externalLinks/externalLink1270.xml"/><Relationship Id="rId37" Type="http://schemas.openxmlformats.org/officeDocument/2006/relationships/externalLink" Target="externalLinks/externalLink7.xml"/><Relationship Id="rId102" Type="http://schemas.openxmlformats.org/officeDocument/2006/relationships/externalLink" Target="externalLinks/externalLink72.xml"/><Relationship Id="rId547" Type="http://schemas.openxmlformats.org/officeDocument/2006/relationships/externalLink" Target="externalLinks/externalLink517.xml"/><Relationship Id="rId754" Type="http://schemas.openxmlformats.org/officeDocument/2006/relationships/externalLink" Target="externalLinks/externalLink724.xml"/><Relationship Id="rId961" Type="http://schemas.openxmlformats.org/officeDocument/2006/relationships/externalLink" Target="externalLinks/externalLink931.xml"/><Relationship Id="rId1384" Type="http://schemas.openxmlformats.org/officeDocument/2006/relationships/externalLink" Target="externalLinks/externalLink1354.xml"/><Relationship Id="rId90" Type="http://schemas.openxmlformats.org/officeDocument/2006/relationships/externalLink" Target="externalLinks/externalLink60.xml"/><Relationship Id="rId186" Type="http://schemas.openxmlformats.org/officeDocument/2006/relationships/externalLink" Target="externalLinks/externalLink156.xml"/><Relationship Id="rId393" Type="http://schemas.openxmlformats.org/officeDocument/2006/relationships/externalLink" Target="externalLinks/externalLink363.xml"/><Relationship Id="rId407" Type="http://schemas.openxmlformats.org/officeDocument/2006/relationships/externalLink" Target="externalLinks/externalLink377.xml"/><Relationship Id="rId614" Type="http://schemas.openxmlformats.org/officeDocument/2006/relationships/externalLink" Target="externalLinks/externalLink584.xml"/><Relationship Id="rId821" Type="http://schemas.openxmlformats.org/officeDocument/2006/relationships/externalLink" Target="externalLinks/externalLink791.xml"/><Relationship Id="rId1037" Type="http://schemas.openxmlformats.org/officeDocument/2006/relationships/externalLink" Target="externalLinks/externalLink1007.xml"/><Relationship Id="rId1244" Type="http://schemas.openxmlformats.org/officeDocument/2006/relationships/externalLink" Target="externalLinks/externalLink1214.xml"/><Relationship Id="rId253" Type="http://schemas.openxmlformats.org/officeDocument/2006/relationships/externalLink" Target="externalLinks/externalLink223.xml"/><Relationship Id="rId460" Type="http://schemas.openxmlformats.org/officeDocument/2006/relationships/externalLink" Target="externalLinks/externalLink430.xml"/><Relationship Id="rId698" Type="http://schemas.openxmlformats.org/officeDocument/2006/relationships/externalLink" Target="externalLinks/externalLink668.xml"/><Relationship Id="rId919" Type="http://schemas.openxmlformats.org/officeDocument/2006/relationships/externalLink" Target="externalLinks/externalLink889.xml"/><Relationship Id="rId1090" Type="http://schemas.openxmlformats.org/officeDocument/2006/relationships/externalLink" Target="externalLinks/externalLink1060.xml"/><Relationship Id="rId1104" Type="http://schemas.openxmlformats.org/officeDocument/2006/relationships/externalLink" Target="externalLinks/externalLink1074.xml"/><Relationship Id="rId1311" Type="http://schemas.openxmlformats.org/officeDocument/2006/relationships/externalLink" Target="externalLinks/externalLink1281.xml"/><Relationship Id="rId48" Type="http://schemas.openxmlformats.org/officeDocument/2006/relationships/externalLink" Target="externalLinks/externalLink18.xml"/><Relationship Id="rId113" Type="http://schemas.openxmlformats.org/officeDocument/2006/relationships/externalLink" Target="externalLinks/externalLink83.xml"/><Relationship Id="rId320" Type="http://schemas.openxmlformats.org/officeDocument/2006/relationships/externalLink" Target="externalLinks/externalLink290.xml"/><Relationship Id="rId558" Type="http://schemas.openxmlformats.org/officeDocument/2006/relationships/externalLink" Target="externalLinks/externalLink528.xml"/><Relationship Id="rId765" Type="http://schemas.openxmlformats.org/officeDocument/2006/relationships/externalLink" Target="externalLinks/externalLink735.xml"/><Relationship Id="rId972" Type="http://schemas.openxmlformats.org/officeDocument/2006/relationships/externalLink" Target="externalLinks/externalLink942.xml"/><Relationship Id="rId1188" Type="http://schemas.openxmlformats.org/officeDocument/2006/relationships/externalLink" Target="externalLinks/externalLink1158.xml"/><Relationship Id="rId1395" Type="http://schemas.openxmlformats.org/officeDocument/2006/relationships/externalLink" Target="externalLinks/externalLink1365.xml"/><Relationship Id="rId1409" Type="http://schemas.openxmlformats.org/officeDocument/2006/relationships/externalLink" Target="externalLinks/externalLink1379.xml"/><Relationship Id="rId197" Type="http://schemas.openxmlformats.org/officeDocument/2006/relationships/externalLink" Target="externalLinks/externalLink167.xml"/><Relationship Id="rId418" Type="http://schemas.openxmlformats.org/officeDocument/2006/relationships/externalLink" Target="externalLinks/externalLink388.xml"/><Relationship Id="rId625" Type="http://schemas.openxmlformats.org/officeDocument/2006/relationships/externalLink" Target="externalLinks/externalLink595.xml"/><Relationship Id="rId832" Type="http://schemas.openxmlformats.org/officeDocument/2006/relationships/externalLink" Target="externalLinks/externalLink802.xml"/><Relationship Id="rId1048" Type="http://schemas.openxmlformats.org/officeDocument/2006/relationships/externalLink" Target="externalLinks/externalLink1018.xml"/><Relationship Id="rId1255" Type="http://schemas.openxmlformats.org/officeDocument/2006/relationships/externalLink" Target="externalLinks/externalLink1225.xml"/><Relationship Id="rId264" Type="http://schemas.openxmlformats.org/officeDocument/2006/relationships/externalLink" Target="externalLinks/externalLink234.xml"/><Relationship Id="rId471" Type="http://schemas.openxmlformats.org/officeDocument/2006/relationships/externalLink" Target="externalLinks/externalLink441.xml"/><Relationship Id="rId1115" Type="http://schemas.openxmlformats.org/officeDocument/2006/relationships/externalLink" Target="externalLinks/externalLink1085.xml"/><Relationship Id="rId1322" Type="http://schemas.openxmlformats.org/officeDocument/2006/relationships/externalLink" Target="externalLinks/externalLink1292.xml"/><Relationship Id="rId59" Type="http://schemas.openxmlformats.org/officeDocument/2006/relationships/externalLink" Target="externalLinks/externalLink29.xml"/><Relationship Id="rId124" Type="http://schemas.openxmlformats.org/officeDocument/2006/relationships/externalLink" Target="externalLinks/externalLink94.xml"/><Relationship Id="rId569" Type="http://schemas.openxmlformats.org/officeDocument/2006/relationships/externalLink" Target="externalLinks/externalLink539.xml"/><Relationship Id="rId776" Type="http://schemas.openxmlformats.org/officeDocument/2006/relationships/externalLink" Target="externalLinks/externalLink746.xml"/><Relationship Id="rId983" Type="http://schemas.openxmlformats.org/officeDocument/2006/relationships/externalLink" Target="externalLinks/externalLink953.xml"/><Relationship Id="rId1199" Type="http://schemas.openxmlformats.org/officeDocument/2006/relationships/externalLink" Target="externalLinks/externalLink1169.xml"/><Relationship Id="rId331" Type="http://schemas.openxmlformats.org/officeDocument/2006/relationships/externalLink" Target="externalLinks/externalLink301.xml"/><Relationship Id="rId429" Type="http://schemas.openxmlformats.org/officeDocument/2006/relationships/externalLink" Target="externalLinks/externalLink399.xml"/><Relationship Id="rId636" Type="http://schemas.openxmlformats.org/officeDocument/2006/relationships/externalLink" Target="externalLinks/externalLink606.xml"/><Relationship Id="rId1059" Type="http://schemas.openxmlformats.org/officeDocument/2006/relationships/externalLink" Target="externalLinks/externalLink1029.xml"/><Relationship Id="rId1266" Type="http://schemas.openxmlformats.org/officeDocument/2006/relationships/externalLink" Target="externalLinks/externalLink1236.xml"/><Relationship Id="rId843" Type="http://schemas.openxmlformats.org/officeDocument/2006/relationships/externalLink" Target="externalLinks/externalLink813.xml"/><Relationship Id="rId1126" Type="http://schemas.openxmlformats.org/officeDocument/2006/relationships/externalLink" Target="externalLinks/externalLink1096.xml"/><Relationship Id="rId275" Type="http://schemas.openxmlformats.org/officeDocument/2006/relationships/externalLink" Target="externalLinks/externalLink245.xml"/><Relationship Id="rId482" Type="http://schemas.openxmlformats.org/officeDocument/2006/relationships/externalLink" Target="externalLinks/externalLink452.xml"/><Relationship Id="rId703" Type="http://schemas.openxmlformats.org/officeDocument/2006/relationships/externalLink" Target="externalLinks/externalLink673.xml"/><Relationship Id="rId910" Type="http://schemas.openxmlformats.org/officeDocument/2006/relationships/externalLink" Target="externalLinks/externalLink880.xml"/><Relationship Id="rId1333" Type="http://schemas.openxmlformats.org/officeDocument/2006/relationships/externalLink" Target="externalLinks/externalLink1303.xml"/><Relationship Id="rId135" Type="http://schemas.openxmlformats.org/officeDocument/2006/relationships/externalLink" Target="externalLinks/externalLink105.xml"/><Relationship Id="rId342" Type="http://schemas.openxmlformats.org/officeDocument/2006/relationships/externalLink" Target="externalLinks/externalLink312.xml"/><Relationship Id="rId787" Type="http://schemas.openxmlformats.org/officeDocument/2006/relationships/externalLink" Target="externalLinks/externalLink757.xml"/><Relationship Id="rId994" Type="http://schemas.openxmlformats.org/officeDocument/2006/relationships/externalLink" Target="externalLinks/externalLink964.xml"/><Relationship Id="rId1400" Type="http://schemas.openxmlformats.org/officeDocument/2006/relationships/externalLink" Target="externalLinks/externalLink1370.xml"/><Relationship Id="rId202" Type="http://schemas.openxmlformats.org/officeDocument/2006/relationships/externalLink" Target="externalLinks/externalLink172.xml"/><Relationship Id="rId647" Type="http://schemas.openxmlformats.org/officeDocument/2006/relationships/externalLink" Target="externalLinks/externalLink617.xml"/><Relationship Id="rId854" Type="http://schemas.openxmlformats.org/officeDocument/2006/relationships/externalLink" Target="externalLinks/externalLink824.xml"/><Relationship Id="rId1277" Type="http://schemas.openxmlformats.org/officeDocument/2006/relationships/externalLink" Target="externalLinks/externalLink1247.xml"/><Relationship Id="rId286" Type="http://schemas.openxmlformats.org/officeDocument/2006/relationships/externalLink" Target="externalLinks/externalLink256.xml"/><Relationship Id="rId493" Type="http://schemas.openxmlformats.org/officeDocument/2006/relationships/externalLink" Target="externalLinks/externalLink463.xml"/><Relationship Id="rId507" Type="http://schemas.openxmlformats.org/officeDocument/2006/relationships/externalLink" Target="externalLinks/externalLink477.xml"/><Relationship Id="rId714" Type="http://schemas.openxmlformats.org/officeDocument/2006/relationships/externalLink" Target="externalLinks/externalLink684.xml"/><Relationship Id="rId921" Type="http://schemas.openxmlformats.org/officeDocument/2006/relationships/externalLink" Target="externalLinks/externalLink891.xml"/><Relationship Id="rId1137" Type="http://schemas.openxmlformats.org/officeDocument/2006/relationships/externalLink" Target="externalLinks/externalLink1107.xml"/><Relationship Id="rId1344" Type="http://schemas.openxmlformats.org/officeDocument/2006/relationships/externalLink" Target="externalLinks/externalLink1314.xml"/><Relationship Id="rId50" Type="http://schemas.openxmlformats.org/officeDocument/2006/relationships/externalLink" Target="externalLinks/externalLink20.xml"/><Relationship Id="rId146" Type="http://schemas.openxmlformats.org/officeDocument/2006/relationships/externalLink" Target="externalLinks/externalLink116.xml"/><Relationship Id="rId353" Type="http://schemas.openxmlformats.org/officeDocument/2006/relationships/externalLink" Target="externalLinks/externalLink323.xml"/><Relationship Id="rId560" Type="http://schemas.openxmlformats.org/officeDocument/2006/relationships/externalLink" Target="externalLinks/externalLink530.xml"/><Relationship Id="rId798" Type="http://schemas.openxmlformats.org/officeDocument/2006/relationships/externalLink" Target="externalLinks/externalLink768.xml"/><Relationship Id="rId1190" Type="http://schemas.openxmlformats.org/officeDocument/2006/relationships/externalLink" Target="externalLinks/externalLink1160.xml"/><Relationship Id="rId1204" Type="http://schemas.openxmlformats.org/officeDocument/2006/relationships/externalLink" Target="externalLinks/externalLink1174.xml"/><Relationship Id="rId1411" Type="http://schemas.openxmlformats.org/officeDocument/2006/relationships/externalLink" Target="externalLinks/externalLink1381.xml"/><Relationship Id="rId213" Type="http://schemas.openxmlformats.org/officeDocument/2006/relationships/externalLink" Target="externalLinks/externalLink183.xml"/><Relationship Id="rId420" Type="http://schemas.openxmlformats.org/officeDocument/2006/relationships/externalLink" Target="externalLinks/externalLink390.xml"/><Relationship Id="rId658" Type="http://schemas.openxmlformats.org/officeDocument/2006/relationships/externalLink" Target="externalLinks/externalLink628.xml"/><Relationship Id="rId865" Type="http://schemas.openxmlformats.org/officeDocument/2006/relationships/externalLink" Target="externalLinks/externalLink835.xml"/><Relationship Id="rId1050" Type="http://schemas.openxmlformats.org/officeDocument/2006/relationships/externalLink" Target="externalLinks/externalLink1020.xml"/><Relationship Id="rId1288" Type="http://schemas.openxmlformats.org/officeDocument/2006/relationships/externalLink" Target="externalLinks/externalLink1258.xml"/><Relationship Id="rId297" Type="http://schemas.openxmlformats.org/officeDocument/2006/relationships/externalLink" Target="externalLinks/externalLink267.xml"/><Relationship Id="rId518" Type="http://schemas.openxmlformats.org/officeDocument/2006/relationships/externalLink" Target="externalLinks/externalLink488.xml"/><Relationship Id="rId725" Type="http://schemas.openxmlformats.org/officeDocument/2006/relationships/externalLink" Target="externalLinks/externalLink695.xml"/><Relationship Id="rId932" Type="http://schemas.openxmlformats.org/officeDocument/2006/relationships/externalLink" Target="externalLinks/externalLink902.xml"/><Relationship Id="rId1148" Type="http://schemas.openxmlformats.org/officeDocument/2006/relationships/externalLink" Target="externalLinks/externalLink1118.xml"/><Relationship Id="rId1355" Type="http://schemas.openxmlformats.org/officeDocument/2006/relationships/externalLink" Target="externalLinks/externalLink1325.xml"/><Relationship Id="rId157" Type="http://schemas.openxmlformats.org/officeDocument/2006/relationships/externalLink" Target="externalLinks/externalLink127.xml"/><Relationship Id="rId364" Type="http://schemas.openxmlformats.org/officeDocument/2006/relationships/externalLink" Target="externalLinks/externalLink334.xml"/><Relationship Id="rId1008" Type="http://schemas.openxmlformats.org/officeDocument/2006/relationships/externalLink" Target="externalLinks/externalLink978.xml"/><Relationship Id="rId1215" Type="http://schemas.openxmlformats.org/officeDocument/2006/relationships/externalLink" Target="externalLinks/externalLink1185.xml"/><Relationship Id="rId1422" Type="http://schemas.openxmlformats.org/officeDocument/2006/relationships/externalLink" Target="externalLinks/externalLink1392.xml"/><Relationship Id="rId61" Type="http://schemas.openxmlformats.org/officeDocument/2006/relationships/externalLink" Target="externalLinks/externalLink31.xml"/><Relationship Id="rId571" Type="http://schemas.openxmlformats.org/officeDocument/2006/relationships/externalLink" Target="externalLinks/externalLink541.xml"/><Relationship Id="rId669" Type="http://schemas.openxmlformats.org/officeDocument/2006/relationships/externalLink" Target="externalLinks/externalLink639.xml"/><Relationship Id="rId876" Type="http://schemas.openxmlformats.org/officeDocument/2006/relationships/externalLink" Target="externalLinks/externalLink846.xml"/><Relationship Id="rId1299" Type="http://schemas.openxmlformats.org/officeDocument/2006/relationships/externalLink" Target="externalLinks/externalLink1269.xml"/><Relationship Id="rId19" Type="http://schemas.openxmlformats.org/officeDocument/2006/relationships/worksheet" Target="worksheets/sheet19.xml"/><Relationship Id="rId224" Type="http://schemas.openxmlformats.org/officeDocument/2006/relationships/externalLink" Target="externalLinks/externalLink194.xml"/><Relationship Id="rId431" Type="http://schemas.openxmlformats.org/officeDocument/2006/relationships/externalLink" Target="externalLinks/externalLink401.xml"/><Relationship Id="rId529" Type="http://schemas.openxmlformats.org/officeDocument/2006/relationships/externalLink" Target="externalLinks/externalLink499.xml"/><Relationship Id="rId736" Type="http://schemas.openxmlformats.org/officeDocument/2006/relationships/externalLink" Target="externalLinks/externalLink706.xml"/><Relationship Id="rId1061" Type="http://schemas.openxmlformats.org/officeDocument/2006/relationships/externalLink" Target="externalLinks/externalLink1031.xml"/><Relationship Id="rId1159" Type="http://schemas.openxmlformats.org/officeDocument/2006/relationships/externalLink" Target="externalLinks/externalLink1129.xml"/><Relationship Id="rId1366" Type="http://schemas.openxmlformats.org/officeDocument/2006/relationships/externalLink" Target="externalLinks/externalLink1336.xml"/><Relationship Id="rId168" Type="http://schemas.openxmlformats.org/officeDocument/2006/relationships/externalLink" Target="externalLinks/externalLink138.xml"/><Relationship Id="rId943" Type="http://schemas.openxmlformats.org/officeDocument/2006/relationships/externalLink" Target="externalLinks/externalLink913.xml"/><Relationship Id="rId1019" Type="http://schemas.openxmlformats.org/officeDocument/2006/relationships/externalLink" Target="externalLinks/externalLink989.xml"/><Relationship Id="rId72" Type="http://schemas.openxmlformats.org/officeDocument/2006/relationships/externalLink" Target="externalLinks/externalLink42.xml"/><Relationship Id="rId375" Type="http://schemas.openxmlformats.org/officeDocument/2006/relationships/externalLink" Target="externalLinks/externalLink345.xml"/><Relationship Id="rId582" Type="http://schemas.openxmlformats.org/officeDocument/2006/relationships/externalLink" Target="externalLinks/externalLink552.xml"/><Relationship Id="rId803" Type="http://schemas.openxmlformats.org/officeDocument/2006/relationships/externalLink" Target="externalLinks/externalLink773.xml"/><Relationship Id="rId1226" Type="http://schemas.openxmlformats.org/officeDocument/2006/relationships/externalLink" Target="externalLinks/externalLink1196.xml"/><Relationship Id="rId3" Type="http://schemas.openxmlformats.org/officeDocument/2006/relationships/worksheet" Target="worksheets/sheet3.xml"/><Relationship Id="rId235" Type="http://schemas.openxmlformats.org/officeDocument/2006/relationships/externalLink" Target="externalLinks/externalLink205.xml"/><Relationship Id="rId442" Type="http://schemas.openxmlformats.org/officeDocument/2006/relationships/externalLink" Target="externalLinks/externalLink412.xml"/><Relationship Id="rId887" Type="http://schemas.openxmlformats.org/officeDocument/2006/relationships/externalLink" Target="externalLinks/externalLink857.xml"/><Relationship Id="rId1072" Type="http://schemas.openxmlformats.org/officeDocument/2006/relationships/externalLink" Target="externalLinks/externalLink1042.xml"/><Relationship Id="rId302" Type="http://schemas.openxmlformats.org/officeDocument/2006/relationships/externalLink" Target="externalLinks/externalLink272.xml"/><Relationship Id="rId747" Type="http://schemas.openxmlformats.org/officeDocument/2006/relationships/externalLink" Target="externalLinks/externalLink717.xml"/><Relationship Id="rId954" Type="http://schemas.openxmlformats.org/officeDocument/2006/relationships/externalLink" Target="externalLinks/externalLink924.xml"/><Relationship Id="rId1377" Type="http://schemas.openxmlformats.org/officeDocument/2006/relationships/externalLink" Target="externalLinks/externalLink1347.xml"/><Relationship Id="rId83" Type="http://schemas.openxmlformats.org/officeDocument/2006/relationships/externalLink" Target="externalLinks/externalLink53.xml"/><Relationship Id="rId179" Type="http://schemas.openxmlformats.org/officeDocument/2006/relationships/externalLink" Target="externalLinks/externalLink149.xml"/><Relationship Id="rId386" Type="http://schemas.openxmlformats.org/officeDocument/2006/relationships/externalLink" Target="externalLinks/externalLink356.xml"/><Relationship Id="rId593" Type="http://schemas.openxmlformats.org/officeDocument/2006/relationships/externalLink" Target="externalLinks/externalLink563.xml"/><Relationship Id="rId607" Type="http://schemas.openxmlformats.org/officeDocument/2006/relationships/externalLink" Target="externalLinks/externalLink577.xml"/><Relationship Id="rId814" Type="http://schemas.openxmlformats.org/officeDocument/2006/relationships/externalLink" Target="externalLinks/externalLink784.xml"/><Relationship Id="rId1237" Type="http://schemas.openxmlformats.org/officeDocument/2006/relationships/externalLink" Target="externalLinks/externalLink1207.xml"/><Relationship Id="rId246" Type="http://schemas.openxmlformats.org/officeDocument/2006/relationships/externalLink" Target="externalLinks/externalLink216.xml"/><Relationship Id="rId453" Type="http://schemas.openxmlformats.org/officeDocument/2006/relationships/externalLink" Target="externalLinks/externalLink423.xml"/><Relationship Id="rId660" Type="http://schemas.openxmlformats.org/officeDocument/2006/relationships/externalLink" Target="externalLinks/externalLink630.xml"/><Relationship Id="rId898" Type="http://schemas.openxmlformats.org/officeDocument/2006/relationships/externalLink" Target="externalLinks/externalLink868.xml"/><Relationship Id="rId1083" Type="http://schemas.openxmlformats.org/officeDocument/2006/relationships/externalLink" Target="externalLinks/externalLink1053.xml"/><Relationship Id="rId1290" Type="http://schemas.openxmlformats.org/officeDocument/2006/relationships/externalLink" Target="externalLinks/externalLink1260.xml"/><Relationship Id="rId1304" Type="http://schemas.openxmlformats.org/officeDocument/2006/relationships/externalLink" Target="externalLinks/externalLink1274.xml"/><Relationship Id="rId106" Type="http://schemas.openxmlformats.org/officeDocument/2006/relationships/externalLink" Target="externalLinks/externalLink76.xml"/><Relationship Id="rId313" Type="http://schemas.openxmlformats.org/officeDocument/2006/relationships/externalLink" Target="externalLinks/externalLink283.xml"/><Relationship Id="rId758" Type="http://schemas.openxmlformats.org/officeDocument/2006/relationships/externalLink" Target="externalLinks/externalLink728.xml"/><Relationship Id="rId965" Type="http://schemas.openxmlformats.org/officeDocument/2006/relationships/externalLink" Target="externalLinks/externalLink935.xml"/><Relationship Id="rId1150" Type="http://schemas.openxmlformats.org/officeDocument/2006/relationships/externalLink" Target="externalLinks/externalLink1120.xml"/><Relationship Id="rId1388" Type="http://schemas.openxmlformats.org/officeDocument/2006/relationships/externalLink" Target="externalLinks/externalLink1358.xml"/><Relationship Id="rId10" Type="http://schemas.openxmlformats.org/officeDocument/2006/relationships/worksheet" Target="worksheets/sheet10.xml"/><Relationship Id="rId94" Type="http://schemas.openxmlformats.org/officeDocument/2006/relationships/externalLink" Target="externalLinks/externalLink64.xml"/><Relationship Id="rId397" Type="http://schemas.openxmlformats.org/officeDocument/2006/relationships/externalLink" Target="externalLinks/externalLink367.xml"/><Relationship Id="rId520" Type="http://schemas.openxmlformats.org/officeDocument/2006/relationships/externalLink" Target="externalLinks/externalLink490.xml"/><Relationship Id="rId618" Type="http://schemas.openxmlformats.org/officeDocument/2006/relationships/externalLink" Target="externalLinks/externalLink588.xml"/><Relationship Id="rId825" Type="http://schemas.openxmlformats.org/officeDocument/2006/relationships/externalLink" Target="externalLinks/externalLink795.xml"/><Relationship Id="rId1248" Type="http://schemas.openxmlformats.org/officeDocument/2006/relationships/externalLink" Target="externalLinks/externalLink1218.xml"/><Relationship Id="rId257" Type="http://schemas.openxmlformats.org/officeDocument/2006/relationships/externalLink" Target="externalLinks/externalLink227.xml"/><Relationship Id="rId464" Type="http://schemas.openxmlformats.org/officeDocument/2006/relationships/externalLink" Target="externalLinks/externalLink434.xml"/><Relationship Id="rId1010" Type="http://schemas.openxmlformats.org/officeDocument/2006/relationships/externalLink" Target="externalLinks/externalLink980.xml"/><Relationship Id="rId1094" Type="http://schemas.openxmlformats.org/officeDocument/2006/relationships/externalLink" Target="externalLinks/externalLink1064.xml"/><Relationship Id="rId1108" Type="http://schemas.openxmlformats.org/officeDocument/2006/relationships/externalLink" Target="externalLinks/externalLink1078.xml"/><Relationship Id="rId1315" Type="http://schemas.openxmlformats.org/officeDocument/2006/relationships/externalLink" Target="externalLinks/externalLink1285.xml"/><Relationship Id="rId117" Type="http://schemas.openxmlformats.org/officeDocument/2006/relationships/externalLink" Target="externalLinks/externalLink87.xml"/><Relationship Id="rId671" Type="http://schemas.openxmlformats.org/officeDocument/2006/relationships/externalLink" Target="externalLinks/externalLink641.xml"/><Relationship Id="rId769" Type="http://schemas.openxmlformats.org/officeDocument/2006/relationships/externalLink" Target="externalLinks/externalLink739.xml"/><Relationship Id="rId976" Type="http://schemas.openxmlformats.org/officeDocument/2006/relationships/externalLink" Target="externalLinks/externalLink946.xml"/><Relationship Id="rId1399" Type="http://schemas.openxmlformats.org/officeDocument/2006/relationships/externalLink" Target="externalLinks/externalLink1369.xml"/><Relationship Id="rId324" Type="http://schemas.openxmlformats.org/officeDocument/2006/relationships/externalLink" Target="externalLinks/externalLink294.xml"/><Relationship Id="rId531" Type="http://schemas.openxmlformats.org/officeDocument/2006/relationships/externalLink" Target="externalLinks/externalLink501.xml"/><Relationship Id="rId629" Type="http://schemas.openxmlformats.org/officeDocument/2006/relationships/externalLink" Target="externalLinks/externalLink599.xml"/><Relationship Id="rId1161" Type="http://schemas.openxmlformats.org/officeDocument/2006/relationships/externalLink" Target="externalLinks/externalLink1131.xml"/><Relationship Id="rId1259" Type="http://schemas.openxmlformats.org/officeDocument/2006/relationships/externalLink" Target="externalLinks/externalLink1229.xml"/><Relationship Id="rId836" Type="http://schemas.openxmlformats.org/officeDocument/2006/relationships/externalLink" Target="externalLinks/externalLink806.xml"/><Relationship Id="rId1021" Type="http://schemas.openxmlformats.org/officeDocument/2006/relationships/externalLink" Target="externalLinks/externalLink991.xml"/><Relationship Id="rId1119" Type="http://schemas.openxmlformats.org/officeDocument/2006/relationships/externalLink" Target="externalLinks/externalLink1089.xml"/><Relationship Id="rId903" Type="http://schemas.openxmlformats.org/officeDocument/2006/relationships/externalLink" Target="externalLinks/externalLink873.xml"/><Relationship Id="rId1326" Type="http://schemas.openxmlformats.org/officeDocument/2006/relationships/externalLink" Target="externalLinks/externalLink1296.xml"/><Relationship Id="rId32" Type="http://schemas.openxmlformats.org/officeDocument/2006/relationships/externalLink" Target="externalLinks/externalLink2.xml"/><Relationship Id="rId181" Type="http://schemas.openxmlformats.org/officeDocument/2006/relationships/externalLink" Target="externalLinks/externalLink151.xml"/><Relationship Id="rId279" Type="http://schemas.openxmlformats.org/officeDocument/2006/relationships/externalLink" Target="externalLinks/externalLink249.xml"/><Relationship Id="rId486" Type="http://schemas.openxmlformats.org/officeDocument/2006/relationships/externalLink" Target="externalLinks/externalLink456.xml"/><Relationship Id="rId693" Type="http://schemas.openxmlformats.org/officeDocument/2006/relationships/externalLink" Target="externalLinks/externalLink663.xml"/><Relationship Id="rId139" Type="http://schemas.openxmlformats.org/officeDocument/2006/relationships/externalLink" Target="externalLinks/externalLink109.xml"/><Relationship Id="rId346" Type="http://schemas.openxmlformats.org/officeDocument/2006/relationships/externalLink" Target="externalLinks/externalLink316.xml"/><Relationship Id="rId553" Type="http://schemas.openxmlformats.org/officeDocument/2006/relationships/externalLink" Target="externalLinks/externalLink523.xml"/><Relationship Id="rId760" Type="http://schemas.openxmlformats.org/officeDocument/2006/relationships/externalLink" Target="externalLinks/externalLink730.xml"/><Relationship Id="rId998" Type="http://schemas.openxmlformats.org/officeDocument/2006/relationships/externalLink" Target="externalLinks/externalLink968.xml"/><Relationship Id="rId1183" Type="http://schemas.openxmlformats.org/officeDocument/2006/relationships/externalLink" Target="externalLinks/externalLink1153.xml"/><Relationship Id="rId1390" Type="http://schemas.openxmlformats.org/officeDocument/2006/relationships/externalLink" Target="externalLinks/externalLink1360.xml"/><Relationship Id="rId206" Type="http://schemas.openxmlformats.org/officeDocument/2006/relationships/externalLink" Target="externalLinks/externalLink176.xml"/><Relationship Id="rId413" Type="http://schemas.openxmlformats.org/officeDocument/2006/relationships/externalLink" Target="externalLinks/externalLink383.xml"/><Relationship Id="rId858" Type="http://schemas.openxmlformats.org/officeDocument/2006/relationships/externalLink" Target="externalLinks/externalLink828.xml"/><Relationship Id="rId1043" Type="http://schemas.openxmlformats.org/officeDocument/2006/relationships/externalLink" Target="externalLinks/externalLink1013.xml"/><Relationship Id="rId620" Type="http://schemas.openxmlformats.org/officeDocument/2006/relationships/externalLink" Target="externalLinks/externalLink590.xml"/><Relationship Id="rId718" Type="http://schemas.openxmlformats.org/officeDocument/2006/relationships/externalLink" Target="externalLinks/externalLink688.xml"/><Relationship Id="rId925" Type="http://schemas.openxmlformats.org/officeDocument/2006/relationships/externalLink" Target="externalLinks/externalLink895.xml"/><Relationship Id="rId1250" Type="http://schemas.openxmlformats.org/officeDocument/2006/relationships/externalLink" Target="externalLinks/externalLink1220.xml"/><Relationship Id="rId1348" Type="http://schemas.openxmlformats.org/officeDocument/2006/relationships/externalLink" Target="externalLinks/externalLink1318.xml"/><Relationship Id="rId1110" Type="http://schemas.openxmlformats.org/officeDocument/2006/relationships/externalLink" Target="externalLinks/externalLink1080.xml"/><Relationship Id="rId1208" Type="http://schemas.openxmlformats.org/officeDocument/2006/relationships/externalLink" Target="externalLinks/externalLink1178.xml"/><Relationship Id="rId1415" Type="http://schemas.openxmlformats.org/officeDocument/2006/relationships/externalLink" Target="externalLinks/externalLink1385.xml"/><Relationship Id="rId54" Type="http://schemas.openxmlformats.org/officeDocument/2006/relationships/externalLink" Target="externalLinks/externalLink24.xml"/><Relationship Id="rId270" Type="http://schemas.openxmlformats.org/officeDocument/2006/relationships/externalLink" Target="externalLinks/externalLink240.xml"/><Relationship Id="rId130" Type="http://schemas.openxmlformats.org/officeDocument/2006/relationships/externalLink" Target="externalLinks/externalLink100.xml"/><Relationship Id="rId368" Type="http://schemas.openxmlformats.org/officeDocument/2006/relationships/externalLink" Target="externalLinks/externalLink338.xml"/><Relationship Id="rId575" Type="http://schemas.openxmlformats.org/officeDocument/2006/relationships/externalLink" Target="externalLinks/externalLink545.xml"/><Relationship Id="rId782" Type="http://schemas.openxmlformats.org/officeDocument/2006/relationships/externalLink" Target="externalLinks/externalLink752.xml"/><Relationship Id="rId228" Type="http://schemas.openxmlformats.org/officeDocument/2006/relationships/externalLink" Target="externalLinks/externalLink198.xml"/><Relationship Id="rId435" Type="http://schemas.openxmlformats.org/officeDocument/2006/relationships/externalLink" Target="externalLinks/externalLink405.xml"/><Relationship Id="rId642" Type="http://schemas.openxmlformats.org/officeDocument/2006/relationships/externalLink" Target="externalLinks/externalLink612.xml"/><Relationship Id="rId1065" Type="http://schemas.openxmlformats.org/officeDocument/2006/relationships/externalLink" Target="externalLinks/externalLink1035.xml"/><Relationship Id="rId1272" Type="http://schemas.openxmlformats.org/officeDocument/2006/relationships/externalLink" Target="externalLinks/externalLink1242.xml"/><Relationship Id="rId502" Type="http://schemas.openxmlformats.org/officeDocument/2006/relationships/externalLink" Target="externalLinks/externalLink472.xml"/><Relationship Id="rId947" Type="http://schemas.openxmlformats.org/officeDocument/2006/relationships/externalLink" Target="externalLinks/externalLink917.xml"/><Relationship Id="rId1132" Type="http://schemas.openxmlformats.org/officeDocument/2006/relationships/externalLink" Target="externalLinks/externalLink1102.xml"/><Relationship Id="rId76" Type="http://schemas.openxmlformats.org/officeDocument/2006/relationships/externalLink" Target="externalLinks/externalLink46.xml"/><Relationship Id="rId807" Type="http://schemas.openxmlformats.org/officeDocument/2006/relationships/externalLink" Target="externalLinks/externalLink777.xml"/><Relationship Id="rId292" Type="http://schemas.openxmlformats.org/officeDocument/2006/relationships/externalLink" Target="externalLinks/externalLink262.xml"/><Relationship Id="rId597" Type="http://schemas.openxmlformats.org/officeDocument/2006/relationships/externalLink" Target="externalLinks/externalLink567.xml"/><Relationship Id="rId152" Type="http://schemas.openxmlformats.org/officeDocument/2006/relationships/externalLink" Target="externalLinks/externalLink122.xml"/><Relationship Id="rId457" Type="http://schemas.openxmlformats.org/officeDocument/2006/relationships/externalLink" Target="externalLinks/externalLink427.xml"/><Relationship Id="rId1087" Type="http://schemas.openxmlformats.org/officeDocument/2006/relationships/externalLink" Target="externalLinks/externalLink1057.xml"/><Relationship Id="rId1294" Type="http://schemas.openxmlformats.org/officeDocument/2006/relationships/externalLink" Target="externalLinks/externalLink1264.xml"/><Relationship Id="rId664" Type="http://schemas.openxmlformats.org/officeDocument/2006/relationships/externalLink" Target="externalLinks/externalLink634.xml"/><Relationship Id="rId871" Type="http://schemas.openxmlformats.org/officeDocument/2006/relationships/externalLink" Target="externalLinks/externalLink841.xml"/><Relationship Id="rId969" Type="http://schemas.openxmlformats.org/officeDocument/2006/relationships/externalLink" Target="externalLinks/externalLink939.xml"/><Relationship Id="rId317" Type="http://schemas.openxmlformats.org/officeDocument/2006/relationships/externalLink" Target="externalLinks/externalLink287.xml"/><Relationship Id="rId524" Type="http://schemas.openxmlformats.org/officeDocument/2006/relationships/externalLink" Target="externalLinks/externalLink494.xml"/><Relationship Id="rId731" Type="http://schemas.openxmlformats.org/officeDocument/2006/relationships/externalLink" Target="externalLinks/externalLink701.xml"/><Relationship Id="rId1154" Type="http://schemas.openxmlformats.org/officeDocument/2006/relationships/externalLink" Target="externalLinks/externalLink1124.xml"/><Relationship Id="rId1361" Type="http://schemas.openxmlformats.org/officeDocument/2006/relationships/externalLink" Target="externalLinks/externalLink1331.xml"/><Relationship Id="rId98" Type="http://schemas.openxmlformats.org/officeDocument/2006/relationships/externalLink" Target="externalLinks/externalLink68.xml"/><Relationship Id="rId829" Type="http://schemas.openxmlformats.org/officeDocument/2006/relationships/externalLink" Target="externalLinks/externalLink799.xml"/><Relationship Id="rId1014" Type="http://schemas.openxmlformats.org/officeDocument/2006/relationships/externalLink" Target="externalLinks/externalLink984.xml"/><Relationship Id="rId1221" Type="http://schemas.openxmlformats.org/officeDocument/2006/relationships/externalLink" Target="externalLinks/externalLink1191.xml"/><Relationship Id="rId1319" Type="http://schemas.openxmlformats.org/officeDocument/2006/relationships/externalLink" Target="externalLinks/externalLink1289.xml"/><Relationship Id="rId25" Type="http://schemas.openxmlformats.org/officeDocument/2006/relationships/worksheet" Target="worksheets/sheet25.xml"/><Relationship Id="rId174" Type="http://schemas.openxmlformats.org/officeDocument/2006/relationships/externalLink" Target="externalLinks/externalLink144.xml"/><Relationship Id="rId381" Type="http://schemas.openxmlformats.org/officeDocument/2006/relationships/externalLink" Target="externalLinks/externalLink351.xml"/><Relationship Id="rId241" Type="http://schemas.openxmlformats.org/officeDocument/2006/relationships/externalLink" Target="externalLinks/externalLink211.xml"/><Relationship Id="rId479" Type="http://schemas.openxmlformats.org/officeDocument/2006/relationships/externalLink" Target="externalLinks/externalLink449.xml"/><Relationship Id="rId686" Type="http://schemas.openxmlformats.org/officeDocument/2006/relationships/externalLink" Target="externalLinks/externalLink656.xml"/><Relationship Id="rId893" Type="http://schemas.openxmlformats.org/officeDocument/2006/relationships/externalLink" Target="externalLinks/externalLink863.xml"/><Relationship Id="rId339" Type="http://schemas.openxmlformats.org/officeDocument/2006/relationships/externalLink" Target="externalLinks/externalLink309.xml"/><Relationship Id="rId546" Type="http://schemas.openxmlformats.org/officeDocument/2006/relationships/externalLink" Target="externalLinks/externalLink516.xml"/><Relationship Id="rId753" Type="http://schemas.openxmlformats.org/officeDocument/2006/relationships/externalLink" Target="externalLinks/externalLink723.xml"/><Relationship Id="rId1176" Type="http://schemas.openxmlformats.org/officeDocument/2006/relationships/externalLink" Target="externalLinks/externalLink1146.xml"/><Relationship Id="rId1383" Type="http://schemas.openxmlformats.org/officeDocument/2006/relationships/externalLink" Target="externalLinks/externalLink1353.xml"/><Relationship Id="rId101" Type="http://schemas.openxmlformats.org/officeDocument/2006/relationships/externalLink" Target="externalLinks/externalLink71.xml"/><Relationship Id="rId406" Type="http://schemas.openxmlformats.org/officeDocument/2006/relationships/externalLink" Target="externalLinks/externalLink376.xml"/><Relationship Id="rId960" Type="http://schemas.openxmlformats.org/officeDocument/2006/relationships/externalLink" Target="externalLinks/externalLink930.xml"/><Relationship Id="rId1036" Type="http://schemas.openxmlformats.org/officeDocument/2006/relationships/externalLink" Target="externalLinks/externalLink1006.xml"/><Relationship Id="rId1243" Type="http://schemas.openxmlformats.org/officeDocument/2006/relationships/externalLink" Target="externalLinks/externalLink1213.xml"/><Relationship Id="rId613" Type="http://schemas.openxmlformats.org/officeDocument/2006/relationships/externalLink" Target="externalLinks/externalLink583.xml"/><Relationship Id="rId820" Type="http://schemas.openxmlformats.org/officeDocument/2006/relationships/externalLink" Target="externalLinks/externalLink790.xml"/><Relationship Id="rId918" Type="http://schemas.openxmlformats.org/officeDocument/2006/relationships/externalLink" Target="externalLinks/externalLink888.xml"/><Relationship Id="rId1103" Type="http://schemas.openxmlformats.org/officeDocument/2006/relationships/externalLink" Target="externalLinks/externalLink1073.xml"/><Relationship Id="rId1310" Type="http://schemas.openxmlformats.org/officeDocument/2006/relationships/externalLink" Target="externalLinks/externalLink1280.xml"/><Relationship Id="rId1408" Type="http://schemas.openxmlformats.org/officeDocument/2006/relationships/externalLink" Target="externalLinks/externalLink1378.xml"/><Relationship Id="rId47" Type="http://schemas.openxmlformats.org/officeDocument/2006/relationships/externalLink" Target="externalLinks/externalLink17.xml"/><Relationship Id="rId196" Type="http://schemas.openxmlformats.org/officeDocument/2006/relationships/externalLink" Target="externalLinks/externalLink166.xml"/><Relationship Id="rId263" Type="http://schemas.openxmlformats.org/officeDocument/2006/relationships/externalLink" Target="externalLinks/externalLink233.xml"/><Relationship Id="rId470" Type="http://schemas.openxmlformats.org/officeDocument/2006/relationships/externalLink" Target="externalLinks/externalLink440.xml"/><Relationship Id="rId123" Type="http://schemas.openxmlformats.org/officeDocument/2006/relationships/externalLink" Target="externalLinks/externalLink93.xml"/><Relationship Id="rId330" Type="http://schemas.openxmlformats.org/officeDocument/2006/relationships/externalLink" Target="externalLinks/externalLink300.xml"/><Relationship Id="rId568" Type="http://schemas.openxmlformats.org/officeDocument/2006/relationships/externalLink" Target="externalLinks/externalLink538.xml"/><Relationship Id="rId775" Type="http://schemas.openxmlformats.org/officeDocument/2006/relationships/externalLink" Target="externalLinks/externalLink745.xml"/><Relationship Id="rId982" Type="http://schemas.openxmlformats.org/officeDocument/2006/relationships/externalLink" Target="externalLinks/externalLink952.xml"/><Relationship Id="rId1198" Type="http://schemas.openxmlformats.org/officeDocument/2006/relationships/externalLink" Target="externalLinks/externalLink1168.xml"/><Relationship Id="rId428" Type="http://schemas.openxmlformats.org/officeDocument/2006/relationships/externalLink" Target="externalLinks/externalLink398.xml"/><Relationship Id="rId635" Type="http://schemas.openxmlformats.org/officeDocument/2006/relationships/externalLink" Target="externalLinks/externalLink605.xml"/><Relationship Id="rId842" Type="http://schemas.openxmlformats.org/officeDocument/2006/relationships/externalLink" Target="externalLinks/externalLink812.xml"/><Relationship Id="rId1058" Type="http://schemas.openxmlformats.org/officeDocument/2006/relationships/externalLink" Target="externalLinks/externalLink1028.xml"/><Relationship Id="rId1265" Type="http://schemas.openxmlformats.org/officeDocument/2006/relationships/externalLink" Target="externalLinks/externalLink1235.xml"/><Relationship Id="rId702" Type="http://schemas.openxmlformats.org/officeDocument/2006/relationships/externalLink" Target="externalLinks/externalLink672.xml"/><Relationship Id="rId1125" Type="http://schemas.openxmlformats.org/officeDocument/2006/relationships/externalLink" Target="externalLinks/externalLink1095.xml"/><Relationship Id="rId1332" Type="http://schemas.openxmlformats.org/officeDocument/2006/relationships/externalLink" Target="externalLinks/externalLink1302.xml"/><Relationship Id="rId69" Type="http://schemas.openxmlformats.org/officeDocument/2006/relationships/externalLink" Target="externalLinks/externalLink39.xml"/><Relationship Id="rId285" Type="http://schemas.openxmlformats.org/officeDocument/2006/relationships/externalLink" Target="externalLinks/externalLink255.xml"/><Relationship Id="rId492" Type="http://schemas.openxmlformats.org/officeDocument/2006/relationships/externalLink" Target="externalLinks/externalLink462.xml"/><Relationship Id="rId797" Type="http://schemas.openxmlformats.org/officeDocument/2006/relationships/externalLink" Target="externalLinks/externalLink767.xml"/><Relationship Id="rId145" Type="http://schemas.openxmlformats.org/officeDocument/2006/relationships/externalLink" Target="externalLinks/externalLink115.xml"/><Relationship Id="rId352" Type="http://schemas.openxmlformats.org/officeDocument/2006/relationships/externalLink" Target="externalLinks/externalLink322.xml"/><Relationship Id="rId1287" Type="http://schemas.openxmlformats.org/officeDocument/2006/relationships/externalLink" Target="externalLinks/externalLink1257.xml"/><Relationship Id="rId212" Type="http://schemas.openxmlformats.org/officeDocument/2006/relationships/externalLink" Target="externalLinks/externalLink182.xml"/><Relationship Id="rId657" Type="http://schemas.openxmlformats.org/officeDocument/2006/relationships/externalLink" Target="externalLinks/externalLink627.xml"/><Relationship Id="rId864" Type="http://schemas.openxmlformats.org/officeDocument/2006/relationships/externalLink" Target="externalLinks/externalLink834.xml"/><Relationship Id="rId517" Type="http://schemas.openxmlformats.org/officeDocument/2006/relationships/externalLink" Target="externalLinks/externalLink487.xml"/><Relationship Id="rId724" Type="http://schemas.openxmlformats.org/officeDocument/2006/relationships/externalLink" Target="externalLinks/externalLink694.xml"/><Relationship Id="rId931" Type="http://schemas.openxmlformats.org/officeDocument/2006/relationships/externalLink" Target="externalLinks/externalLink901.xml"/><Relationship Id="rId1147" Type="http://schemas.openxmlformats.org/officeDocument/2006/relationships/externalLink" Target="externalLinks/externalLink1117.xml"/><Relationship Id="rId1354" Type="http://schemas.openxmlformats.org/officeDocument/2006/relationships/externalLink" Target="externalLinks/externalLink1324.xml"/><Relationship Id="rId60" Type="http://schemas.openxmlformats.org/officeDocument/2006/relationships/externalLink" Target="externalLinks/externalLink30.xml"/><Relationship Id="rId1007" Type="http://schemas.openxmlformats.org/officeDocument/2006/relationships/externalLink" Target="externalLinks/externalLink977.xml"/><Relationship Id="rId1214" Type="http://schemas.openxmlformats.org/officeDocument/2006/relationships/externalLink" Target="externalLinks/externalLink1184.xml"/><Relationship Id="rId1421" Type="http://schemas.openxmlformats.org/officeDocument/2006/relationships/externalLink" Target="externalLinks/externalLink1391.xml"/><Relationship Id="rId18" Type="http://schemas.openxmlformats.org/officeDocument/2006/relationships/worksheet" Target="worksheets/sheet18.xml"/><Relationship Id="rId167" Type="http://schemas.openxmlformats.org/officeDocument/2006/relationships/externalLink" Target="externalLinks/externalLink137.xml"/><Relationship Id="rId374" Type="http://schemas.openxmlformats.org/officeDocument/2006/relationships/externalLink" Target="externalLinks/externalLink344.xml"/><Relationship Id="rId581" Type="http://schemas.openxmlformats.org/officeDocument/2006/relationships/externalLink" Target="externalLinks/externalLink551.xml"/><Relationship Id="rId234" Type="http://schemas.openxmlformats.org/officeDocument/2006/relationships/externalLink" Target="externalLinks/externalLink204.xml"/><Relationship Id="rId679" Type="http://schemas.openxmlformats.org/officeDocument/2006/relationships/externalLink" Target="externalLinks/externalLink649.xml"/><Relationship Id="rId886" Type="http://schemas.openxmlformats.org/officeDocument/2006/relationships/externalLink" Target="externalLinks/externalLink856.xml"/><Relationship Id="rId2" Type="http://schemas.openxmlformats.org/officeDocument/2006/relationships/worksheet" Target="worksheets/sheet2.xml"/><Relationship Id="rId441" Type="http://schemas.openxmlformats.org/officeDocument/2006/relationships/externalLink" Target="externalLinks/externalLink411.xml"/><Relationship Id="rId539" Type="http://schemas.openxmlformats.org/officeDocument/2006/relationships/externalLink" Target="externalLinks/externalLink509.xml"/><Relationship Id="rId746" Type="http://schemas.openxmlformats.org/officeDocument/2006/relationships/externalLink" Target="externalLinks/externalLink716.xml"/><Relationship Id="rId1071" Type="http://schemas.openxmlformats.org/officeDocument/2006/relationships/externalLink" Target="externalLinks/externalLink1041.xml"/><Relationship Id="rId1169" Type="http://schemas.openxmlformats.org/officeDocument/2006/relationships/externalLink" Target="externalLinks/externalLink1139.xml"/><Relationship Id="rId1376" Type="http://schemas.openxmlformats.org/officeDocument/2006/relationships/externalLink" Target="externalLinks/externalLink1346.xml"/><Relationship Id="rId301" Type="http://schemas.openxmlformats.org/officeDocument/2006/relationships/externalLink" Target="externalLinks/externalLink271.xml"/><Relationship Id="rId953" Type="http://schemas.openxmlformats.org/officeDocument/2006/relationships/externalLink" Target="externalLinks/externalLink923.xml"/><Relationship Id="rId1029" Type="http://schemas.openxmlformats.org/officeDocument/2006/relationships/externalLink" Target="externalLinks/externalLink999.xml"/><Relationship Id="rId1236" Type="http://schemas.openxmlformats.org/officeDocument/2006/relationships/externalLink" Target="externalLinks/externalLink1206.xml"/><Relationship Id="rId82" Type="http://schemas.openxmlformats.org/officeDocument/2006/relationships/externalLink" Target="externalLinks/externalLink52.xml"/><Relationship Id="rId606" Type="http://schemas.openxmlformats.org/officeDocument/2006/relationships/externalLink" Target="externalLinks/externalLink576.xml"/><Relationship Id="rId813" Type="http://schemas.openxmlformats.org/officeDocument/2006/relationships/externalLink" Target="externalLinks/externalLink783.xml"/><Relationship Id="rId1303" Type="http://schemas.openxmlformats.org/officeDocument/2006/relationships/externalLink" Target="externalLinks/externalLink1273.xml"/><Relationship Id="rId189" Type="http://schemas.openxmlformats.org/officeDocument/2006/relationships/externalLink" Target="externalLinks/externalLink159.xml"/><Relationship Id="rId396" Type="http://schemas.openxmlformats.org/officeDocument/2006/relationships/externalLink" Target="externalLinks/externalLink366.xml"/><Relationship Id="rId256" Type="http://schemas.openxmlformats.org/officeDocument/2006/relationships/externalLink" Target="externalLinks/externalLink226.xml"/><Relationship Id="rId463" Type="http://schemas.openxmlformats.org/officeDocument/2006/relationships/externalLink" Target="externalLinks/externalLink433.xml"/><Relationship Id="rId670" Type="http://schemas.openxmlformats.org/officeDocument/2006/relationships/externalLink" Target="externalLinks/externalLink640.xml"/><Relationship Id="rId1093" Type="http://schemas.openxmlformats.org/officeDocument/2006/relationships/externalLink" Target="externalLinks/externalLink1063.xml"/><Relationship Id="rId116" Type="http://schemas.openxmlformats.org/officeDocument/2006/relationships/externalLink" Target="externalLinks/externalLink86.xml"/><Relationship Id="rId323" Type="http://schemas.openxmlformats.org/officeDocument/2006/relationships/externalLink" Target="externalLinks/externalLink293.xml"/><Relationship Id="rId530" Type="http://schemas.openxmlformats.org/officeDocument/2006/relationships/externalLink" Target="externalLinks/externalLink500.xml"/><Relationship Id="rId768" Type="http://schemas.openxmlformats.org/officeDocument/2006/relationships/externalLink" Target="externalLinks/externalLink738.xml"/><Relationship Id="rId975" Type="http://schemas.openxmlformats.org/officeDocument/2006/relationships/externalLink" Target="externalLinks/externalLink945.xml"/><Relationship Id="rId1160" Type="http://schemas.openxmlformats.org/officeDocument/2006/relationships/externalLink" Target="externalLinks/externalLink1130.xml"/><Relationship Id="rId1398" Type="http://schemas.openxmlformats.org/officeDocument/2006/relationships/externalLink" Target="externalLinks/externalLink1368.xml"/><Relationship Id="rId628" Type="http://schemas.openxmlformats.org/officeDocument/2006/relationships/externalLink" Target="externalLinks/externalLink598.xml"/><Relationship Id="rId835" Type="http://schemas.openxmlformats.org/officeDocument/2006/relationships/externalLink" Target="externalLinks/externalLink805.xml"/><Relationship Id="rId1258" Type="http://schemas.openxmlformats.org/officeDocument/2006/relationships/externalLink" Target="externalLinks/externalLink1228.xml"/><Relationship Id="rId1020" Type="http://schemas.openxmlformats.org/officeDocument/2006/relationships/externalLink" Target="externalLinks/externalLink990.xml"/><Relationship Id="rId1118" Type="http://schemas.openxmlformats.org/officeDocument/2006/relationships/externalLink" Target="externalLinks/externalLink1088.xml"/><Relationship Id="rId1325" Type="http://schemas.openxmlformats.org/officeDocument/2006/relationships/externalLink" Target="externalLinks/externalLink1295.xml"/><Relationship Id="rId902" Type="http://schemas.openxmlformats.org/officeDocument/2006/relationships/externalLink" Target="externalLinks/externalLink872.xml"/><Relationship Id="rId31" Type="http://schemas.openxmlformats.org/officeDocument/2006/relationships/externalLink" Target="externalLinks/externalLink1.xml"/><Relationship Id="rId180" Type="http://schemas.openxmlformats.org/officeDocument/2006/relationships/externalLink" Target="externalLinks/externalLink150.xml"/><Relationship Id="rId278" Type="http://schemas.openxmlformats.org/officeDocument/2006/relationships/externalLink" Target="externalLinks/externalLink248.xml"/><Relationship Id="rId485" Type="http://schemas.openxmlformats.org/officeDocument/2006/relationships/externalLink" Target="externalLinks/externalLink455.xml"/><Relationship Id="rId692" Type="http://schemas.openxmlformats.org/officeDocument/2006/relationships/externalLink" Target="externalLinks/externalLink662.xml"/><Relationship Id="rId138" Type="http://schemas.openxmlformats.org/officeDocument/2006/relationships/externalLink" Target="externalLinks/externalLink108.xml"/><Relationship Id="rId345" Type="http://schemas.openxmlformats.org/officeDocument/2006/relationships/externalLink" Target="externalLinks/externalLink315.xml"/><Relationship Id="rId552" Type="http://schemas.openxmlformats.org/officeDocument/2006/relationships/externalLink" Target="externalLinks/externalLink522.xml"/><Relationship Id="rId997" Type="http://schemas.openxmlformats.org/officeDocument/2006/relationships/externalLink" Target="externalLinks/externalLink967.xml"/><Relationship Id="rId1182" Type="http://schemas.openxmlformats.org/officeDocument/2006/relationships/externalLink" Target="externalLinks/externalLink1152.xml"/><Relationship Id="rId205" Type="http://schemas.openxmlformats.org/officeDocument/2006/relationships/externalLink" Target="externalLinks/externalLink175.xml"/><Relationship Id="rId412" Type="http://schemas.openxmlformats.org/officeDocument/2006/relationships/externalLink" Target="externalLinks/externalLink382.xml"/><Relationship Id="rId857" Type="http://schemas.openxmlformats.org/officeDocument/2006/relationships/externalLink" Target="externalLinks/externalLink827.xml"/><Relationship Id="rId1042" Type="http://schemas.openxmlformats.org/officeDocument/2006/relationships/externalLink" Target="externalLinks/externalLink1012.xml"/><Relationship Id="rId717" Type="http://schemas.openxmlformats.org/officeDocument/2006/relationships/externalLink" Target="externalLinks/externalLink687.xml"/><Relationship Id="rId924" Type="http://schemas.openxmlformats.org/officeDocument/2006/relationships/externalLink" Target="externalLinks/externalLink894.xml"/><Relationship Id="rId1347" Type="http://schemas.openxmlformats.org/officeDocument/2006/relationships/externalLink" Target="externalLinks/externalLink1317.xml"/><Relationship Id="rId53" Type="http://schemas.openxmlformats.org/officeDocument/2006/relationships/externalLink" Target="externalLinks/externalLink23.xml"/><Relationship Id="rId1207" Type="http://schemas.openxmlformats.org/officeDocument/2006/relationships/externalLink" Target="externalLinks/externalLink1177.xml"/><Relationship Id="rId1414" Type="http://schemas.openxmlformats.org/officeDocument/2006/relationships/externalLink" Target="externalLinks/externalLink1384.xml"/><Relationship Id="rId367" Type="http://schemas.openxmlformats.org/officeDocument/2006/relationships/externalLink" Target="externalLinks/externalLink337.xml"/><Relationship Id="rId574" Type="http://schemas.openxmlformats.org/officeDocument/2006/relationships/externalLink" Target="externalLinks/externalLink544.xml"/><Relationship Id="rId227" Type="http://schemas.openxmlformats.org/officeDocument/2006/relationships/externalLink" Target="externalLinks/externalLink197.xml"/><Relationship Id="rId781" Type="http://schemas.openxmlformats.org/officeDocument/2006/relationships/externalLink" Target="externalLinks/externalLink751.xml"/><Relationship Id="rId879" Type="http://schemas.openxmlformats.org/officeDocument/2006/relationships/externalLink" Target="externalLinks/externalLink849.xml"/><Relationship Id="rId434" Type="http://schemas.openxmlformats.org/officeDocument/2006/relationships/externalLink" Target="externalLinks/externalLink404.xml"/><Relationship Id="rId641" Type="http://schemas.openxmlformats.org/officeDocument/2006/relationships/externalLink" Target="externalLinks/externalLink611.xml"/><Relationship Id="rId739" Type="http://schemas.openxmlformats.org/officeDocument/2006/relationships/externalLink" Target="externalLinks/externalLink709.xml"/><Relationship Id="rId1064" Type="http://schemas.openxmlformats.org/officeDocument/2006/relationships/externalLink" Target="externalLinks/externalLink1034.xml"/><Relationship Id="rId1271" Type="http://schemas.openxmlformats.org/officeDocument/2006/relationships/externalLink" Target="externalLinks/externalLink1241.xml"/><Relationship Id="rId1369" Type="http://schemas.openxmlformats.org/officeDocument/2006/relationships/externalLink" Target="externalLinks/externalLink1339.xml"/><Relationship Id="rId501" Type="http://schemas.openxmlformats.org/officeDocument/2006/relationships/externalLink" Target="externalLinks/externalLink471.xml"/><Relationship Id="rId946" Type="http://schemas.openxmlformats.org/officeDocument/2006/relationships/externalLink" Target="externalLinks/externalLink916.xml"/><Relationship Id="rId1131" Type="http://schemas.openxmlformats.org/officeDocument/2006/relationships/externalLink" Target="externalLinks/externalLink1101.xml"/><Relationship Id="rId1229" Type="http://schemas.openxmlformats.org/officeDocument/2006/relationships/externalLink" Target="externalLinks/externalLink1199.xml"/><Relationship Id="rId75" Type="http://schemas.openxmlformats.org/officeDocument/2006/relationships/externalLink" Target="externalLinks/externalLink45.xml"/><Relationship Id="rId806" Type="http://schemas.openxmlformats.org/officeDocument/2006/relationships/externalLink" Target="externalLinks/externalLink776.xml"/><Relationship Id="rId291" Type="http://schemas.openxmlformats.org/officeDocument/2006/relationships/externalLink" Target="externalLinks/externalLink261.xml"/><Relationship Id="rId151" Type="http://schemas.openxmlformats.org/officeDocument/2006/relationships/externalLink" Target="externalLinks/externalLink121.xml"/><Relationship Id="rId389" Type="http://schemas.openxmlformats.org/officeDocument/2006/relationships/externalLink" Target="externalLinks/externalLink359.xml"/><Relationship Id="rId596" Type="http://schemas.openxmlformats.org/officeDocument/2006/relationships/externalLink" Target="externalLinks/externalLink566.xml"/><Relationship Id="rId249" Type="http://schemas.openxmlformats.org/officeDocument/2006/relationships/externalLink" Target="externalLinks/externalLink219.xml"/><Relationship Id="rId456" Type="http://schemas.openxmlformats.org/officeDocument/2006/relationships/externalLink" Target="externalLinks/externalLink426.xml"/><Relationship Id="rId663" Type="http://schemas.openxmlformats.org/officeDocument/2006/relationships/externalLink" Target="externalLinks/externalLink633.xml"/><Relationship Id="rId870" Type="http://schemas.openxmlformats.org/officeDocument/2006/relationships/externalLink" Target="externalLinks/externalLink840.xml"/><Relationship Id="rId1086" Type="http://schemas.openxmlformats.org/officeDocument/2006/relationships/externalLink" Target="externalLinks/externalLink1056.xml"/><Relationship Id="rId1293" Type="http://schemas.openxmlformats.org/officeDocument/2006/relationships/externalLink" Target="externalLinks/externalLink1263.xml"/><Relationship Id="rId109" Type="http://schemas.openxmlformats.org/officeDocument/2006/relationships/externalLink" Target="externalLinks/externalLink79.xml"/><Relationship Id="rId316" Type="http://schemas.openxmlformats.org/officeDocument/2006/relationships/externalLink" Target="externalLinks/externalLink286.xml"/><Relationship Id="rId523" Type="http://schemas.openxmlformats.org/officeDocument/2006/relationships/externalLink" Target="externalLinks/externalLink493.xml"/><Relationship Id="rId968" Type="http://schemas.openxmlformats.org/officeDocument/2006/relationships/externalLink" Target="externalLinks/externalLink938.xml"/><Relationship Id="rId1153" Type="http://schemas.openxmlformats.org/officeDocument/2006/relationships/externalLink" Target="externalLinks/externalLink1123.xml"/><Relationship Id="rId97" Type="http://schemas.openxmlformats.org/officeDocument/2006/relationships/externalLink" Target="externalLinks/externalLink67.xml"/><Relationship Id="rId730" Type="http://schemas.openxmlformats.org/officeDocument/2006/relationships/externalLink" Target="externalLinks/externalLink700.xml"/><Relationship Id="rId828" Type="http://schemas.openxmlformats.org/officeDocument/2006/relationships/externalLink" Target="externalLinks/externalLink798.xml"/><Relationship Id="rId1013" Type="http://schemas.openxmlformats.org/officeDocument/2006/relationships/externalLink" Target="externalLinks/externalLink983.xml"/><Relationship Id="rId1360" Type="http://schemas.openxmlformats.org/officeDocument/2006/relationships/externalLink" Target="externalLinks/externalLink1330.xml"/><Relationship Id="rId1220" Type="http://schemas.openxmlformats.org/officeDocument/2006/relationships/externalLink" Target="externalLinks/externalLink1190.xml"/><Relationship Id="rId1318" Type="http://schemas.openxmlformats.org/officeDocument/2006/relationships/externalLink" Target="externalLinks/externalLink1288.xml"/><Relationship Id="rId24" Type="http://schemas.openxmlformats.org/officeDocument/2006/relationships/worksheet" Target="worksheets/sheet24.xml"/><Relationship Id="rId173" Type="http://schemas.openxmlformats.org/officeDocument/2006/relationships/externalLink" Target="externalLinks/externalLink143.xml"/><Relationship Id="rId380" Type="http://schemas.openxmlformats.org/officeDocument/2006/relationships/externalLink" Target="externalLinks/externalLink350.xml"/><Relationship Id="rId240" Type="http://schemas.openxmlformats.org/officeDocument/2006/relationships/externalLink" Target="externalLinks/externalLink210.xml"/><Relationship Id="rId478" Type="http://schemas.openxmlformats.org/officeDocument/2006/relationships/externalLink" Target="externalLinks/externalLink448.xml"/><Relationship Id="rId685" Type="http://schemas.openxmlformats.org/officeDocument/2006/relationships/externalLink" Target="externalLinks/externalLink655.xml"/><Relationship Id="rId892" Type="http://schemas.openxmlformats.org/officeDocument/2006/relationships/externalLink" Target="externalLinks/externalLink862.xml"/><Relationship Id="rId100" Type="http://schemas.openxmlformats.org/officeDocument/2006/relationships/externalLink" Target="externalLinks/externalLink70.xml"/><Relationship Id="rId338" Type="http://schemas.openxmlformats.org/officeDocument/2006/relationships/externalLink" Target="externalLinks/externalLink308.xml"/><Relationship Id="rId545" Type="http://schemas.openxmlformats.org/officeDocument/2006/relationships/externalLink" Target="externalLinks/externalLink515.xml"/><Relationship Id="rId752" Type="http://schemas.openxmlformats.org/officeDocument/2006/relationships/externalLink" Target="externalLinks/externalLink722.xml"/><Relationship Id="rId1175" Type="http://schemas.openxmlformats.org/officeDocument/2006/relationships/externalLink" Target="externalLinks/externalLink1145.xml"/><Relationship Id="rId1382" Type="http://schemas.openxmlformats.org/officeDocument/2006/relationships/externalLink" Target="externalLinks/externalLink1352.xml"/><Relationship Id="rId405" Type="http://schemas.openxmlformats.org/officeDocument/2006/relationships/externalLink" Target="externalLinks/externalLink375.xml"/><Relationship Id="rId612" Type="http://schemas.openxmlformats.org/officeDocument/2006/relationships/externalLink" Target="externalLinks/externalLink582.xml"/><Relationship Id="rId1035" Type="http://schemas.openxmlformats.org/officeDocument/2006/relationships/externalLink" Target="externalLinks/externalLink1005.xml"/><Relationship Id="rId1242" Type="http://schemas.openxmlformats.org/officeDocument/2006/relationships/externalLink" Target="externalLinks/externalLink1212.xml"/><Relationship Id="rId917" Type="http://schemas.openxmlformats.org/officeDocument/2006/relationships/externalLink" Target="externalLinks/externalLink887.xml"/><Relationship Id="rId1102" Type="http://schemas.openxmlformats.org/officeDocument/2006/relationships/externalLink" Target="externalLinks/externalLink1072.xml"/><Relationship Id="rId46" Type="http://schemas.openxmlformats.org/officeDocument/2006/relationships/externalLink" Target="externalLinks/externalLink16.xml"/><Relationship Id="rId1407" Type="http://schemas.openxmlformats.org/officeDocument/2006/relationships/externalLink" Target="externalLinks/externalLink1377.xml"/><Relationship Id="rId195" Type="http://schemas.openxmlformats.org/officeDocument/2006/relationships/externalLink" Target="externalLinks/externalLink165.xml"/><Relationship Id="rId262" Type="http://schemas.openxmlformats.org/officeDocument/2006/relationships/externalLink" Target="externalLinks/externalLink232.xml"/><Relationship Id="rId567" Type="http://schemas.openxmlformats.org/officeDocument/2006/relationships/externalLink" Target="externalLinks/externalLink537.xml"/><Relationship Id="rId1197" Type="http://schemas.openxmlformats.org/officeDocument/2006/relationships/externalLink" Target="externalLinks/externalLink1167.xml"/><Relationship Id="rId122" Type="http://schemas.openxmlformats.org/officeDocument/2006/relationships/externalLink" Target="externalLinks/externalLink92.xml"/><Relationship Id="rId774" Type="http://schemas.openxmlformats.org/officeDocument/2006/relationships/externalLink" Target="externalLinks/externalLink744.xml"/><Relationship Id="rId981" Type="http://schemas.openxmlformats.org/officeDocument/2006/relationships/externalLink" Target="externalLinks/externalLink951.xml"/><Relationship Id="rId1057" Type="http://schemas.openxmlformats.org/officeDocument/2006/relationships/externalLink" Target="externalLinks/externalLink1027.xml"/><Relationship Id="rId427" Type="http://schemas.openxmlformats.org/officeDocument/2006/relationships/externalLink" Target="externalLinks/externalLink397.xml"/><Relationship Id="rId634" Type="http://schemas.openxmlformats.org/officeDocument/2006/relationships/externalLink" Target="externalLinks/externalLink604.xml"/><Relationship Id="rId841" Type="http://schemas.openxmlformats.org/officeDocument/2006/relationships/externalLink" Target="externalLinks/externalLink811.xml"/><Relationship Id="rId1264" Type="http://schemas.openxmlformats.org/officeDocument/2006/relationships/externalLink" Target="externalLinks/externalLink1234.xml"/><Relationship Id="rId701" Type="http://schemas.openxmlformats.org/officeDocument/2006/relationships/externalLink" Target="externalLinks/externalLink671.xml"/><Relationship Id="rId939" Type="http://schemas.openxmlformats.org/officeDocument/2006/relationships/externalLink" Target="externalLinks/externalLink909.xml"/><Relationship Id="rId1124" Type="http://schemas.openxmlformats.org/officeDocument/2006/relationships/externalLink" Target="externalLinks/externalLink1094.xml"/><Relationship Id="rId1331" Type="http://schemas.openxmlformats.org/officeDocument/2006/relationships/externalLink" Target="externalLinks/externalLink1301.xml"/><Relationship Id="rId68" Type="http://schemas.openxmlformats.org/officeDocument/2006/relationships/externalLink" Target="externalLinks/externalLink38.xml"/><Relationship Id="rId1429" Type="http://schemas.openxmlformats.org/officeDocument/2006/relationships/styles" Target="styles.xml"/><Relationship Id="rId284" Type="http://schemas.openxmlformats.org/officeDocument/2006/relationships/externalLink" Target="externalLinks/externalLink254.xml"/><Relationship Id="rId491" Type="http://schemas.openxmlformats.org/officeDocument/2006/relationships/externalLink" Target="externalLinks/externalLink461.xml"/><Relationship Id="rId144" Type="http://schemas.openxmlformats.org/officeDocument/2006/relationships/externalLink" Target="externalLinks/externalLink114.xml"/><Relationship Id="rId589" Type="http://schemas.openxmlformats.org/officeDocument/2006/relationships/externalLink" Target="externalLinks/externalLink559.xml"/><Relationship Id="rId796" Type="http://schemas.openxmlformats.org/officeDocument/2006/relationships/externalLink" Target="externalLinks/externalLink766.xml"/><Relationship Id="rId351" Type="http://schemas.openxmlformats.org/officeDocument/2006/relationships/externalLink" Target="externalLinks/externalLink321.xml"/><Relationship Id="rId449" Type="http://schemas.openxmlformats.org/officeDocument/2006/relationships/externalLink" Target="externalLinks/externalLink419.xml"/><Relationship Id="rId656" Type="http://schemas.openxmlformats.org/officeDocument/2006/relationships/externalLink" Target="externalLinks/externalLink626.xml"/><Relationship Id="rId863" Type="http://schemas.openxmlformats.org/officeDocument/2006/relationships/externalLink" Target="externalLinks/externalLink833.xml"/><Relationship Id="rId1079" Type="http://schemas.openxmlformats.org/officeDocument/2006/relationships/externalLink" Target="externalLinks/externalLink1049.xml"/><Relationship Id="rId1286" Type="http://schemas.openxmlformats.org/officeDocument/2006/relationships/externalLink" Target="externalLinks/externalLink125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26670</xdr:colOff>
      <xdr:row>13</xdr:row>
      <xdr:rowOff>49530</xdr:rowOff>
    </xdr:to>
    <xdr:sp macro="" textlink="">
      <xdr:nvSpPr>
        <xdr:cNvPr id="1031" name="Text Box 7" hidden="1">
          <a:extLst>
            <a:ext uri="{FF2B5EF4-FFF2-40B4-BE49-F238E27FC236}">
              <a16:creationId xmlns:a16="http://schemas.microsoft.com/office/drawing/2014/main" id="{0942A01F-453A-BC86-AC60-9F81FEF018EB}"/>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1116330</xdr:colOff>
      <xdr:row>10</xdr:row>
      <xdr:rowOff>213360</xdr:rowOff>
    </xdr:to>
    <xdr:sp macro="" textlink="">
      <xdr:nvSpPr>
        <xdr:cNvPr id="2057" name="Text Box 9" hidden="1">
          <a:extLst>
            <a:ext uri="{FF2B5EF4-FFF2-40B4-BE49-F238E27FC236}">
              <a16:creationId xmlns:a16="http://schemas.microsoft.com/office/drawing/2014/main" id="{A5BBD0C4-039C-731B-2729-EA90537ED9E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453390</xdr:colOff>
      <xdr:row>11</xdr:row>
      <xdr:rowOff>190500</xdr:rowOff>
    </xdr:to>
    <xdr:sp macro="" textlink="">
      <xdr:nvSpPr>
        <xdr:cNvPr id="3092" name="Text Box 20" hidden="1">
          <a:extLst>
            <a:ext uri="{FF2B5EF4-FFF2-40B4-BE49-F238E27FC236}">
              <a16:creationId xmlns:a16="http://schemas.microsoft.com/office/drawing/2014/main" id="{66BBFFA6-438D-D998-494B-F3087B28DFB4}"/>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902970</xdr:colOff>
      <xdr:row>11</xdr:row>
      <xdr:rowOff>76200</xdr:rowOff>
    </xdr:to>
    <xdr:sp macro="" textlink="">
      <xdr:nvSpPr>
        <xdr:cNvPr id="4116" name="Text Box 20" hidden="1">
          <a:extLst>
            <a:ext uri="{FF2B5EF4-FFF2-40B4-BE49-F238E27FC236}">
              <a16:creationId xmlns:a16="http://schemas.microsoft.com/office/drawing/2014/main" id="{34A6DE5D-8311-8340-91D6-DFB7AAAF1CB0}"/>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510540</xdr:colOff>
      <xdr:row>12</xdr:row>
      <xdr:rowOff>163830</xdr:rowOff>
    </xdr:to>
    <xdr:sp macro="" textlink="">
      <xdr:nvSpPr>
        <xdr:cNvPr id="5130" name="Text Box 10" hidden="1">
          <a:extLst>
            <a:ext uri="{FF2B5EF4-FFF2-40B4-BE49-F238E27FC236}">
              <a16:creationId xmlns:a16="http://schemas.microsoft.com/office/drawing/2014/main" id="{93EF9A59-9983-E015-76BE-7B1CF6B4BCAA}"/>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449580</xdr:colOff>
      <xdr:row>10</xdr:row>
      <xdr:rowOff>144780</xdr:rowOff>
    </xdr:to>
    <xdr:sp macro="" textlink="">
      <xdr:nvSpPr>
        <xdr:cNvPr id="6156" name="Text Box 12" hidden="1">
          <a:extLst>
            <a:ext uri="{FF2B5EF4-FFF2-40B4-BE49-F238E27FC236}">
              <a16:creationId xmlns:a16="http://schemas.microsoft.com/office/drawing/2014/main" id="{79D550A3-ED6D-43C5-4859-363259A6A3C4}"/>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971550</xdr:colOff>
      <xdr:row>11</xdr:row>
      <xdr:rowOff>60960</xdr:rowOff>
    </xdr:to>
    <xdr:sp macro="" textlink="">
      <xdr:nvSpPr>
        <xdr:cNvPr id="7176" name="Text Box 8" hidden="1">
          <a:extLst>
            <a:ext uri="{FF2B5EF4-FFF2-40B4-BE49-F238E27FC236}">
              <a16:creationId xmlns:a16="http://schemas.microsoft.com/office/drawing/2014/main" id="{699B3A87-C932-8187-2277-C2A65D10BBB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45720</xdr:colOff>
      <xdr:row>9</xdr:row>
      <xdr:rowOff>163830</xdr:rowOff>
    </xdr:to>
    <xdr:sp macro="" textlink="">
      <xdr:nvSpPr>
        <xdr:cNvPr id="8207" name="Text Box 15" hidden="1">
          <a:extLst>
            <a:ext uri="{FF2B5EF4-FFF2-40B4-BE49-F238E27FC236}">
              <a16:creationId xmlns:a16="http://schemas.microsoft.com/office/drawing/2014/main" id="{0A1B0014-A690-0448-FDDD-F69B93AF2456}"/>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1002030</xdr:colOff>
      <xdr:row>11</xdr:row>
      <xdr:rowOff>57150</xdr:rowOff>
    </xdr:to>
    <xdr:sp macro="" textlink="">
      <xdr:nvSpPr>
        <xdr:cNvPr id="9228" name="Text Box 12" hidden="1">
          <a:extLst>
            <a:ext uri="{FF2B5EF4-FFF2-40B4-BE49-F238E27FC236}">
              <a16:creationId xmlns:a16="http://schemas.microsoft.com/office/drawing/2014/main" id="{06C3E982-468C-3E2C-FD55-5CFC0319D692}"/>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7620</xdr:colOff>
      <xdr:row>3</xdr:row>
      <xdr:rowOff>1066800</xdr:rowOff>
    </xdr:to>
    <xdr:sp macro="" textlink="">
      <xdr:nvSpPr>
        <xdr:cNvPr id="10254" name="Text Box 14" hidden="1">
          <a:extLst>
            <a:ext uri="{FF2B5EF4-FFF2-40B4-BE49-F238E27FC236}">
              <a16:creationId xmlns:a16="http://schemas.microsoft.com/office/drawing/2014/main" id="{D19F0FD2-26DC-12F2-360A-FAC192978573}"/>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704850</xdr:colOff>
      <xdr:row>10</xdr:row>
      <xdr:rowOff>186690</xdr:rowOff>
    </xdr:to>
    <xdr:sp macro="" textlink="">
      <xdr:nvSpPr>
        <xdr:cNvPr id="11275" name="Text Box 11" hidden="1">
          <a:extLst>
            <a:ext uri="{FF2B5EF4-FFF2-40B4-BE49-F238E27FC236}">
              <a16:creationId xmlns:a16="http://schemas.microsoft.com/office/drawing/2014/main" id="{6F90CB11-8EF2-34A0-DD70-01C43E822C7E}"/>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895350</xdr:colOff>
      <xdr:row>18</xdr:row>
      <xdr:rowOff>198120</xdr:rowOff>
    </xdr:to>
    <xdr:sp macro="" textlink="">
      <xdr:nvSpPr>
        <xdr:cNvPr id="12293" name="Text Box 5" hidden="1">
          <a:extLst>
            <a:ext uri="{FF2B5EF4-FFF2-40B4-BE49-F238E27FC236}">
              <a16:creationId xmlns:a16="http://schemas.microsoft.com/office/drawing/2014/main" id="{DF6FD86A-C8E4-4878-65BC-FF542A8ADD23}"/>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449580</xdr:colOff>
      <xdr:row>9</xdr:row>
      <xdr:rowOff>80010</xdr:rowOff>
    </xdr:to>
    <xdr:sp macro="" textlink="">
      <xdr:nvSpPr>
        <xdr:cNvPr id="13318" name="Text Box 6" hidden="1">
          <a:extLst>
            <a:ext uri="{FF2B5EF4-FFF2-40B4-BE49-F238E27FC236}">
              <a16:creationId xmlns:a16="http://schemas.microsoft.com/office/drawing/2014/main" id="{496DFDDD-5C7F-628E-2352-DC9C648B212A}"/>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1474470</xdr:colOff>
      <xdr:row>13</xdr:row>
      <xdr:rowOff>57150</xdr:rowOff>
    </xdr:to>
    <xdr:sp macro="" textlink="">
      <xdr:nvSpPr>
        <xdr:cNvPr id="14344" name="Text Box 8" hidden="1">
          <a:extLst>
            <a:ext uri="{FF2B5EF4-FFF2-40B4-BE49-F238E27FC236}">
              <a16:creationId xmlns:a16="http://schemas.microsoft.com/office/drawing/2014/main" id="{2746FBF9-6620-FE2C-E32E-4EB8F65ECC51}"/>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895350</xdr:colOff>
      <xdr:row>12</xdr:row>
      <xdr:rowOff>64770</xdr:rowOff>
    </xdr:to>
    <xdr:sp macro="" textlink="">
      <xdr:nvSpPr>
        <xdr:cNvPr id="15371" name="Text Box 11" hidden="1">
          <a:extLst>
            <a:ext uri="{FF2B5EF4-FFF2-40B4-BE49-F238E27FC236}">
              <a16:creationId xmlns:a16="http://schemas.microsoft.com/office/drawing/2014/main" id="{C1498249-88E5-6544-DAC2-F2BB0B03D6E1}"/>
            </a:ext>
          </a:extLst>
        </xdr:cNvPr>
        <xdr:cNvSpPr txBox="1">
          <a:spLocks noSelect="1" noChangeArrowheads="1"/>
        </xdr:cNvSpPr>
      </xdr:nvSpPr>
      <xdr:spPr bwMode="auto">
        <a:xfrm>
          <a:off x="0" y="0"/>
          <a:ext cx="3810000" cy="3810000"/>
        </a:xfrm>
        <a:prstGeom prst="rect">
          <a:avLst/>
        </a:pr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6.%20C2_VTVL"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20B3_CT_TacDong"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6.%20C3_VTVL"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4.%20B4_CT_TacDong"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6.%20C4_VTVL"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4.%20B5_CT_TacDong"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6.%20C5_VTVL"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4.%20B6_CT_TacDong"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6.%20C6_VTVL"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4.%20B7_CT_TacDong"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6.%20C7_VTVL"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4.%20B8_CT_TacDong"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6.%20C8_VTVL"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4.%20B9_CT_TacDong"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6.%20C9_VTVL"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4.%20B10_CT_TacDong"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6.%20C10_VTVL"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4.%20B11_CT_TacDo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6.%20C11_VTVL"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4.%20B12_CT_TacDo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6.%20C12_VTVL"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4.%20B13_CT_TacDong"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6.%20C13_VTVL"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4.%20B14_CT_TacDong"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6.%20C14_VTVL"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4.%20B15_CT_TacDong"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6.%20C15_VTVL"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4.%20B16_CT_TacDong"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6.%20C16_VTVL"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4.%20B17_CT_TacDong"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6.%20C17_VTVL"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4.%20B18_CT_TacDong"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6.%20C18_VTVL"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4.%20B19_CT_TacDong"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6.%20C19_VTVL"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4.%20B20_CT_TacDong"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6.%20C20_VTVL"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4.%20B21_CT_TacDong"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6.%20C21_VTVL"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4.%20B22_CT_TacDong"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6.%20C22_VTVL"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4.%20B23_CT_TacDong"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PathMissing" Target="6.%20C23_VTVL"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4.%20B24_CT_TacDong"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PathMissing" Target="6.%20C24_VTVL" TargetMode="External"/></Relationships>
</file>

<file path=xl/externalLinks/_rels/externalLink46.xml.rels><?xml version="1.0" encoding="UTF-8" standalone="yes"?>
<Relationships xmlns="http://schemas.openxmlformats.org/package/2006/relationships"><Relationship Id="rId1" Type="http://schemas.microsoft.com/office/2006/relationships/xlExternalLinkPath/xlPathMissing" Target="4.%20B25_CT_TacDong"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6.%20C25_VTVL"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4.%20B26_CT_TacDong"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6.%20C26_VTVL"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4.%20B27_CT_TacDong"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PathMissing" Target="6.%20C27_VTVL"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4.%20B28_CT_TacDong"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6.%20C28_VTVL"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4.%20B29_CT_TacDong"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6.%20C29_VTVL"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4.%20B30_CT_TacDong"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6.%20C30_VTV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4.%20B31_CT_TacDong"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6.%20C31_VTVL" TargetMode="External"/></Relationships>
</file>

<file path=xl/externalLinks/_rels/externalLink60.xml.rels><?xml version="1.0" encoding="UTF-8" standalone="yes"?>
<Relationships xmlns="http://schemas.openxmlformats.org/package/2006/relationships"><Relationship Id="rId1" Type="http://schemas.microsoft.com/office/2006/relationships/xlExternalLinkPath/xlPathMissing" Target="4.%20B32_CT_TacDong"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PathMissing" Target="6.%20C32_VTVL"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PathMissing" Target="4.%20B33_CT_TacDong"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6.%20C33_VTVL"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4.%20B34_CT_TacDong"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6.%20C34_VTVL"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4.%20B35_CT_TacDong"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6.%20C35_VTVL" TargetMode="External"/></Relationships>
</file>

<file path=xl/externalLinks/_rels/externalLink68.xml.rels><?xml version="1.0" encoding="UTF-8" standalone="yes"?>
<Relationships xmlns="http://schemas.openxmlformats.org/package/2006/relationships"><Relationship Id="rId1" Type="http://schemas.microsoft.com/office/2006/relationships/xlExternalLinkPath/xlPathMissing" Target="4.%20B36_CT_TacDong"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6.%20C36_VTVL"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4.%20B37_CT_TacDong"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6.%20C37_VTVL"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PathMissing" Target="4.%20B38_CT_TacDong" TargetMode="External"/></Relationships>
</file>

<file path=xl/externalLinks/_rels/externalLink73.xml.rels><?xml version="1.0" encoding="UTF-8" standalone="yes"?>
<Relationships xmlns="http://schemas.openxmlformats.org/package/2006/relationships"><Relationship Id="rId1" Type="http://schemas.microsoft.com/office/2006/relationships/xlExternalLinkPath/xlPathMissing" Target="6.%20C38_VTVL" TargetMode="External"/></Relationships>
</file>

<file path=xl/externalLinks/_rels/externalLink74.xml.rels><?xml version="1.0" encoding="UTF-8" standalone="yes"?>
<Relationships xmlns="http://schemas.openxmlformats.org/package/2006/relationships"><Relationship Id="rId1" Type="http://schemas.microsoft.com/office/2006/relationships/xlExternalLinkPath/xlPathMissing" Target="4.%20B39_CT_TacDong"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6.%20C39_VTVL"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PathMissing" Target="4.%20B40_CT_TacDong" TargetMode="External"/></Relationships>
</file>

<file path=xl/externalLinks/_rels/externalLink77.xml.rels><?xml version="1.0" encoding="UTF-8" standalone="yes"?>
<Relationships xmlns="http://schemas.openxmlformats.org/package/2006/relationships"><Relationship Id="rId1" Type="http://schemas.microsoft.com/office/2006/relationships/xlExternalLinkPath/xlPathMissing" Target="6.%20C40_VTVL" TargetMode="External"/></Relationships>
</file>

<file path=xl/externalLinks/_rels/externalLink78.xml.rels><?xml version="1.0" encoding="UTF-8" standalone="yes"?>
<Relationships xmlns="http://schemas.openxmlformats.org/package/2006/relationships"><Relationship Id="rId1" Type="http://schemas.microsoft.com/office/2006/relationships/xlExternalLinkPath/xlPathMissing" Target="4.%20B41_CT_TacDong"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6.%20C41_VTVL" TargetMode="External"/></Relationships>
</file>

<file path=xl/externalLinks/_rels/externalLink80.xml.rels><?xml version="1.0" encoding="UTF-8" standalone="yes"?>
<Relationships xmlns="http://schemas.openxmlformats.org/package/2006/relationships"><Relationship Id="rId1" Type="http://schemas.microsoft.com/office/2006/relationships/xlExternalLinkPath/xlPathMissing" Target="4.%20B42_CT_TacDong"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6.%20C42_VTVL" TargetMode="External"/></Relationships>
</file>

<file path=xl/externalLinks/_rels/externalLink82.xml.rels><?xml version="1.0" encoding="UTF-8" standalone="yes"?>
<Relationships xmlns="http://schemas.openxmlformats.org/package/2006/relationships"><Relationship Id="rId1" Type="http://schemas.microsoft.com/office/2006/relationships/xlExternalLinkPath/xlPathMissing" Target="4.%20B43_CT_TacDong" TargetMode="External"/></Relationships>
</file>

<file path=xl/externalLinks/_rels/externalLink83.xml.rels><?xml version="1.0" encoding="UTF-8" standalone="yes"?>
<Relationships xmlns="http://schemas.openxmlformats.org/package/2006/relationships"><Relationship Id="rId1" Type="http://schemas.microsoft.com/office/2006/relationships/xlExternalLinkPath/xlPathMissing" Target="6.%20C43_VTVL" TargetMode="External"/></Relationships>
</file>

<file path=xl/externalLinks/_rels/externalLink84.xml.rels><?xml version="1.0" encoding="UTF-8" standalone="yes"?>
<Relationships xmlns="http://schemas.openxmlformats.org/package/2006/relationships"><Relationship Id="rId1" Type="http://schemas.microsoft.com/office/2006/relationships/xlExternalLinkPath/xlPathMissing" Target="4.%20B44_CT_TacDong" TargetMode="External"/></Relationships>
</file>

<file path=xl/externalLinks/_rels/externalLink85.xml.rels><?xml version="1.0" encoding="UTF-8" standalone="yes"?>
<Relationships xmlns="http://schemas.openxmlformats.org/package/2006/relationships"><Relationship Id="rId1" Type="http://schemas.microsoft.com/office/2006/relationships/xlExternalLinkPath/xlPathMissing" Target="6.%20C44_VTVL"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4.%20B45_CT_TacDong"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6.%20C45_VTVL" TargetMode="External"/></Relationships>
</file>

<file path=xl/externalLinks/_rels/externalLink88.xml.rels><?xml version="1.0" encoding="UTF-8" standalone="yes"?>
<Relationships xmlns="http://schemas.openxmlformats.org/package/2006/relationships"><Relationship Id="rId1" Type="http://schemas.microsoft.com/office/2006/relationships/xlExternalLinkPath/xlPathMissing" Target="4.%20B46_CT_TacDong" TargetMode="External"/></Relationships>
</file>

<file path=xl/externalLinks/_rels/externalLink89.xml.rels><?xml version="1.0" encoding="UTF-8" standalone="yes"?>
<Relationships xmlns="http://schemas.openxmlformats.org/package/2006/relationships"><Relationship Id="rId1" Type="http://schemas.microsoft.com/office/2006/relationships/xlExternalLinkPath/xlPathMissing" Target="6.%20C46_VTVL" TargetMode="External"/></Relationships>
</file>

<file path=xl/externalLinks/_rels/externalLink90.xml.rels><?xml version="1.0" encoding="UTF-8" standalone="yes"?>
<Relationships xmlns="http://schemas.openxmlformats.org/package/2006/relationships"><Relationship Id="rId1" Type="http://schemas.microsoft.com/office/2006/relationships/xlExternalLinkPath/xlPathMissing" Target="4.%20B47_CT_TacDong" TargetMode="External"/></Relationships>
</file>

<file path=xl/externalLinks/_rels/externalLink91.xml.rels><?xml version="1.0" encoding="UTF-8" standalone="yes"?>
<Relationships xmlns="http://schemas.openxmlformats.org/package/2006/relationships"><Relationship Id="rId1" Type="http://schemas.microsoft.com/office/2006/relationships/xlExternalLinkPath/xlPathMissing" Target="6.%20C47_VTVL"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PathMissing" Target="4.%20B48_CT_TacDong" TargetMode="External"/></Relationships>
</file>

<file path=xl/externalLinks/_rels/externalLink93.xml.rels><?xml version="1.0" encoding="UTF-8" standalone="yes"?>
<Relationships xmlns="http://schemas.openxmlformats.org/package/2006/relationships"><Relationship Id="rId1" Type="http://schemas.microsoft.com/office/2006/relationships/xlExternalLinkPath/xlPathMissing" Target="6.%20C48_VTVL" TargetMode="External"/></Relationships>
</file>

<file path=xl/externalLinks/_rels/externalLink94.xml.rels><?xml version="1.0" encoding="UTF-8" standalone="yes"?>
<Relationships xmlns="http://schemas.openxmlformats.org/package/2006/relationships"><Relationship Id="rId1" Type="http://schemas.microsoft.com/office/2006/relationships/xlExternalLinkPath/xlPathMissing" Target="4.%20B49_CT_TacDong"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6.%20C49_VTVL" TargetMode="External"/></Relationships>
</file>

<file path=xl/externalLinks/_rels/externalLink96.xml.rels><?xml version="1.0" encoding="UTF-8" standalone="yes"?>
<Relationships xmlns="http://schemas.openxmlformats.org/package/2006/relationships"><Relationship Id="rId1" Type="http://schemas.microsoft.com/office/2006/relationships/xlExternalLinkPath/xlPathMissing" Target="4.%20B50_CT_TacDong"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PathMissing" Target="6.%20C50_VTVL" TargetMode="External"/></Relationships>
</file>

<file path=xl/externalLinks/_rels/externalLink98.xml.rels><?xml version="1.0" encoding="UTF-8" standalone="yes"?>
<Relationships xmlns="http://schemas.openxmlformats.org/package/2006/relationships"><Relationship Id="rId1" Type="http://schemas.microsoft.com/office/2006/relationships/xlExternalLinkPath/xlPathMissing" Target="4.%20B51_CT_TacDong"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6.%20C51_VTVL"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PathMissing" Target="4.%20B52_CT_TacDong"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6.%20C52_VTVL"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PathMissing" Target="4.%20B53_CT_TacDong"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6.%20C53_VTVL"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4.%20B54_CT_TacDong" TargetMode="External"/></Relationships>
</file>

<file path=xl/externalLinks/_rels/externalLink105.xml.rels><?xml version="1.0" encoding="UTF-8" standalone="yes"?>
<Relationships xmlns="http://schemas.openxmlformats.org/package/2006/relationships"><Relationship Id="rId1" Type="http://schemas.microsoft.com/office/2006/relationships/xlExternalLinkPath/xlPathMissing" Target="6.%20C54_VTVL" TargetMode="External"/></Relationships>
</file>

<file path=xl/externalLinks/_rels/externalLink106.xml.rels><?xml version="1.0" encoding="UTF-8" standalone="yes"?>
<Relationships xmlns="http://schemas.openxmlformats.org/package/2006/relationships"><Relationship Id="rId1" Type="http://schemas.microsoft.com/office/2006/relationships/xlExternalLinkPath/xlPathMissing" Target="4.%20B55_CT_TacDong" TargetMode="External"/></Relationships>
</file>

<file path=xl/externalLinks/_rels/externalLink107.xml.rels><?xml version="1.0" encoding="UTF-8" standalone="yes"?>
<Relationships xmlns="http://schemas.openxmlformats.org/package/2006/relationships"><Relationship Id="rId1" Type="http://schemas.microsoft.com/office/2006/relationships/xlExternalLinkPath/xlPathMissing" Target="6.%20C55_VTVL" TargetMode="External"/></Relationships>
</file>

<file path=xl/externalLinks/_rels/externalLink108.xml.rels><?xml version="1.0" encoding="UTF-8" standalone="yes"?>
<Relationships xmlns="http://schemas.openxmlformats.org/package/2006/relationships"><Relationship Id="rId1" Type="http://schemas.microsoft.com/office/2006/relationships/xlExternalLinkPath/xlPathMissing" Target="4.%20B56_CT_TacDong" TargetMode="External"/></Relationships>
</file>

<file path=xl/externalLinks/_rels/externalLink109.xml.rels><?xml version="1.0" encoding="UTF-8" standalone="yes"?>
<Relationships xmlns="http://schemas.openxmlformats.org/package/2006/relationships"><Relationship Id="rId1" Type="http://schemas.microsoft.com/office/2006/relationships/xlExternalLinkPath/xlPathMissing" Target="6.%20C56_VTVL" TargetMode="External"/></Relationships>
</file>

<file path=xl/externalLinks/_rels/externalLink110.xml.rels><?xml version="1.0" encoding="UTF-8" standalone="yes"?>
<Relationships xmlns="http://schemas.openxmlformats.org/package/2006/relationships"><Relationship Id="rId1" Type="http://schemas.microsoft.com/office/2006/relationships/xlExternalLinkPath/xlPathMissing" Target="4.%20B57_CT_TacDong" TargetMode="External"/></Relationships>
</file>

<file path=xl/externalLinks/_rels/externalLink111.xml.rels><?xml version="1.0" encoding="UTF-8" standalone="yes"?>
<Relationships xmlns="http://schemas.openxmlformats.org/package/2006/relationships"><Relationship Id="rId1" Type="http://schemas.microsoft.com/office/2006/relationships/xlExternalLinkPath/xlPathMissing" Target="6.%20C57_VTVL" TargetMode="External"/></Relationships>
</file>

<file path=xl/externalLinks/_rels/externalLink112.xml.rels><?xml version="1.0" encoding="UTF-8" standalone="yes"?>
<Relationships xmlns="http://schemas.openxmlformats.org/package/2006/relationships"><Relationship Id="rId1" Type="http://schemas.microsoft.com/office/2006/relationships/xlExternalLinkPath/xlPathMissing" Target="4.%20B58_CT_TacDong" TargetMode="External"/></Relationships>
</file>

<file path=xl/externalLinks/_rels/externalLink113.xml.rels><?xml version="1.0" encoding="UTF-8" standalone="yes"?>
<Relationships xmlns="http://schemas.openxmlformats.org/package/2006/relationships"><Relationship Id="rId1" Type="http://schemas.microsoft.com/office/2006/relationships/xlExternalLinkPath/xlPathMissing" Target="6.%20C58_VTVL" TargetMode="External"/></Relationships>
</file>

<file path=xl/externalLinks/_rels/externalLink114.xml.rels><?xml version="1.0" encoding="UTF-8" standalone="yes"?>
<Relationships xmlns="http://schemas.openxmlformats.org/package/2006/relationships"><Relationship Id="rId1" Type="http://schemas.microsoft.com/office/2006/relationships/xlExternalLinkPath/xlPathMissing" Target="4.%20B59_CT_TacDong" TargetMode="External"/></Relationships>
</file>

<file path=xl/externalLinks/_rels/externalLink115.xml.rels><?xml version="1.0" encoding="UTF-8" standalone="yes"?>
<Relationships xmlns="http://schemas.openxmlformats.org/package/2006/relationships"><Relationship Id="rId1" Type="http://schemas.microsoft.com/office/2006/relationships/xlExternalLinkPath/xlPathMissing" Target="6.%20C59_VTVL"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PathMissing" Target="4.%20B60_CT_TacDong" TargetMode="External"/></Relationships>
</file>

<file path=xl/externalLinks/_rels/externalLink117.xml.rels><?xml version="1.0" encoding="UTF-8" standalone="yes"?>
<Relationships xmlns="http://schemas.openxmlformats.org/package/2006/relationships"><Relationship Id="rId1" Type="http://schemas.microsoft.com/office/2006/relationships/xlExternalLinkPath/xlPathMissing" Target="6.%20C60_VTVL" TargetMode="External"/></Relationships>
</file>

<file path=xl/externalLinks/_rels/externalLink118.xml.rels><?xml version="1.0" encoding="UTF-8" standalone="yes"?>
<Relationships xmlns="http://schemas.openxmlformats.org/package/2006/relationships"><Relationship Id="rId1" Type="http://schemas.microsoft.com/office/2006/relationships/xlExternalLinkPath/xlPathMissing" Target="4.%20B61_CT_TacDong" TargetMode="External"/></Relationships>
</file>

<file path=xl/externalLinks/_rels/externalLink119.xml.rels><?xml version="1.0" encoding="UTF-8" standalone="yes"?>
<Relationships xmlns="http://schemas.openxmlformats.org/package/2006/relationships"><Relationship Id="rId1" Type="http://schemas.microsoft.com/office/2006/relationships/xlExternalLinkPath/xlPathMissing" Target="6.%20C61_VTVL" TargetMode="External"/></Relationships>
</file>

<file path=xl/externalLinks/_rels/externalLink120.xml.rels><?xml version="1.0" encoding="UTF-8" standalone="yes"?>
<Relationships xmlns="http://schemas.openxmlformats.org/package/2006/relationships"><Relationship Id="rId1" Type="http://schemas.microsoft.com/office/2006/relationships/xlExternalLinkPath/xlPathMissing" Target="4.%20B62_CT_TacDong"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6.%20C62_VTVL" TargetMode="External"/></Relationships>
</file>

<file path=xl/externalLinks/_rels/externalLink122.xml.rels><?xml version="1.0" encoding="UTF-8" standalone="yes"?>
<Relationships xmlns="http://schemas.openxmlformats.org/package/2006/relationships"><Relationship Id="rId1" Type="http://schemas.microsoft.com/office/2006/relationships/xlExternalLinkPath/xlPathMissing" Target="4.%20B63_CT_TacDong" TargetMode="External"/></Relationships>
</file>

<file path=xl/externalLinks/_rels/externalLink123.xml.rels><?xml version="1.0" encoding="UTF-8" standalone="yes"?>
<Relationships xmlns="http://schemas.openxmlformats.org/package/2006/relationships"><Relationship Id="rId1" Type="http://schemas.microsoft.com/office/2006/relationships/xlExternalLinkPath/xlPathMissing" Target="6.%20C63_VTVL"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4.%20B64_CT_TacDong" TargetMode="External"/></Relationships>
</file>

<file path=xl/externalLinks/_rels/externalLink125.xml.rels><?xml version="1.0" encoding="UTF-8" standalone="yes"?>
<Relationships xmlns="http://schemas.openxmlformats.org/package/2006/relationships"><Relationship Id="rId1" Type="http://schemas.microsoft.com/office/2006/relationships/xlExternalLinkPath/xlPathMissing" Target="6.%20C64_VTVL" TargetMode="External"/></Relationships>
</file>

<file path=xl/externalLinks/_rels/externalLink126.xml.rels><?xml version="1.0" encoding="UTF-8" standalone="yes"?>
<Relationships xmlns="http://schemas.openxmlformats.org/package/2006/relationships"><Relationship Id="rId1" Type="http://schemas.microsoft.com/office/2006/relationships/xlExternalLinkPath/xlPathMissing" Target="4.%20B65_CT_TacDong"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6.%20C65_VTVL"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PathMissing" Target="4.%20B66_CT_TacDong"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6.%20C66_VTVL"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4.%20B67_CT_TacDong"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6.%20C67_VTVL"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PathMissing" Target="4.%20B68_CT_TacDong" TargetMode="External"/></Relationships>
</file>

<file path=xl/externalLinks/_rels/externalLink133.xml.rels><?xml version="1.0" encoding="UTF-8" standalone="yes"?>
<Relationships xmlns="http://schemas.openxmlformats.org/package/2006/relationships"><Relationship Id="rId1" Type="http://schemas.microsoft.com/office/2006/relationships/xlExternalLinkPath/xlPathMissing" Target="6.%20C68_VTVL" TargetMode="External"/></Relationships>
</file>

<file path=xl/externalLinks/_rels/externalLink134.xml.rels><?xml version="1.0" encoding="UTF-8" standalone="yes"?>
<Relationships xmlns="http://schemas.openxmlformats.org/package/2006/relationships"><Relationship Id="rId1" Type="http://schemas.microsoft.com/office/2006/relationships/xlExternalLinkPath/xlPathMissing" Target="4.%20B69_CT_TacDong" TargetMode="External"/></Relationships>
</file>

<file path=xl/externalLinks/_rels/externalLink135.xml.rels><?xml version="1.0" encoding="UTF-8" standalone="yes"?>
<Relationships xmlns="http://schemas.openxmlformats.org/package/2006/relationships"><Relationship Id="rId1" Type="http://schemas.microsoft.com/office/2006/relationships/xlExternalLinkPath/xlPathMissing" Target="6.%20C69_VTVL" TargetMode="External"/></Relationships>
</file>

<file path=xl/externalLinks/_rels/externalLink136.xml.rels><?xml version="1.0" encoding="UTF-8" standalone="yes"?>
<Relationships xmlns="http://schemas.openxmlformats.org/package/2006/relationships"><Relationship Id="rId1" Type="http://schemas.microsoft.com/office/2006/relationships/xlExternalLinkPath/xlPathMissing" Target="4.%20B70_CT_TacDong"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PathMissing" Target="6.%20C70_VTVL" TargetMode="External"/></Relationships>
</file>

<file path=xl/externalLinks/_rels/externalLink138.xml.rels><?xml version="1.0" encoding="UTF-8" standalone="yes"?>
<Relationships xmlns="http://schemas.openxmlformats.org/package/2006/relationships"><Relationship Id="rId1" Type="http://schemas.microsoft.com/office/2006/relationships/xlExternalLinkPath/xlPathMissing" Target="4.%20B71_CT_TacDong" TargetMode="External"/></Relationships>
</file>

<file path=xl/externalLinks/_rels/externalLink139.xml.rels><?xml version="1.0" encoding="UTF-8" standalone="yes"?>
<Relationships xmlns="http://schemas.openxmlformats.org/package/2006/relationships"><Relationship Id="rId1" Type="http://schemas.microsoft.com/office/2006/relationships/xlExternalLinkPath/xlPathMissing" Target="6.%20C71_VTVL" TargetMode="External"/></Relationships>
</file>

<file path=xl/externalLinks/_rels/externalLink140.xml.rels><?xml version="1.0" encoding="UTF-8" standalone="yes"?>
<Relationships xmlns="http://schemas.openxmlformats.org/package/2006/relationships"><Relationship Id="rId1" Type="http://schemas.microsoft.com/office/2006/relationships/xlExternalLinkPath/xlPathMissing" Target="4.%20B72_CT_TacDong" TargetMode="External"/></Relationships>
</file>

<file path=xl/externalLinks/_rels/externalLink141.xml.rels><?xml version="1.0" encoding="UTF-8" standalone="yes"?>
<Relationships xmlns="http://schemas.openxmlformats.org/package/2006/relationships"><Relationship Id="rId1" Type="http://schemas.microsoft.com/office/2006/relationships/xlExternalLinkPath/xlPathMissing" Target="6.%20C72_VTVL" TargetMode="External"/></Relationships>
</file>

<file path=xl/externalLinks/_rels/externalLink142.xml.rels><?xml version="1.0" encoding="UTF-8" standalone="yes"?>
<Relationships xmlns="http://schemas.openxmlformats.org/package/2006/relationships"><Relationship Id="rId1" Type="http://schemas.microsoft.com/office/2006/relationships/xlExternalLinkPath/xlPathMissing" Target="4.%20B73_CT_TacDong" TargetMode="External"/></Relationships>
</file>

<file path=xl/externalLinks/_rels/externalLink143.xml.rels><?xml version="1.0" encoding="UTF-8" standalone="yes"?>
<Relationships xmlns="http://schemas.openxmlformats.org/package/2006/relationships"><Relationship Id="rId1" Type="http://schemas.microsoft.com/office/2006/relationships/xlExternalLinkPath/xlPathMissing" Target="6.%20C73_VTVL" TargetMode="External"/></Relationships>
</file>

<file path=xl/externalLinks/_rels/externalLink144.xml.rels><?xml version="1.0" encoding="UTF-8" standalone="yes"?>
<Relationships xmlns="http://schemas.openxmlformats.org/package/2006/relationships"><Relationship Id="rId1" Type="http://schemas.microsoft.com/office/2006/relationships/xlExternalLinkPath/xlPathMissing" Target="4.%20B74_CT_TacDong" TargetMode="External"/></Relationships>
</file>

<file path=xl/externalLinks/_rels/externalLink145.xml.rels><?xml version="1.0" encoding="UTF-8" standalone="yes"?>
<Relationships xmlns="http://schemas.openxmlformats.org/package/2006/relationships"><Relationship Id="rId1" Type="http://schemas.microsoft.com/office/2006/relationships/xlExternalLinkPath/xlPathMissing" Target="6.%20C74_VTVL" TargetMode="External"/></Relationships>
</file>

<file path=xl/externalLinks/_rels/externalLink146.xml.rels><?xml version="1.0" encoding="UTF-8" standalone="yes"?>
<Relationships xmlns="http://schemas.openxmlformats.org/package/2006/relationships"><Relationship Id="rId1" Type="http://schemas.microsoft.com/office/2006/relationships/xlExternalLinkPath/xlPathMissing" Target="4.%20B75_CT_TacDong" TargetMode="External"/></Relationships>
</file>

<file path=xl/externalLinks/_rels/externalLink147.xml.rels><?xml version="1.0" encoding="UTF-8" standalone="yes"?>
<Relationships xmlns="http://schemas.openxmlformats.org/package/2006/relationships"><Relationship Id="rId1" Type="http://schemas.microsoft.com/office/2006/relationships/xlExternalLinkPath/xlPathMissing" Target="6.%20C75_VTVL" TargetMode="External"/></Relationships>
</file>

<file path=xl/externalLinks/_rels/externalLink148.xml.rels><?xml version="1.0" encoding="UTF-8" standalone="yes"?>
<Relationships xmlns="http://schemas.openxmlformats.org/package/2006/relationships"><Relationship Id="rId1" Type="http://schemas.microsoft.com/office/2006/relationships/xlExternalLinkPath/xlPathMissing" Target="4.%20B76_CT_TacDong" TargetMode="External"/></Relationships>
</file>

<file path=xl/externalLinks/_rels/externalLink149.xml.rels><?xml version="1.0" encoding="UTF-8" standalone="yes"?>
<Relationships xmlns="http://schemas.openxmlformats.org/package/2006/relationships"><Relationship Id="rId1" Type="http://schemas.microsoft.com/office/2006/relationships/xlExternalLinkPath/xlPathMissing" Target="6.%20C76_VTVL" TargetMode="External"/></Relationships>
</file>

<file path=xl/externalLinks/_rels/externalLink150.xml.rels><?xml version="1.0" encoding="UTF-8" standalone="yes"?>
<Relationships xmlns="http://schemas.openxmlformats.org/package/2006/relationships"><Relationship Id="rId1" Type="http://schemas.microsoft.com/office/2006/relationships/xlExternalLinkPath/xlPathMissing" Target="4.%20B77_CT_TacDong" TargetMode="External"/></Relationships>
</file>

<file path=xl/externalLinks/_rels/externalLink151.xml.rels><?xml version="1.0" encoding="UTF-8" standalone="yes"?>
<Relationships xmlns="http://schemas.openxmlformats.org/package/2006/relationships"><Relationship Id="rId1" Type="http://schemas.microsoft.com/office/2006/relationships/xlExternalLinkPath/xlPathMissing" Target="6.%20C77_VTVL"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4.%20B78_CT_TacDong" TargetMode="External"/></Relationships>
</file>

<file path=xl/externalLinks/_rels/externalLink153.xml.rels><?xml version="1.0" encoding="UTF-8" standalone="yes"?>
<Relationships xmlns="http://schemas.openxmlformats.org/package/2006/relationships"><Relationship Id="rId1" Type="http://schemas.microsoft.com/office/2006/relationships/xlExternalLinkPath/xlPathMissing" Target="6.%20C78_VTVL" TargetMode="External"/></Relationships>
</file>

<file path=xl/externalLinks/_rels/externalLink154.xml.rels><?xml version="1.0" encoding="UTF-8" standalone="yes"?>
<Relationships xmlns="http://schemas.openxmlformats.org/package/2006/relationships"><Relationship Id="rId1" Type="http://schemas.microsoft.com/office/2006/relationships/xlExternalLinkPath/xlPathMissing" Target="4.%20B79_CT_TacDong"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6.%20C79_VTVL" TargetMode="External"/></Relationships>
</file>

<file path=xl/externalLinks/_rels/externalLink156.xml.rels><?xml version="1.0" encoding="UTF-8" standalone="yes"?>
<Relationships xmlns="http://schemas.openxmlformats.org/package/2006/relationships"><Relationship Id="rId1" Type="http://schemas.microsoft.com/office/2006/relationships/xlExternalLinkPath/xlPathMissing" Target="4.%20B80_CT_TacDong" TargetMode="External"/></Relationships>
</file>

<file path=xl/externalLinks/_rels/externalLink157.xml.rels><?xml version="1.0" encoding="UTF-8" standalone="yes"?>
<Relationships xmlns="http://schemas.openxmlformats.org/package/2006/relationships"><Relationship Id="rId1" Type="http://schemas.microsoft.com/office/2006/relationships/xlExternalLinkPath/xlPathMissing" Target="6.%20C80_VTVL" TargetMode="External"/></Relationships>
</file>

<file path=xl/externalLinks/_rels/externalLink158.xml.rels><?xml version="1.0" encoding="UTF-8" standalone="yes"?>
<Relationships xmlns="http://schemas.openxmlformats.org/package/2006/relationships"><Relationship Id="rId1" Type="http://schemas.microsoft.com/office/2006/relationships/xlExternalLinkPath/xlPathMissing" Target="4.%20B81_CT_TacDong" TargetMode="External"/></Relationships>
</file>

<file path=xl/externalLinks/_rels/externalLink159.xml.rels><?xml version="1.0" encoding="UTF-8" standalone="yes"?>
<Relationships xmlns="http://schemas.openxmlformats.org/package/2006/relationships"><Relationship Id="rId1" Type="http://schemas.microsoft.com/office/2006/relationships/xlExternalLinkPath/xlPathMissing" Target="6.%20C81_VTVL" TargetMode="External"/></Relationships>
</file>

<file path=xl/externalLinks/_rels/externalLink160.xml.rels><?xml version="1.0" encoding="UTF-8" standalone="yes"?>
<Relationships xmlns="http://schemas.openxmlformats.org/package/2006/relationships"><Relationship Id="rId1" Type="http://schemas.microsoft.com/office/2006/relationships/xlExternalLinkPath/xlPathMissing" Target="4.%20B82_CT_TacDong" TargetMode="External"/></Relationships>
</file>

<file path=xl/externalLinks/_rels/externalLink161.xml.rels><?xml version="1.0" encoding="UTF-8" standalone="yes"?>
<Relationships xmlns="http://schemas.openxmlformats.org/package/2006/relationships"><Relationship Id="rId1" Type="http://schemas.microsoft.com/office/2006/relationships/xlExternalLinkPath/xlPathMissing" Target="6.%20C82_VTVL" TargetMode="External"/></Relationships>
</file>

<file path=xl/externalLinks/_rels/externalLink162.xml.rels><?xml version="1.0" encoding="UTF-8" standalone="yes"?>
<Relationships xmlns="http://schemas.openxmlformats.org/package/2006/relationships"><Relationship Id="rId1" Type="http://schemas.microsoft.com/office/2006/relationships/xlExternalLinkPath/xlPathMissing" Target="4.%20B83_CT_TacDong" TargetMode="External"/></Relationships>
</file>

<file path=xl/externalLinks/_rels/externalLink163.xml.rels><?xml version="1.0" encoding="UTF-8" standalone="yes"?>
<Relationships xmlns="http://schemas.openxmlformats.org/package/2006/relationships"><Relationship Id="rId1" Type="http://schemas.microsoft.com/office/2006/relationships/xlExternalLinkPath/xlPathMissing" Target="6.%20C83_VTVL" TargetMode="External"/></Relationships>
</file>

<file path=xl/externalLinks/_rels/externalLink164.xml.rels><?xml version="1.0" encoding="UTF-8" standalone="yes"?>
<Relationships xmlns="http://schemas.openxmlformats.org/package/2006/relationships"><Relationship Id="rId1" Type="http://schemas.microsoft.com/office/2006/relationships/xlExternalLinkPath/xlPathMissing" Target="4.%20B84_CT_TacDong" TargetMode="External"/></Relationships>
</file>

<file path=xl/externalLinks/_rels/externalLink165.xml.rels><?xml version="1.0" encoding="UTF-8" standalone="yes"?>
<Relationships xmlns="http://schemas.openxmlformats.org/package/2006/relationships"><Relationship Id="rId1" Type="http://schemas.microsoft.com/office/2006/relationships/xlExternalLinkPath/xlPathMissing" Target="6.%20C84_VTVL" TargetMode="External"/></Relationships>
</file>

<file path=xl/externalLinks/_rels/externalLink166.xml.rels><?xml version="1.0" encoding="UTF-8" standalone="yes"?>
<Relationships xmlns="http://schemas.openxmlformats.org/package/2006/relationships"><Relationship Id="rId1" Type="http://schemas.microsoft.com/office/2006/relationships/xlExternalLinkPath/xlPathMissing" Target="4.%20B85_CT_TacDong" TargetMode="External"/></Relationships>
</file>

<file path=xl/externalLinks/_rels/externalLink167.xml.rels><?xml version="1.0" encoding="UTF-8" standalone="yes"?>
<Relationships xmlns="http://schemas.openxmlformats.org/package/2006/relationships"><Relationship Id="rId1" Type="http://schemas.microsoft.com/office/2006/relationships/xlExternalLinkPath/xlPathMissing" Target="6.%20C85_VTVL" TargetMode="External"/></Relationships>
</file>

<file path=xl/externalLinks/_rels/externalLink168.xml.rels><?xml version="1.0" encoding="UTF-8" standalone="yes"?>
<Relationships xmlns="http://schemas.openxmlformats.org/package/2006/relationships"><Relationship Id="rId1" Type="http://schemas.microsoft.com/office/2006/relationships/xlExternalLinkPath/xlPathMissing" Target="4.%20B86_CT_TacDong" TargetMode="External"/></Relationships>
</file>

<file path=xl/externalLinks/_rels/externalLink169.xml.rels><?xml version="1.0" encoding="UTF-8" standalone="yes"?>
<Relationships xmlns="http://schemas.openxmlformats.org/package/2006/relationships"><Relationship Id="rId1" Type="http://schemas.microsoft.com/office/2006/relationships/xlExternalLinkPath/xlPathMissing" Target="6.%20C86_VTVL" TargetMode="External"/></Relationships>
</file>

<file path=xl/externalLinks/_rels/externalLink170.xml.rels><?xml version="1.0" encoding="UTF-8" standalone="yes"?>
<Relationships xmlns="http://schemas.openxmlformats.org/package/2006/relationships"><Relationship Id="rId1" Type="http://schemas.microsoft.com/office/2006/relationships/xlExternalLinkPath/xlPathMissing" Target="4.%20B87_CT_TacDong" TargetMode="External"/></Relationships>
</file>

<file path=xl/externalLinks/_rels/externalLink171.xml.rels><?xml version="1.0" encoding="UTF-8" standalone="yes"?>
<Relationships xmlns="http://schemas.openxmlformats.org/package/2006/relationships"><Relationship Id="rId1" Type="http://schemas.microsoft.com/office/2006/relationships/xlExternalLinkPath/xlPathMissing" Target="6.%20C87_VTVL" TargetMode="External"/></Relationships>
</file>

<file path=xl/externalLinks/_rels/externalLink172.xml.rels><?xml version="1.0" encoding="UTF-8" standalone="yes"?>
<Relationships xmlns="http://schemas.openxmlformats.org/package/2006/relationships"><Relationship Id="rId1" Type="http://schemas.microsoft.com/office/2006/relationships/xlExternalLinkPath/xlPathMissing" Target="4.%20B88_CT_TacDong" TargetMode="External"/></Relationships>
</file>

<file path=xl/externalLinks/_rels/externalLink173.xml.rels><?xml version="1.0" encoding="UTF-8" standalone="yes"?>
<Relationships xmlns="http://schemas.openxmlformats.org/package/2006/relationships"><Relationship Id="rId1" Type="http://schemas.microsoft.com/office/2006/relationships/xlExternalLinkPath/xlPathMissing" Target="6.%20C88_VTVL"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20B89_CT_TacDong" TargetMode="External"/></Relationships>
</file>

<file path=xl/externalLinks/_rels/externalLink175.xml.rels><?xml version="1.0" encoding="UTF-8" standalone="yes"?>
<Relationships xmlns="http://schemas.openxmlformats.org/package/2006/relationships"><Relationship Id="rId1" Type="http://schemas.microsoft.com/office/2006/relationships/xlExternalLinkPath/xlPathMissing" Target="6.%20C89_VTVL" TargetMode="External"/></Relationships>
</file>

<file path=xl/externalLinks/_rels/externalLink176.xml.rels><?xml version="1.0" encoding="UTF-8" standalone="yes"?>
<Relationships xmlns="http://schemas.openxmlformats.org/package/2006/relationships"><Relationship Id="rId1" Type="http://schemas.microsoft.com/office/2006/relationships/xlExternalLinkPath/xlPathMissing" Target="4.%20B90_CT_TacDong" TargetMode="External"/></Relationships>
</file>

<file path=xl/externalLinks/_rels/externalLink177.xml.rels><?xml version="1.0" encoding="UTF-8" standalone="yes"?>
<Relationships xmlns="http://schemas.openxmlformats.org/package/2006/relationships"><Relationship Id="rId1" Type="http://schemas.microsoft.com/office/2006/relationships/xlExternalLinkPath/xlPathMissing" Target="6.%20C90_VTVL" TargetMode="External"/></Relationships>
</file>

<file path=xl/externalLinks/_rels/externalLink178.xml.rels><?xml version="1.0" encoding="UTF-8" standalone="yes"?>
<Relationships xmlns="http://schemas.openxmlformats.org/package/2006/relationships"><Relationship Id="rId1" Type="http://schemas.microsoft.com/office/2006/relationships/xlExternalLinkPath/xlPathMissing" Target="4.%20B91_CT_TacDong" TargetMode="External"/></Relationships>
</file>

<file path=xl/externalLinks/_rels/externalLink179.xml.rels><?xml version="1.0" encoding="UTF-8" standalone="yes"?>
<Relationships xmlns="http://schemas.openxmlformats.org/package/2006/relationships"><Relationship Id="rId1" Type="http://schemas.microsoft.com/office/2006/relationships/xlExternalLinkPath/xlPathMissing" Target="6.%20C91_VTVL" TargetMode="External"/></Relationships>
</file>

<file path=xl/externalLinks/_rels/externalLink180.xml.rels><?xml version="1.0" encoding="UTF-8" standalone="yes"?>
<Relationships xmlns="http://schemas.openxmlformats.org/package/2006/relationships"><Relationship Id="rId1" Type="http://schemas.microsoft.com/office/2006/relationships/xlExternalLinkPath/xlPathMissing" Target="4.%20B92_CT_TacDong" TargetMode="External"/></Relationships>
</file>

<file path=xl/externalLinks/_rels/externalLink181.xml.rels><?xml version="1.0" encoding="UTF-8" standalone="yes"?>
<Relationships xmlns="http://schemas.openxmlformats.org/package/2006/relationships"><Relationship Id="rId1" Type="http://schemas.microsoft.com/office/2006/relationships/xlExternalLinkPath/xlPathMissing" Target="6.%20C92_VTVL" TargetMode="External"/></Relationships>
</file>

<file path=xl/externalLinks/_rels/externalLink182.xml.rels><?xml version="1.0" encoding="UTF-8" standalone="yes"?>
<Relationships xmlns="http://schemas.openxmlformats.org/package/2006/relationships"><Relationship Id="rId1" Type="http://schemas.microsoft.com/office/2006/relationships/xlExternalLinkPath/xlPathMissing" Target="4.%20B93_CT_TacDong" TargetMode="External"/></Relationships>
</file>

<file path=xl/externalLinks/_rels/externalLink183.xml.rels><?xml version="1.0" encoding="UTF-8" standalone="yes"?>
<Relationships xmlns="http://schemas.openxmlformats.org/package/2006/relationships"><Relationship Id="rId1" Type="http://schemas.microsoft.com/office/2006/relationships/xlExternalLinkPath/xlPathMissing" Target="6.%20C93_VTVL" TargetMode="External"/></Relationships>
</file>

<file path=xl/externalLinks/_rels/externalLink184.xml.rels><?xml version="1.0" encoding="UTF-8" standalone="yes"?>
<Relationships xmlns="http://schemas.openxmlformats.org/package/2006/relationships"><Relationship Id="rId1" Type="http://schemas.microsoft.com/office/2006/relationships/xlExternalLinkPath/xlPathMissing" Target="4.%20B94_CT_TacDong" TargetMode="External"/></Relationships>
</file>

<file path=xl/externalLinks/_rels/externalLink185.xml.rels><?xml version="1.0" encoding="UTF-8" standalone="yes"?>
<Relationships xmlns="http://schemas.openxmlformats.org/package/2006/relationships"><Relationship Id="rId1" Type="http://schemas.microsoft.com/office/2006/relationships/xlExternalLinkPath/xlPathMissing" Target="6.%20C94_VTVL" TargetMode="External"/></Relationships>
</file>

<file path=xl/externalLinks/_rels/externalLink186.xml.rels><?xml version="1.0" encoding="UTF-8" standalone="yes"?>
<Relationships xmlns="http://schemas.openxmlformats.org/package/2006/relationships"><Relationship Id="rId1" Type="http://schemas.microsoft.com/office/2006/relationships/xlExternalLinkPath/xlPathMissing" Target="4.%20B95_CT_TacDong" TargetMode="External"/></Relationships>
</file>

<file path=xl/externalLinks/_rels/externalLink187.xml.rels><?xml version="1.0" encoding="UTF-8" standalone="yes"?>
<Relationships xmlns="http://schemas.openxmlformats.org/package/2006/relationships"><Relationship Id="rId1" Type="http://schemas.microsoft.com/office/2006/relationships/xlExternalLinkPath/xlPathMissing" Target="6.%20C95_VTVL" TargetMode="External"/></Relationships>
</file>

<file path=xl/externalLinks/_rels/externalLink188.xml.rels><?xml version="1.0" encoding="UTF-8" standalone="yes"?>
<Relationships xmlns="http://schemas.openxmlformats.org/package/2006/relationships"><Relationship Id="rId1" Type="http://schemas.microsoft.com/office/2006/relationships/xlExternalLinkPath/xlPathMissing" Target="4.%20B96_CT_TacDong" TargetMode="External"/></Relationships>
</file>

<file path=xl/externalLinks/_rels/externalLink189.xml.rels><?xml version="1.0" encoding="UTF-8" standalone="yes"?>
<Relationships xmlns="http://schemas.openxmlformats.org/package/2006/relationships"><Relationship Id="rId1" Type="http://schemas.microsoft.com/office/2006/relationships/xlExternalLinkPath/xlPathMissing" Target="6.%20C96_VTVL" TargetMode="External"/></Relationships>
</file>

<file path=xl/externalLinks/_rels/externalLink190.xml.rels><?xml version="1.0" encoding="UTF-8" standalone="yes"?>
<Relationships xmlns="http://schemas.openxmlformats.org/package/2006/relationships"><Relationship Id="rId1" Type="http://schemas.microsoft.com/office/2006/relationships/xlExternalLinkPath/xlPathMissing" Target="4.%20B97_CT_TacDong" TargetMode="External"/></Relationships>
</file>

<file path=xl/externalLinks/_rels/externalLink191.xml.rels><?xml version="1.0" encoding="UTF-8" standalone="yes"?>
<Relationships xmlns="http://schemas.openxmlformats.org/package/2006/relationships"><Relationship Id="rId1" Type="http://schemas.microsoft.com/office/2006/relationships/xlExternalLinkPath/xlPathMissing" Target="6.%20C97_VTVL" TargetMode="External"/></Relationships>
</file>

<file path=xl/externalLinks/_rels/externalLink192.xml.rels><?xml version="1.0" encoding="UTF-8" standalone="yes"?>
<Relationships xmlns="http://schemas.openxmlformats.org/package/2006/relationships"><Relationship Id="rId1" Type="http://schemas.microsoft.com/office/2006/relationships/xlExternalLinkPath/xlPathMissing" Target="4.%20B98_CT_TacDong" TargetMode="External"/></Relationships>
</file>

<file path=xl/externalLinks/_rels/externalLink193.xml.rels><?xml version="1.0" encoding="UTF-8" standalone="yes"?>
<Relationships xmlns="http://schemas.openxmlformats.org/package/2006/relationships"><Relationship Id="rId1" Type="http://schemas.microsoft.com/office/2006/relationships/xlExternalLinkPath/xlPathMissing" Target="6.%20C98_VTVL" TargetMode="External"/></Relationships>
</file>

<file path=xl/externalLinks/_rels/externalLink194.xml.rels><?xml version="1.0" encoding="UTF-8" standalone="yes"?>
<Relationships xmlns="http://schemas.openxmlformats.org/package/2006/relationships"><Relationship Id="rId1" Type="http://schemas.microsoft.com/office/2006/relationships/xlExternalLinkPath/xlPathMissing" Target="4.%20B99_CT_TacDong" TargetMode="External"/></Relationships>
</file>

<file path=xl/externalLinks/_rels/externalLink195.xml.rels><?xml version="1.0" encoding="UTF-8" standalone="yes"?>
<Relationships xmlns="http://schemas.openxmlformats.org/package/2006/relationships"><Relationship Id="rId1" Type="http://schemas.microsoft.com/office/2006/relationships/xlExternalLinkPath/xlPathMissing" Target="6.%20C99_VTVL" TargetMode="External"/></Relationships>
</file>

<file path=xl/externalLinks/_rels/externalLink196.xml.rels><?xml version="1.0" encoding="UTF-8" standalone="yes"?>
<Relationships xmlns="http://schemas.openxmlformats.org/package/2006/relationships"><Relationship Id="rId1" Type="http://schemas.microsoft.com/office/2006/relationships/xlExternalLinkPath/xlPathMissing" Target="4.%20B100_CT_TacDong" TargetMode="External"/></Relationships>
</file>

<file path=xl/externalLinks/_rels/externalLink197.xml.rels><?xml version="1.0" encoding="UTF-8" standalone="yes"?>
<Relationships xmlns="http://schemas.openxmlformats.org/package/2006/relationships"><Relationship Id="rId1" Type="http://schemas.microsoft.com/office/2006/relationships/xlExternalLinkPath/xlPathMissing" Target="6.%20C100_VTVL" TargetMode="External"/></Relationships>
</file>

<file path=xl/externalLinks/_rels/externalLink198.xml.rels><?xml version="1.0" encoding="UTF-8" standalone="yes"?>
<Relationships xmlns="http://schemas.openxmlformats.org/package/2006/relationships"><Relationship Id="rId1" Type="http://schemas.microsoft.com/office/2006/relationships/xlExternalLinkPath/xlPathMissing" Target="4.%20B101_CT_TacDong" TargetMode="External"/></Relationships>
</file>

<file path=xl/externalLinks/_rels/externalLink199.xml.rels><?xml version="1.0" encoding="UTF-8" standalone="yes"?>
<Relationships xmlns="http://schemas.openxmlformats.org/package/2006/relationships"><Relationship Id="rId1" Type="http://schemas.microsoft.com/office/2006/relationships/xlExternalLinkPath/xlPathMissing" Target="6.%20C101_VTVL" TargetMode="External"/></Relationships>
</file>

<file path=xl/externalLinks/_rels/externalLink200.xml.rels><?xml version="1.0" encoding="UTF-8" standalone="yes"?>
<Relationships xmlns="http://schemas.openxmlformats.org/package/2006/relationships"><Relationship Id="rId1" Type="http://schemas.microsoft.com/office/2006/relationships/xlExternalLinkPath/xlPathMissing" Target="4.%20B102_CT_TacDong" TargetMode="External"/></Relationships>
</file>

<file path=xl/externalLinks/_rels/externalLink201.xml.rels><?xml version="1.0" encoding="UTF-8" standalone="yes"?>
<Relationships xmlns="http://schemas.openxmlformats.org/package/2006/relationships"><Relationship Id="rId1" Type="http://schemas.microsoft.com/office/2006/relationships/xlExternalLinkPath/xlPathMissing" Target="6.%20C102_VTVL" TargetMode="External"/></Relationships>
</file>

<file path=xl/externalLinks/_rels/externalLink202.xml.rels><?xml version="1.0" encoding="UTF-8" standalone="yes"?>
<Relationships xmlns="http://schemas.openxmlformats.org/package/2006/relationships"><Relationship Id="rId1" Type="http://schemas.microsoft.com/office/2006/relationships/xlExternalLinkPath/xlPathMissing" Target="4.%20B103_CT_TacDong" TargetMode="External"/></Relationships>
</file>

<file path=xl/externalLinks/_rels/externalLink203.xml.rels><?xml version="1.0" encoding="UTF-8" standalone="yes"?>
<Relationships xmlns="http://schemas.openxmlformats.org/package/2006/relationships"><Relationship Id="rId1" Type="http://schemas.microsoft.com/office/2006/relationships/xlExternalLinkPath/xlPathMissing" Target="6.%20C103_VTVL" TargetMode="External"/></Relationships>
</file>

<file path=xl/externalLinks/_rels/externalLink204.xml.rels><?xml version="1.0" encoding="UTF-8" standalone="yes"?>
<Relationships xmlns="http://schemas.openxmlformats.org/package/2006/relationships"><Relationship Id="rId1" Type="http://schemas.microsoft.com/office/2006/relationships/xlExternalLinkPath/xlPathMissing" Target="4.%20B104_CT_TacDong" TargetMode="External"/></Relationships>
</file>

<file path=xl/externalLinks/_rels/externalLink205.xml.rels><?xml version="1.0" encoding="UTF-8" standalone="yes"?>
<Relationships xmlns="http://schemas.openxmlformats.org/package/2006/relationships"><Relationship Id="rId1" Type="http://schemas.microsoft.com/office/2006/relationships/xlExternalLinkPath/xlPathMissing" Target="6.%20C104_VTVL" TargetMode="External"/></Relationships>
</file>

<file path=xl/externalLinks/_rels/externalLink206.xml.rels><?xml version="1.0" encoding="UTF-8" standalone="yes"?>
<Relationships xmlns="http://schemas.openxmlformats.org/package/2006/relationships"><Relationship Id="rId1" Type="http://schemas.microsoft.com/office/2006/relationships/xlExternalLinkPath/xlPathMissing" Target="4.%20B105_CT_TacDong" TargetMode="External"/></Relationships>
</file>

<file path=xl/externalLinks/_rels/externalLink207.xml.rels><?xml version="1.0" encoding="UTF-8" standalone="yes"?>
<Relationships xmlns="http://schemas.openxmlformats.org/package/2006/relationships"><Relationship Id="rId1" Type="http://schemas.microsoft.com/office/2006/relationships/xlExternalLinkPath/xlPathMissing" Target="6.%20C105_VTVL" TargetMode="External"/></Relationships>
</file>

<file path=xl/externalLinks/_rels/externalLink208.xml.rels><?xml version="1.0" encoding="UTF-8" standalone="yes"?>
<Relationships xmlns="http://schemas.openxmlformats.org/package/2006/relationships"><Relationship Id="rId1" Type="http://schemas.microsoft.com/office/2006/relationships/xlExternalLinkPath/xlPathMissing" Target="4.%20B106_CT_TacDong" TargetMode="External"/></Relationships>
</file>

<file path=xl/externalLinks/_rels/externalLink209.xml.rels><?xml version="1.0" encoding="UTF-8" standalone="yes"?>
<Relationships xmlns="http://schemas.openxmlformats.org/package/2006/relationships"><Relationship Id="rId1" Type="http://schemas.microsoft.com/office/2006/relationships/xlExternalLinkPath/xlPathMissing" Target="6.%20C106_VTVL" TargetMode="External"/></Relationships>
</file>

<file path=xl/externalLinks/_rels/externalLink210.xml.rels><?xml version="1.0" encoding="UTF-8" standalone="yes"?>
<Relationships xmlns="http://schemas.openxmlformats.org/package/2006/relationships"><Relationship Id="rId1" Type="http://schemas.microsoft.com/office/2006/relationships/xlExternalLinkPath/xlPathMissing" Target="4.%20B107_CT_TacDong" TargetMode="External"/></Relationships>
</file>

<file path=xl/externalLinks/_rels/externalLink211.xml.rels><?xml version="1.0" encoding="UTF-8" standalone="yes"?>
<Relationships xmlns="http://schemas.openxmlformats.org/package/2006/relationships"><Relationship Id="rId1" Type="http://schemas.microsoft.com/office/2006/relationships/xlExternalLinkPath/xlPathMissing" Target="6.%20C107_VTVL" TargetMode="External"/></Relationships>
</file>

<file path=xl/externalLinks/_rels/externalLink212.xml.rels><?xml version="1.0" encoding="UTF-8" standalone="yes"?>
<Relationships xmlns="http://schemas.openxmlformats.org/package/2006/relationships"><Relationship Id="rId1" Type="http://schemas.microsoft.com/office/2006/relationships/xlExternalLinkPath/xlPathMissing" Target="4.%20B108_CT_TacDong" TargetMode="External"/></Relationships>
</file>

<file path=xl/externalLinks/_rels/externalLink213.xml.rels><?xml version="1.0" encoding="UTF-8" standalone="yes"?>
<Relationships xmlns="http://schemas.openxmlformats.org/package/2006/relationships"><Relationship Id="rId1" Type="http://schemas.microsoft.com/office/2006/relationships/xlExternalLinkPath/xlPathMissing" Target="6.%20C108_VTVL" TargetMode="External"/></Relationships>
</file>

<file path=xl/externalLinks/_rels/externalLink214.xml.rels><?xml version="1.0" encoding="UTF-8" standalone="yes"?>
<Relationships xmlns="http://schemas.openxmlformats.org/package/2006/relationships"><Relationship Id="rId1" Type="http://schemas.microsoft.com/office/2006/relationships/xlExternalLinkPath/xlPathMissing" Target="4.%20B109_CT_TacDong" TargetMode="External"/></Relationships>
</file>

<file path=xl/externalLinks/_rels/externalLink215.xml.rels><?xml version="1.0" encoding="UTF-8" standalone="yes"?>
<Relationships xmlns="http://schemas.openxmlformats.org/package/2006/relationships"><Relationship Id="rId1" Type="http://schemas.microsoft.com/office/2006/relationships/xlExternalLinkPath/xlPathMissing" Target="6.%20C109_VTVL" TargetMode="External"/></Relationships>
</file>

<file path=xl/externalLinks/_rels/externalLink216.xml.rels><?xml version="1.0" encoding="UTF-8" standalone="yes"?>
<Relationships xmlns="http://schemas.openxmlformats.org/package/2006/relationships"><Relationship Id="rId1" Type="http://schemas.microsoft.com/office/2006/relationships/xlExternalLinkPath/xlPathMissing" Target="4.%20B110_CT_TacDong" TargetMode="External"/></Relationships>
</file>

<file path=xl/externalLinks/_rels/externalLink217.xml.rels><?xml version="1.0" encoding="UTF-8" standalone="yes"?>
<Relationships xmlns="http://schemas.openxmlformats.org/package/2006/relationships"><Relationship Id="rId1" Type="http://schemas.microsoft.com/office/2006/relationships/xlExternalLinkPath/xlPathMissing" Target="6.%20C110_VTVL" TargetMode="External"/></Relationships>
</file>

<file path=xl/externalLinks/_rels/externalLink218.xml.rels><?xml version="1.0" encoding="UTF-8" standalone="yes"?>
<Relationships xmlns="http://schemas.openxmlformats.org/package/2006/relationships"><Relationship Id="rId1" Type="http://schemas.microsoft.com/office/2006/relationships/xlExternalLinkPath/xlPathMissing" Target="4.%20B111_CT_TacDong" TargetMode="External"/></Relationships>
</file>

<file path=xl/externalLinks/_rels/externalLink219.xml.rels><?xml version="1.0" encoding="UTF-8" standalone="yes"?>
<Relationships xmlns="http://schemas.openxmlformats.org/package/2006/relationships"><Relationship Id="rId1" Type="http://schemas.microsoft.com/office/2006/relationships/xlExternalLinkPath/xlPathMissing" Target="6.%20C111_VTVL" TargetMode="External"/></Relationships>
</file>

<file path=xl/externalLinks/_rels/externalLink220.xml.rels><?xml version="1.0" encoding="UTF-8" standalone="yes"?>
<Relationships xmlns="http://schemas.openxmlformats.org/package/2006/relationships"><Relationship Id="rId1" Type="http://schemas.microsoft.com/office/2006/relationships/xlExternalLinkPath/xlPathMissing" Target="4.%20B112_CT_TacDong" TargetMode="External"/></Relationships>
</file>

<file path=xl/externalLinks/_rels/externalLink221.xml.rels><?xml version="1.0" encoding="UTF-8" standalone="yes"?>
<Relationships xmlns="http://schemas.openxmlformats.org/package/2006/relationships"><Relationship Id="rId1" Type="http://schemas.microsoft.com/office/2006/relationships/xlExternalLinkPath/xlPathMissing" Target="6.%20C112_VTVL" TargetMode="External"/></Relationships>
</file>

<file path=xl/externalLinks/_rels/externalLink222.xml.rels><?xml version="1.0" encoding="UTF-8" standalone="yes"?>
<Relationships xmlns="http://schemas.openxmlformats.org/package/2006/relationships"><Relationship Id="rId1" Type="http://schemas.microsoft.com/office/2006/relationships/xlExternalLinkPath/xlPathMissing" Target="4.%20B113_CT_TacDong" TargetMode="External"/></Relationships>
</file>

<file path=xl/externalLinks/_rels/externalLink223.xml.rels><?xml version="1.0" encoding="UTF-8" standalone="yes"?>
<Relationships xmlns="http://schemas.openxmlformats.org/package/2006/relationships"><Relationship Id="rId1" Type="http://schemas.microsoft.com/office/2006/relationships/xlExternalLinkPath/xlPathMissing" Target="6.%20C113_VTVL" TargetMode="External"/></Relationships>
</file>

<file path=xl/externalLinks/_rels/externalLink224.xml.rels><?xml version="1.0" encoding="UTF-8" standalone="yes"?>
<Relationships xmlns="http://schemas.openxmlformats.org/package/2006/relationships"><Relationship Id="rId1" Type="http://schemas.microsoft.com/office/2006/relationships/xlExternalLinkPath/xlPathMissing" Target="4.%20B114_CT_TacDong" TargetMode="External"/></Relationships>
</file>

<file path=xl/externalLinks/_rels/externalLink225.xml.rels><?xml version="1.0" encoding="UTF-8" standalone="yes"?>
<Relationships xmlns="http://schemas.openxmlformats.org/package/2006/relationships"><Relationship Id="rId1" Type="http://schemas.microsoft.com/office/2006/relationships/xlExternalLinkPath/xlPathMissing" Target="6.%20C114_VTVL"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PathMissing" Target="4.%20B115_CT_TacDong" TargetMode="External"/></Relationships>
</file>

<file path=xl/externalLinks/_rels/externalLink227.xml.rels><?xml version="1.0" encoding="UTF-8" standalone="yes"?>
<Relationships xmlns="http://schemas.openxmlformats.org/package/2006/relationships"><Relationship Id="rId1" Type="http://schemas.microsoft.com/office/2006/relationships/xlExternalLinkPath/xlPathMissing" Target="6.%20C115_VTVL" TargetMode="External"/></Relationships>
</file>

<file path=xl/externalLinks/_rels/externalLink228.xml.rels><?xml version="1.0" encoding="UTF-8" standalone="yes"?>
<Relationships xmlns="http://schemas.openxmlformats.org/package/2006/relationships"><Relationship Id="rId1" Type="http://schemas.microsoft.com/office/2006/relationships/xlExternalLinkPath/xlPathMissing" Target="4.%20B116_CT_TacDong" TargetMode="External"/></Relationships>
</file>

<file path=xl/externalLinks/_rels/externalLink229.xml.rels><?xml version="1.0" encoding="UTF-8" standalone="yes"?>
<Relationships xmlns="http://schemas.openxmlformats.org/package/2006/relationships"><Relationship Id="rId1" Type="http://schemas.microsoft.com/office/2006/relationships/xlExternalLinkPath/xlPathMissing" Target="6.%20C116_VTVL" TargetMode="External"/></Relationships>
</file>

<file path=xl/externalLinks/_rels/externalLink230.xml.rels><?xml version="1.0" encoding="UTF-8" standalone="yes"?>
<Relationships xmlns="http://schemas.openxmlformats.org/package/2006/relationships"><Relationship Id="rId1" Type="http://schemas.microsoft.com/office/2006/relationships/xlExternalLinkPath/xlPathMissing" Target="4.%20B117_CT_TacDong" TargetMode="External"/></Relationships>
</file>

<file path=xl/externalLinks/_rels/externalLink231.xml.rels><?xml version="1.0" encoding="UTF-8" standalone="yes"?>
<Relationships xmlns="http://schemas.openxmlformats.org/package/2006/relationships"><Relationship Id="rId1" Type="http://schemas.microsoft.com/office/2006/relationships/xlExternalLinkPath/xlPathMissing" Target="6.%20C117_VTVL" TargetMode="External"/></Relationships>
</file>

<file path=xl/externalLinks/_rels/externalLink232.xml.rels><?xml version="1.0" encoding="UTF-8" standalone="yes"?>
<Relationships xmlns="http://schemas.openxmlformats.org/package/2006/relationships"><Relationship Id="rId1" Type="http://schemas.microsoft.com/office/2006/relationships/xlExternalLinkPath/xlPathMissing" Target="4.%20B118_CT_TacDong" TargetMode="External"/></Relationships>
</file>

<file path=xl/externalLinks/_rels/externalLink233.xml.rels><?xml version="1.0" encoding="UTF-8" standalone="yes"?>
<Relationships xmlns="http://schemas.openxmlformats.org/package/2006/relationships"><Relationship Id="rId1" Type="http://schemas.microsoft.com/office/2006/relationships/xlExternalLinkPath/xlPathMissing" Target="6.%20C118_VTVL" TargetMode="External"/></Relationships>
</file>

<file path=xl/externalLinks/_rels/externalLink234.xml.rels><?xml version="1.0" encoding="UTF-8" standalone="yes"?>
<Relationships xmlns="http://schemas.openxmlformats.org/package/2006/relationships"><Relationship Id="rId1" Type="http://schemas.microsoft.com/office/2006/relationships/xlExternalLinkPath/xlPathMissing" Target="4.%20B119_CT_TacDong" TargetMode="External"/></Relationships>
</file>

<file path=xl/externalLinks/_rels/externalLink235.xml.rels><?xml version="1.0" encoding="UTF-8" standalone="yes"?>
<Relationships xmlns="http://schemas.openxmlformats.org/package/2006/relationships"><Relationship Id="rId1" Type="http://schemas.microsoft.com/office/2006/relationships/xlExternalLinkPath/xlPathMissing" Target="6.%20C119_VTVL" TargetMode="External"/></Relationships>
</file>

<file path=xl/externalLinks/_rels/externalLink236.xml.rels><?xml version="1.0" encoding="UTF-8" standalone="yes"?>
<Relationships xmlns="http://schemas.openxmlformats.org/package/2006/relationships"><Relationship Id="rId1" Type="http://schemas.microsoft.com/office/2006/relationships/xlExternalLinkPath/xlPathMissing" Target="4.%20B120_CT_TacDong" TargetMode="External"/></Relationships>
</file>

<file path=xl/externalLinks/_rels/externalLink237.xml.rels><?xml version="1.0" encoding="UTF-8" standalone="yes"?>
<Relationships xmlns="http://schemas.openxmlformats.org/package/2006/relationships"><Relationship Id="rId1" Type="http://schemas.microsoft.com/office/2006/relationships/xlExternalLinkPath/xlPathMissing" Target="6.%20C120_VTVL" TargetMode="External"/></Relationships>
</file>

<file path=xl/externalLinks/_rels/externalLink238.xml.rels><?xml version="1.0" encoding="UTF-8" standalone="yes"?>
<Relationships xmlns="http://schemas.openxmlformats.org/package/2006/relationships"><Relationship Id="rId1" Type="http://schemas.microsoft.com/office/2006/relationships/xlExternalLinkPath/xlPathMissing" Target="4.%20B121_CT_TacDong" TargetMode="External"/></Relationships>
</file>

<file path=xl/externalLinks/_rels/externalLink239.xml.rels><?xml version="1.0" encoding="UTF-8" standalone="yes"?>
<Relationships xmlns="http://schemas.openxmlformats.org/package/2006/relationships"><Relationship Id="rId1" Type="http://schemas.microsoft.com/office/2006/relationships/xlExternalLinkPath/xlPathMissing" Target="6.%20C121_VTVL" TargetMode="External"/></Relationships>
</file>

<file path=xl/externalLinks/_rels/externalLink240.xml.rels><?xml version="1.0" encoding="UTF-8" standalone="yes"?>
<Relationships xmlns="http://schemas.openxmlformats.org/package/2006/relationships"><Relationship Id="rId1" Type="http://schemas.microsoft.com/office/2006/relationships/xlExternalLinkPath/xlPathMissing" Target="4.%20B122_CT_TacDong" TargetMode="External"/></Relationships>
</file>

<file path=xl/externalLinks/_rels/externalLink241.xml.rels><?xml version="1.0" encoding="UTF-8" standalone="yes"?>
<Relationships xmlns="http://schemas.openxmlformats.org/package/2006/relationships"><Relationship Id="rId1" Type="http://schemas.microsoft.com/office/2006/relationships/xlExternalLinkPath/xlPathMissing" Target="6.%20C122_VTVL" TargetMode="External"/></Relationships>
</file>

<file path=xl/externalLinks/_rels/externalLink242.xml.rels><?xml version="1.0" encoding="UTF-8" standalone="yes"?>
<Relationships xmlns="http://schemas.openxmlformats.org/package/2006/relationships"><Relationship Id="rId1" Type="http://schemas.microsoft.com/office/2006/relationships/xlExternalLinkPath/xlPathMissing" Target="4.%20B123_CT_TacDong" TargetMode="External"/></Relationships>
</file>

<file path=xl/externalLinks/_rels/externalLink243.xml.rels><?xml version="1.0" encoding="UTF-8" standalone="yes"?>
<Relationships xmlns="http://schemas.openxmlformats.org/package/2006/relationships"><Relationship Id="rId1" Type="http://schemas.microsoft.com/office/2006/relationships/xlExternalLinkPath/xlPathMissing" Target="6.%20C123_VTVL" TargetMode="External"/></Relationships>
</file>

<file path=xl/externalLinks/_rels/externalLink244.xml.rels><?xml version="1.0" encoding="UTF-8" standalone="yes"?>
<Relationships xmlns="http://schemas.openxmlformats.org/package/2006/relationships"><Relationship Id="rId1" Type="http://schemas.microsoft.com/office/2006/relationships/xlExternalLinkPath/xlPathMissing" Target="4.%20B124_CT_TacDong" TargetMode="External"/></Relationships>
</file>

<file path=xl/externalLinks/_rels/externalLink245.xml.rels><?xml version="1.0" encoding="UTF-8" standalone="yes"?>
<Relationships xmlns="http://schemas.openxmlformats.org/package/2006/relationships"><Relationship Id="rId1" Type="http://schemas.microsoft.com/office/2006/relationships/xlExternalLinkPath/xlPathMissing" Target="6.%20C124_VTVL" TargetMode="External"/></Relationships>
</file>

<file path=xl/externalLinks/_rels/externalLink246.xml.rels><?xml version="1.0" encoding="UTF-8" standalone="yes"?>
<Relationships xmlns="http://schemas.openxmlformats.org/package/2006/relationships"><Relationship Id="rId1" Type="http://schemas.microsoft.com/office/2006/relationships/xlExternalLinkPath/xlPathMissing" Target="4.%20B125_CT_TacDong" TargetMode="External"/></Relationships>
</file>

<file path=xl/externalLinks/_rels/externalLink247.xml.rels><?xml version="1.0" encoding="UTF-8" standalone="yes"?>
<Relationships xmlns="http://schemas.openxmlformats.org/package/2006/relationships"><Relationship Id="rId1" Type="http://schemas.microsoft.com/office/2006/relationships/xlExternalLinkPath/xlPathMissing" Target="6.%20C125_VTVL" TargetMode="External"/></Relationships>
</file>

<file path=xl/externalLinks/_rels/externalLink248.xml.rels><?xml version="1.0" encoding="UTF-8" standalone="yes"?>
<Relationships xmlns="http://schemas.openxmlformats.org/package/2006/relationships"><Relationship Id="rId1" Type="http://schemas.microsoft.com/office/2006/relationships/xlExternalLinkPath/xlPathMissing" Target="4.%20B126_CT_TacDong" TargetMode="External"/></Relationships>
</file>

<file path=xl/externalLinks/_rels/externalLink249.xml.rels><?xml version="1.0" encoding="UTF-8" standalone="yes"?>
<Relationships xmlns="http://schemas.openxmlformats.org/package/2006/relationships"><Relationship Id="rId1" Type="http://schemas.microsoft.com/office/2006/relationships/xlExternalLinkPath/xlPathMissing" Target="6.%20C126_VTVL" TargetMode="External"/></Relationships>
</file>

<file path=xl/externalLinks/_rels/externalLink250.xml.rels><?xml version="1.0" encoding="UTF-8" standalone="yes"?>
<Relationships xmlns="http://schemas.openxmlformats.org/package/2006/relationships"><Relationship Id="rId1" Type="http://schemas.microsoft.com/office/2006/relationships/xlExternalLinkPath/xlPathMissing" Target="4.%20B127_CT_TacDong" TargetMode="External"/></Relationships>
</file>

<file path=xl/externalLinks/_rels/externalLink251.xml.rels><?xml version="1.0" encoding="UTF-8" standalone="yes"?>
<Relationships xmlns="http://schemas.openxmlformats.org/package/2006/relationships"><Relationship Id="rId1" Type="http://schemas.microsoft.com/office/2006/relationships/xlExternalLinkPath/xlPathMissing" Target="6.%20C127_VTVL" TargetMode="External"/></Relationships>
</file>

<file path=xl/externalLinks/_rels/externalLink252.xml.rels><?xml version="1.0" encoding="UTF-8" standalone="yes"?>
<Relationships xmlns="http://schemas.openxmlformats.org/package/2006/relationships"><Relationship Id="rId1" Type="http://schemas.microsoft.com/office/2006/relationships/xlExternalLinkPath/xlPathMissing" Target="4.%20B128_CT_TacDong" TargetMode="External"/></Relationships>
</file>

<file path=xl/externalLinks/_rels/externalLink253.xml.rels><?xml version="1.0" encoding="UTF-8" standalone="yes"?>
<Relationships xmlns="http://schemas.openxmlformats.org/package/2006/relationships"><Relationship Id="rId1" Type="http://schemas.microsoft.com/office/2006/relationships/xlExternalLinkPath/xlPathMissing" Target="6.%20C128_VTVL" TargetMode="External"/></Relationships>
</file>

<file path=xl/externalLinks/_rels/externalLink254.xml.rels><?xml version="1.0" encoding="UTF-8" standalone="yes"?>
<Relationships xmlns="http://schemas.openxmlformats.org/package/2006/relationships"><Relationship Id="rId1" Type="http://schemas.microsoft.com/office/2006/relationships/xlExternalLinkPath/xlPathMissing" Target="4.%20B129_CT_TacDong" TargetMode="External"/></Relationships>
</file>

<file path=xl/externalLinks/_rels/externalLink255.xml.rels><?xml version="1.0" encoding="UTF-8" standalone="yes"?>
<Relationships xmlns="http://schemas.openxmlformats.org/package/2006/relationships"><Relationship Id="rId1" Type="http://schemas.microsoft.com/office/2006/relationships/xlExternalLinkPath/xlPathMissing" Target="6.%20C129_VTVL" TargetMode="External"/></Relationships>
</file>

<file path=xl/externalLinks/_rels/externalLink256.xml.rels><?xml version="1.0" encoding="UTF-8" standalone="yes"?>
<Relationships xmlns="http://schemas.openxmlformats.org/package/2006/relationships"><Relationship Id="rId1" Type="http://schemas.microsoft.com/office/2006/relationships/xlExternalLinkPath/xlPathMissing" Target="4.%20B130_CT_TacDong" TargetMode="External"/></Relationships>
</file>

<file path=xl/externalLinks/_rels/externalLink257.xml.rels><?xml version="1.0" encoding="UTF-8" standalone="yes"?>
<Relationships xmlns="http://schemas.openxmlformats.org/package/2006/relationships"><Relationship Id="rId1" Type="http://schemas.microsoft.com/office/2006/relationships/xlExternalLinkPath/xlPathMissing" Target="6.%20C130_VTVL" TargetMode="External"/></Relationships>
</file>

<file path=xl/externalLinks/_rels/externalLink258.xml.rels><?xml version="1.0" encoding="UTF-8" standalone="yes"?>
<Relationships xmlns="http://schemas.openxmlformats.org/package/2006/relationships"><Relationship Id="rId1" Type="http://schemas.microsoft.com/office/2006/relationships/xlExternalLinkPath/xlPathMissing" Target="4.%20B131_CT_TacDong" TargetMode="External"/></Relationships>
</file>

<file path=xl/externalLinks/_rels/externalLink259.xml.rels><?xml version="1.0" encoding="UTF-8" standalone="yes"?>
<Relationships xmlns="http://schemas.openxmlformats.org/package/2006/relationships"><Relationship Id="rId1" Type="http://schemas.microsoft.com/office/2006/relationships/xlExternalLinkPath/xlPathMissing" Target="6.%20C131_VTVL" TargetMode="External"/></Relationships>
</file>

<file path=xl/externalLinks/_rels/externalLink260.xml.rels><?xml version="1.0" encoding="UTF-8" standalone="yes"?>
<Relationships xmlns="http://schemas.openxmlformats.org/package/2006/relationships"><Relationship Id="rId1" Type="http://schemas.microsoft.com/office/2006/relationships/xlExternalLinkPath/xlPathMissing" Target="4.%20B132_CT_TacDong" TargetMode="External"/></Relationships>
</file>

<file path=xl/externalLinks/_rels/externalLink261.xml.rels><?xml version="1.0" encoding="UTF-8" standalone="yes"?>
<Relationships xmlns="http://schemas.openxmlformats.org/package/2006/relationships"><Relationship Id="rId1" Type="http://schemas.microsoft.com/office/2006/relationships/xlExternalLinkPath/xlPathMissing" Target="6.%20C132_VTVL" TargetMode="External"/></Relationships>
</file>

<file path=xl/externalLinks/_rels/externalLink262.xml.rels><?xml version="1.0" encoding="UTF-8" standalone="yes"?>
<Relationships xmlns="http://schemas.openxmlformats.org/package/2006/relationships"><Relationship Id="rId1" Type="http://schemas.microsoft.com/office/2006/relationships/xlExternalLinkPath/xlPathMissing" Target="4.%20B133_CT_TacDong" TargetMode="External"/></Relationships>
</file>

<file path=xl/externalLinks/_rels/externalLink263.xml.rels><?xml version="1.0" encoding="UTF-8" standalone="yes"?>
<Relationships xmlns="http://schemas.openxmlformats.org/package/2006/relationships"><Relationship Id="rId1" Type="http://schemas.microsoft.com/office/2006/relationships/xlExternalLinkPath/xlPathMissing" Target="6.%20C133_VTVL" TargetMode="External"/></Relationships>
</file>

<file path=xl/externalLinks/_rels/externalLink264.xml.rels><?xml version="1.0" encoding="UTF-8" standalone="yes"?>
<Relationships xmlns="http://schemas.openxmlformats.org/package/2006/relationships"><Relationship Id="rId1" Type="http://schemas.microsoft.com/office/2006/relationships/xlExternalLinkPath/xlPathMissing" Target="4.%20B134_CT_TacDong" TargetMode="External"/></Relationships>
</file>

<file path=xl/externalLinks/_rels/externalLink265.xml.rels><?xml version="1.0" encoding="UTF-8" standalone="yes"?>
<Relationships xmlns="http://schemas.openxmlformats.org/package/2006/relationships"><Relationship Id="rId1" Type="http://schemas.microsoft.com/office/2006/relationships/xlExternalLinkPath/xlPathMissing" Target="6.%20C134_VTVL" TargetMode="External"/></Relationships>
</file>

<file path=xl/externalLinks/_rels/externalLink266.xml.rels><?xml version="1.0" encoding="UTF-8" standalone="yes"?>
<Relationships xmlns="http://schemas.openxmlformats.org/package/2006/relationships"><Relationship Id="rId1" Type="http://schemas.microsoft.com/office/2006/relationships/xlExternalLinkPath/xlPathMissing" Target="4.%20B135_CT_TacDong" TargetMode="External"/></Relationships>
</file>

<file path=xl/externalLinks/_rels/externalLink267.xml.rels><?xml version="1.0" encoding="UTF-8" standalone="yes"?>
<Relationships xmlns="http://schemas.openxmlformats.org/package/2006/relationships"><Relationship Id="rId1" Type="http://schemas.microsoft.com/office/2006/relationships/xlExternalLinkPath/xlPathMissing" Target="6.%20C135_VTVL" TargetMode="External"/></Relationships>
</file>

<file path=xl/externalLinks/_rels/externalLink268.xml.rels><?xml version="1.0" encoding="UTF-8" standalone="yes"?>
<Relationships xmlns="http://schemas.openxmlformats.org/package/2006/relationships"><Relationship Id="rId1" Type="http://schemas.microsoft.com/office/2006/relationships/xlExternalLinkPath/xlPathMissing" Target="4.%20B136_CT_TacDong" TargetMode="External"/></Relationships>
</file>

<file path=xl/externalLinks/_rels/externalLink269.xml.rels><?xml version="1.0" encoding="UTF-8" standalone="yes"?>
<Relationships xmlns="http://schemas.openxmlformats.org/package/2006/relationships"><Relationship Id="rId1" Type="http://schemas.microsoft.com/office/2006/relationships/xlExternalLinkPath/xlPathMissing" Target="6.%20C136_VTVL" TargetMode="External"/></Relationships>
</file>

<file path=xl/externalLinks/_rels/externalLink270.xml.rels><?xml version="1.0" encoding="UTF-8" standalone="yes"?>
<Relationships xmlns="http://schemas.openxmlformats.org/package/2006/relationships"><Relationship Id="rId1" Type="http://schemas.microsoft.com/office/2006/relationships/xlExternalLinkPath/xlPathMissing" Target="4.%20B137_CT_TacDong" TargetMode="External"/></Relationships>
</file>

<file path=xl/externalLinks/_rels/externalLink271.xml.rels><?xml version="1.0" encoding="UTF-8" standalone="yes"?>
<Relationships xmlns="http://schemas.openxmlformats.org/package/2006/relationships"><Relationship Id="rId1" Type="http://schemas.microsoft.com/office/2006/relationships/xlExternalLinkPath/xlPathMissing" Target="6.%20C137_VTVL" TargetMode="External"/></Relationships>
</file>

<file path=xl/externalLinks/_rels/externalLink272.xml.rels><?xml version="1.0" encoding="UTF-8" standalone="yes"?>
<Relationships xmlns="http://schemas.openxmlformats.org/package/2006/relationships"><Relationship Id="rId1" Type="http://schemas.microsoft.com/office/2006/relationships/xlExternalLinkPath/xlPathMissing" Target="4.%20B138_CT_TacDong" TargetMode="External"/></Relationships>
</file>

<file path=xl/externalLinks/_rels/externalLink273.xml.rels><?xml version="1.0" encoding="UTF-8" standalone="yes"?>
<Relationships xmlns="http://schemas.openxmlformats.org/package/2006/relationships"><Relationship Id="rId1" Type="http://schemas.microsoft.com/office/2006/relationships/xlExternalLinkPath/xlPathMissing" Target="6.%20C138_VTVL" TargetMode="External"/></Relationships>
</file>

<file path=xl/externalLinks/_rels/externalLink274.xml.rels><?xml version="1.0" encoding="UTF-8" standalone="yes"?>
<Relationships xmlns="http://schemas.openxmlformats.org/package/2006/relationships"><Relationship Id="rId1" Type="http://schemas.microsoft.com/office/2006/relationships/xlExternalLinkPath/xlPathMissing" Target="4.%20B139_CT_TacDong" TargetMode="External"/></Relationships>
</file>

<file path=xl/externalLinks/_rels/externalLink275.xml.rels><?xml version="1.0" encoding="UTF-8" standalone="yes"?>
<Relationships xmlns="http://schemas.openxmlformats.org/package/2006/relationships"><Relationship Id="rId1" Type="http://schemas.microsoft.com/office/2006/relationships/xlExternalLinkPath/xlPathMissing" Target="6.%20C139_VTVL" TargetMode="External"/></Relationships>
</file>

<file path=xl/externalLinks/_rels/externalLink276.xml.rels><?xml version="1.0" encoding="UTF-8" standalone="yes"?>
<Relationships xmlns="http://schemas.openxmlformats.org/package/2006/relationships"><Relationship Id="rId1" Type="http://schemas.microsoft.com/office/2006/relationships/xlExternalLinkPath/xlPathMissing" Target="4.%20B140_CT_TacDong" TargetMode="External"/></Relationships>
</file>

<file path=xl/externalLinks/_rels/externalLink277.xml.rels><?xml version="1.0" encoding="UTF-8" standalone="yes"?>
<Relationships xmlns="http://schemas.openxmlformats.org/package/2006/relationships"><Relationship Id="rId1" Type="http://schemas.microsoft.com/office/2006/relationships/xlExternalLinkPath/xlPathMissing" Target="6.%20C140_VTVL" TargetMode="External"/></Relationships>
</file>

<file path=xl/externalLinks/_rels/externalLink278.xml.rels><?xml version="1.0" encoding="UTF-8" standalone="yes"?>
<Relationships xmlns="http://schemas.openxmlformats.org/package/2006/relationships"><Relationship Id="rId1" Type="http://schemas.microsoft.com/office/2006/relationships/xlExternalLinkPath/xlPathMissing" Target="4.%20B141_CT_TacDong" TargetMode="External"/></Relationships>
</file>

<file path=xl/externalLinks/_rels/externalLink279.xml.rels><?xml version="1.0" encoding="UTF-8" standalone="yes"?>
<Relationships xmlns="http://schemas.openxmlformats.org/package/2006/relationships"><Relationship Id="rId1" Type="http://schemas.microsoft.com/office/2006/relationships/xlExternalLinkPath/xlPathMissing" Target="6.%20C141_VTVL" TargetMode="External"/></Relationships>
</file>

<file path=xl/externalLinks/_rels/externalLink280.xml.rels><?xml version="1.0" encoding="UTF-8" standalone="yes"?>
<Relationships xmlns="http://schemas.openxmlformats.org/package/2006/relationships"><Relationship Id="rId1" Type="http://schemas.microsoft.com/office/2006/relationships/xlExternalLinkPath/xlPathMissing" Target="4.%20B142_CT_TacDong" TargetMode="External"/></Relationships>
</file>

<file path=xl/externalLinks/_rels/externalLink281.xml.rels><?xml version="1.0" encoding="UTF-8" standalone="yes"?>
<Relationships xmlns="http://schemas.openxmlformats.org/package/2006/relationships"><Relationship Id="rId1" Type="http://schemas.microsoft.com/office/2006/relationships/xlExternalLinkPath/xlPathMissing" Target="6.%20C142_VTVL" TargetMode="External"/></Relationships>
</file>

<file path=xl/externalLinks/_rels/externalLink282.xml.rels><?xml version="1.0" encoding="UTF-8" standalone="yes"?>
<Relationships xmlns="http://schemas.openxmlformats.org/package/2006/relationships"><Relationship Id="rId1" Type="http://schemas.microsoft.com/office/2006/relationships/xlExternalLinkPath/xlPathMissing" Target="4.%20B143_CT_TacDong" TargetMode="External"/></Relationships>
</file>

<file path=xl/externalLinks/_rels/externalLink283.xml.rels><?xml version="1.0" encoding="UTF-8" standalone="yes"?>
<Relationships xmlns="http://schemas.openxmlformats.org/package/2006/relationships"><Relationship Id="rId1" Type="http://schemas.microsoft.com/office/2006/relationships/xlExternalLinkPath/xlPathMissing" Target="6.%20C143_VTVL" TargetMode="External"/></Relationships>
</file>

<file path=xl/externalLinks/_rels/externalLink284.xml.rels><?xml version="1.0" encoding="UTF-8" standalone="yes"?>
<Relationships xmlns="http://schemas.openxmlformats.org/package/2006/relationships"><Relationship Id="rId1" Type="http://schemas.microsoft.com/office/2006/relationships/xlExternalLinkPath/xlPathMissing" Target="4.%20B144_CT_TacDong" TargetMode="External"/></Relationships>
</file>

<file path=xl/externalLinks/_rels/externalLink285.xml.rels><?xml version="1.0" encoding="UTF-8" standalone="yes"?>
<Relationships xmlns="http://schemas.openxmlformats.org/package/2006/relationships"><Relationship Id="rId1" Type="http://schemas.microsoft.com/office/2006/relationships/xlExternalLinkPath/xlPathMissing" Target="6.%20C144_VTVL" TargetMode="External"/></Relationships>
</file>

<file path=xl/externalLinks/_rels/externalLink286.xml.rels><?xml version="1.0" encoding="UTF-8" standalone="yes"?>
<Relationships xmlns="http://schemas.openxmlformats.org/package/2006/relationships"><Relationship Id="rId1" Type="http://schemas.microsoft.com/office/2006/relationships/xlExternalLinkPath/xlPathMissing" Target="4.%20B145_CT_TacDong" TargetMode="External"/></Relationships>
</file>

<file path=xl/externalLinks/_rels/externalLink287.xml.rels><?xml version="1.0" encoding="UTF-8" standalone="yes"?>
<Relationships xmlns="http://schemas.openxmlformats.org/package/2006/relationships"><Relationship Id="rId1" Type="http://schemas.microsoft.com/office/2006/relationships/xlExternalLinkPath/xlPathMissing" Target="6.%20C145_VTVL" TargetMode="External"/></Relationships>
</file>

<file path=xl/externalLinks/_rels/externalLink288.xml.rels><?xml version="1.0" encoding="UTF-8" standalone="yes"?>
<Relationships xmlns="http://schemas.openxmlformats.org/package/2006/relationships"><Relationship Id="rId1" Type="http://schemas.microsoft.com/office/2006/relationships/xlExternalLinkPath/xlPathMissing" Target="4.%20B146_CT_TacDong" TargetMode="External"/></Relationships>
</file>

<file path=xl/externalLinks/_rels/externalLink289.xml.rels><?xml version="1.0" encoding="UTF-8" standalone="yes"?>
<Relationships xmlns="http://schemas.openxmlformats.org/package/2006/relationships"><Relationship Id="rId1" Type="http://schemas.microsoft.com/office/2006/relationships/xlExternalLinkPath/xlPathMissing" Target="6.%20C146_VTVL" TargetMode="External"/></Relationships>
</file>

<file path=xl/externalLinks/_rels/externalLink290.xml.rels><?xml version="1.0" encoding="UTF-8" standalone="yes"?>
<Relationships xmlns="http://schemas.openxmlformats.org/package/2006/relationships"><Relationship Id="rId1" Type="http://schemas.microsoft.com/office/2006/relationships/xlExternalLinkPath/xlPathMissing" Target="4.%20B147_CT_TacDong" TargetMode="External"/></Relationships>
</file>

<file path=xl/externalLinks/_rels/externalLink291.xml.rels><?xml version="1.0" encoding="UTF-8" standalone="yes"?>
<Relationships xmlns="http://schemas.openxmlformats.org/package/2006/relationships"><Relationship Id="rId1" Type="http://schemas.microsoft.com/office/2006/relationships/xlExternalLinkPath/xlPathMissing" Target="6.%20C147_VTVL" TargetMode="External"/></Relationships>
</file>

<file path=xl/externalLinks/_rels/externalLink292.xml.rels><?xml version="1.0" encoding="UTF-8" standalone="yes"?>
<Relationships xmlns="http://schemas.openxmlformats.org/package/2006/relationships"><Relationship Id="rId1" Type="http://schemas.microsoft.com/office/2006/relationships/xlExternalLinkPath/xlPathMissing" Target="4.%20B148_CT_TacDong" TargetMode="External"/></Relationships>
</file>

<file path=xl/externalLinks/_rels/externalLink293.xml.rels><?xml version="1.0" encoding="UTF-8" standalone="yes"?>
<Relationships xmlns="http://schemas.openxmlformats.org/package/2006/relationships"><Relationship Id="rId1" Type="http://schemas.microsoft.com/office/2006/relationships/xlExternalLinkPath/xlPathMissing" Target="6.%20C148_VTVL" TargetMode="External"/></Relationships>
</file>

<file path=xl/externalLinks/_rels/externalLink294.xml.rels><?xml version="1.0" encoding="UTF-8" standalone="yes"?>
<Relationships xmlns="http://schemas.openxmlformats.org/package/2006/relationships"><Relationship Id="rId1" Type="http://schemas.microsoft.com/office/2006/relationships/xlExternalLinkPath/xlPathMissing" Target="4.%20B149_CT_TacDong" TargetMode="External"/></Relationships>
</file>

<file path=xl/externalLinks/_rels/externalLink295.xml.rels><?xml version="1.0" encoding="UTF-8" standalone="yes"?>
<Relationships xmlns="http://schemas.openxmlformats.org/package/2006/relationships"><Relationship Id="rId1" Type="http://schemas.microsoft.com/office/2006/relationships/xlExternalLinkPath/xlPathMissing" Target="6.%20C149_VTVL" TargetMode="External"/></Relationships>
</file>

<file path=xl/externalLinks/_rels/externalLink296.xml.rels><?xml version="1.0" encoding="UTF-8" standalone="yes"?>
<Relationships xmlns="http://schemas.openxmlformats.org/package/2006/relationships"><Relationship Id="rId1" Type="http://schemas.microsoft.com/office/2006/relationships/xlExternalLinkPath/xlPathMissing" Target="4.%20B150_CT_TacDong" TargetMode="External"/></Relationships>
</file>

<file path=xl/externalLinks/_rels/externalLink297.xml.rels><?xml version="1.0" encoding="UTF-8" standalone="yes"?>
<Relationships xmlns="http://schemas.openxmlformats.org/package/2006/relationships"><Relationship Id="rId1" Type="http://schemas.microsoft.com/office/2006/relationships/xlExternalLinkPath/xlPathMissing" Target="6.%20C150_VTVL" TargetMode="External"/></Relationships>
</file>

<file path=xl/externalLinks/_rels/externalLink298.xml.rels><?xml version="1.0" encoding="UTF-8" standalone="yes"?>
<Relationships xmlns="http://schemas.openxmlformats.org/package/2006/relationships"><Relationship Id="rId1" Type="http://schemas.microsoft.com/office/2006/relationships/xlExternalLinkPath/xlPathMissing" Target="4.%20B151_CT_TacDong" TargetMode="External"/></Relationships>
</file>

<file path=xl/externalLinks/_rels/externalLink299.xml.rels><?xml version="1.0" encoding="UTF-8" standalone="yes"?>
<Relationships xmlns="http://schemas.openxmlformats.org/package/2006/relationships"><Relationship Id="rId1" Type="http://schemas.microsoft.com/office/2006/relationships/xlExternalLinkPath/xlPathMissing" Target="6.%20C151_VTVL" TargetMode="External"/></Relationships>
</file>

<file path=xl/externalLinks/_rels/externalLink300.xml.rels><?xml version="1.0" encoding="UTF-8" standalone="yes"?>
<Relationships xmlns="http://schemas.openxmlformats.org/package/2006/relationships"><Relationship Id="rId1" Type="http://schemas.microsoft.com/office/2006/relationships/xlExternalLinkPath/xlPathMissing" Target="4.%20B152_CT_TacDong" TargetMode="External"/></Relationships>
</file>

<file path=xl/externalLinks/_rels/externalLink301.xml.rels><?xml version="1.0" encoding="UTF-8" standalone="yes"?>
<Relationships xmlns="http://schemas.openxmlformats.org/package/2006/relationships"><Relationship Id="rId1" Type="http://schemas.microsoft.com/office/2006/relationships/xlExternalLinkPath/xlPathMissing" Target="6.%20C152_VTVL"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4.%20B153_CT_TacDong" TargetMode="External"/></Relationships>
</file>

<file path=xl/externalLinks/_rels/externalLink303.xml.rels><?xml version="1.0" encoding="UTF-8" standalone="yes"?>
<Relationships xmlns="http://schemas.openxmlformats.org/package/2006/relationships"><Relationship Id="rId1" Type="http://schemas.microsoft.com/office/2006/relationships/xlExternalLinkPath/xlPathMissing" Target="6.%20C153_VTVL" TargetMode="External"/></Relationships>
</file>

<file path=xl/externalLinks/_rels/externalLink304.xml.rels><?xml version="1.0" encoding="UTF-8" standalone="yes"?>
<Relationships xmlns="http://schemas.openxmlformats.org/package/2006/relationships"><Relationship Id="rId1" Type="http://schemas.microsoft.com/office/2006/relationships/xlExternalLinkPath/xlPathMissing" Target="4.%20B154_CT_TacDong" TargetMode="External"/></Relationships>
</file>

<file path=xl/externalLinks/_rels/externalLink305.xml.rels><?xml version="1.0" encoding="UTF-8" standalone="yes"?>
<Relationships xmlns="http://schemas.openxmlformats.org/package/2006/relationships"><Relationship Id="rId1" Type="http://schemas.microsoft.com/office/2006/relationships/xlExternalLinkPath/xlPathMissing" Target="6.%20C154_VTVL" TargetMode="External"/></Relationships>
</file>

<file path=xl/externalLinks/_rels/externalLink306.xml.rels><?xml version="1.0" encoding="UTF-8" standalone="yes"?>
<Relationships xmlns="http://schemas.openxmlformats.org/package/2006/relationships"><Relationship Id="rId1" Type="http://schemas.microsoft.com/office/2006/relationships/xlExternalLinkPath/xlPathMissing" Target="4.%20B155_CT_TacDong" TargetMode="External"/></Relationships>
</file>

<file path=xl/externalLinks/_rels/externalLink307.xml.rels><?xml version="1.0" encoding="UTF-8" standalone="yes"?>
<Relationships xmlns="http://schemas.openxmlformats.org/package/2006/relationships"><Relationship Id="rId1" Type="http://schemas.microsoft.com/office/2006/relationships/xlExternalLinkPath/xlPathMissing" Target="6.%20C155_VTVL"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PathMissing" Target="4.%20B156_CT_TacDong" TargetMode="External"/></Relationships>
</file>

<file path=xl/externalLinks/_rels/externalLink309.xml.rels><?xml version="1.0" encoding="UTF-8" standalone="yes"?>
<Relationships xmlns="http://schemas.openxmlformats.org/package/2006/relationships"><Relationship Id="rId1" Type="http://schemas.microsoft.com/office/2006/relationships/xlExternalLinkPath/xlPathMissing" Target="6.%20C156_VTVL" TargetMode="External"/></Relationships>
</file>

<file path=xl/externalLinks/_rels/externalLink310.xml.rels><?xml version="1.0" encoding="UTF-8" standalone="yes"?>
<Relationships xmlns="http://schemas.openxmlformats.org/package/2006/relationships"><Relationship Id="rId1" Type="http://schemas.microsoft.com/office/2006/relationships/xlExternalLinkPath/xlPathMissing" Target="4.%20B157_CT_TacDong" TargetMode="External"/></Relationships>
</file>

<file path=xl/externalLinks/_rels/externalLink311.xml.rels><?xml version="1.0" encoding="UTF-8" standalone="yes"?>
<Relationships xmlns="http://schemas.openxmlformats.org/package/2006/relationships"><Relationship Id="rId1" Type="http://schemas.microsoft.com/office/2006/relationships/xlExternalLinkPath/xlPathMissing" Target="6.%20C157_VTVL" TargetMode="External"/></Relationships>
</file>

<file path=xl/externalLinks/_rels/externalLink312.xml.rels><?xml version="1.0" encoding="UTF-8" standalone="yes"?>
<Relationships xmlns="http://schemas.openxmlformats.org/package/2006/relationships"><Relationship Id="rId1" Type="http://schemas.microsoft.com/office/2006/relationships/xlExternalLinkPath/xlPathMissing" Target="4.%20B158_CT_TacDong" TargetMode="External"/></Relationships>
</file>

<file path=xl/externalLinks/_rels/externalLink313.xml.rels><?xml version="1.0" encoding="UTF-8" standalone="yes"?>
<Relationships xmlns="http://schemas.openxmlformats.org/package/2006/relationships"><Relationship Id="rId1" Type="http://schemas.microsoft.com/office/2006/relationships/xlExternalLinkPath/xlPathMissing" Target="6.%20C158_VTVL" TargetMode="External"/></Relationships>
</file>

<file path=xl/externalLinks/_rels/externalLink314.xml.rels><?xml version="1.0" encoding="UTF-8" standalone="yes"?>
<Relationships xmlns="http://schemas.openxmlformats.org/package/2006/relationships"><Relationship Id="rId1" Type="http://schemas.microsoft.com/office/2006/relationships/xlExternalLinkPath/xlPathMissing" Target="4.%20B159_CT_TacDong" TargetMode="External"/></Relationships>
</file>

<file path=xl/externalLinks/_rels/externalLink315.xml.rels><?xml version="1.0" encoding="UTF-8" standalone="yes"?>
<Relationships xmlns="http://schemas.openxmlformats.org/package/2006/relationships"><Relationship Id="rId1" Type="http://schemas.microsoft.com/office/2006/relationships/xlExternalLinkPath/xlPathMissing" Target="6.%20C159_VTVL" TargetMode="External"/></Relationships>
</file>

<file path=xl/externalLinks/_rels/externalLink316.xml.rels><?xml version="1.0" encoding="UTF-8" standalone="yes"?>
<Relationships xmlns="http://schemas.openxmlformats.org/package/2006/relationships"><Relationship Id="rId1" Type="http://schemas.microsoft.com/office/2006/relationships/xlExternalLinkPath/xlPathMissing" Target="4.%20B160_CT_TacDong" TargetMode="External"/></Relationships>
</file>

<file path=xl/externalLinks/_rels/externalLink317.xml.rels><?xml version="1.0" encoding="UTF-8" standalone="yes"?>
<Relationships xmlns="http://schemas.openxmlformats.org/package/2006/relationships"><Relationship Id="rId1" Type="http://schemas.microsoft.com/office/2006/relationships/xlExternalLinkPath/xlPathMissing" Target="6.%20C160_VTVL" TargetMode="External"/></Relationships>
</file>

<file path=xl/externalLinks/_rels/externalLink318.xml.rels><?xml version="1.0" encoding="UTF-8" standalone="yes"?>
<Relationships xmlns="http://schemas.openxmlformats.org/package/2006/relationships"><Relationship Id="rId1" Type="http://schemas.microsoft.com/office/2006/relationships/xlExternalLinkPath/xlPathMissing" Target="4.%20B161_CT_TacDong" TargetMode="External"/></Relationships>
</file>

<file path=xl/externalLinks/_rels/externalLink319.xml.rels><?xml version="1.0" encoding="UTF-8" standalone="yes"?>
<Relationships xmlns="http://schemas.openxmlformats.org/package/2006/relationships"><Relationship Id="rId1" Type="http://schemas.microsoft.com/office/2006/relationships/xlExternalLinkPath/xlPathMissing" Target="6.%20C161_VTVL" TargetMode="External"/></Relationships>
</file>

<file path=xl/externalLinks/_rels/externalLink320.xml.rels><?xml version="1.0" encoding="UTF-8" standalone="yes"?>
<Relationships xmlns="http://schemas.openxmlformats.org/package/2006/relationships"><Relationship Id="rId1" Type="http://schemas.microsoft.com/office/2006/relationships/xlExternalLinkPath/xlPathMissing" Target="4.%20B162_CT_TacDong" TargetMode="External"/></Relationships>
</file>

<file path=xl/externalLinks/_rels/externalLink321.xml.rels><?xml version="1.0" encoding="UTF-8" standalone="yes"?>
<Relationships xmlns="http://schemas.openxmlformats.org/package/2006/relationships"><Relationship Id="rId1" Type="http://schemas.microsoft.com/office/2006/relationships/xlExternalLinkPath/xlPathMissing" Target="6.%20C162_VTVL" TargetMode="External"/></Relationships>
</file>

<file path=xl/externalLinks/_rels/externalLink322.xml.rels><?xml version="1.0" encoding="UTF-8" standalone="yes"?>
<Relationships xmlns="http://schemas.openxmlformats.org/package/2006/relationships"><Relationship Id="rId1" Type="http://schemas.microsoft.com/office/2006/relationships/xlExternalLinkPath/xlPathMissing" Target="4.%20B163_CT_TacDong" TargetMode="External"/></Relationships>
</file>

<file path=xl/externalLinks/_rels/externalLink323.xml.rels><?xml version="1.0" encoding="UTF-8" standalone="yes"?>
<Relationships xmlns="http://schemas.openxmlformats.org/package/2006/relationships"><Relationship Id="rId1" Type="http://schemas.microsoft.com/office/2006/relationships/xlExternalLinkPath/xlPathMissing" Target="6.%20C163_VTVL" TargetMode="External"/></Relationships>
</file>

<file path=xl/externalLinks/_rels/externalLink324.xml.rels><?xml version="1.0" encoding="UTF-8" standalone="yes"?>
<Relationships xmlns="http://schemas.openxmlformats.org/package/2006/relationships"><Relationship Id="rId1" Type="http://schemas.microsoft.com/office/2006/relationships/xlExternalLinkPath/xlPathMissing" Target="4.%20B164_CT_TacDong" TargetMode="External"/></Relationships>
</file>

<file path=xl/externalLinks/_rels/externalLink325.xml.rels><?xml version="1.0" encoding="UTF-8" standalone="yes"?>
<Relationships xmlns="http://schemas.openxmlformats.org/package/2006/relationships"><Relationship Id="rId1" Type="http://schemas.microsoft.com/office/2006/relationships/xlExternalLinkPath/xlPathMissing" Target="6.%20C164_VTVL" TargetMode="External"/></Relationships>
</file>

<file path=xl/externalLinks/_rels/externalLink326.xml.rels><?xml version="1.0" encoding="UTF-8" standalone="yes"?>
<Relationships xmlns="http://schemas.openxmlformats.org/package/2006/relationships"><Relationship Id="rId1" Type="http://schemas.microsoft.com/office/2006/relationships/xlExternalLinkPath/xlPathMissing" Target="4.%20B165_CT_TacDong" TargetMode="External"/></Relationships>
</file>

<file path=xl/externalLinks/_rels/externalLink327.xml.rels><?xml version="1.0" encoding="UTF-8" standalone="yes"?>
<Relationships xmlns="http://schemas.openxmlformats.org/package/2006/relationships"><Relationship Id="rId1" Type="http://schemas.microsoft.com/office/2006/relationships/xlExternalLinkPath/xlPathMissing" Target="6.%20C165_VTVL" TargetMode="External"/></Relationships>
</file>

<file path=xl/externalLinks/_rels/externalLink328.xml.rels><?xml version="1.0" encoding="UTF-8" standalone="yes"?>
<Relationships xmlns="http://schemas.openxmlformats.org/package/2006/relationships"><Relationship Id="rId1" Type="http://schemas.microsoft.com/office/2006/relationships/xlExternalLinkPath/xlPathMissing" Target="4.%20B166_CT_TacDong" TargetMode="External"/></Relationships>
</file>

<file path=xl/externalLinks/_rels/externalLink329.xml.rels><?xml version="1.0" encoding="UTF-8" standalone="yes"?>
<Relationships xmlns="http://schemas.openxmlformats.org/package/2006/relationships"><Relationship Id="rId1" Type="http://schemas.microsoft.com/office/2006/relationships/xlExternalLinkPath/xlPathMissing" Target="6.%20C166_VTVL" TargetMode="External"/></Relationships>
</file>

<file path=xl/externalLinks/_rels/externalLink330.xml.rels><?xml version="1.0" encoding="UTF-8" standalone="yes"?>
<Relationships xmlns="http://schemas.openxmlformats.org/package/2006/relationships"><Relationship Id="rId1" Type="http://schemas.microsoft.com/office/2006/relationships/xlExternalLinkPath/xlPathMissing" Target="4.%20B167_CT_TacDong" TargetMode="External"/></Relationships>
</file>

<file path=xl/externalLinks/_rels/externalLink331.xml.rels><?xml version="1.0" encoding="UTF-8" standalone="yes"?>
<Relationships xmlns="http://schemas.openxmlformats.org/package/2006/relationships"><Relationship Id="rId1" Type="http://schemas.microsoft.com/office/2006/relationships/xlExternalLinkPath/xlPathMissing" Target="6.%20C167_VTVL" TargetMode="External"/></Relationships>
</file>

<file path=xl/externalLinks/_rels/externalLink332.xml.rels><?xml version="1.0" encoding="UTF-8" standalone="yes"?>
<Relationships xmlns="http://schemas.openxmlformats.org/package/2006/relationships"><Relationship Id="rId1" Type="http://schemas.microsoft.com/office/2006/relationships/xlExternalLinkPath/xlPathMissing" Target="4.%20B168_CT_TacDong" TargetMode="External"/></Relationships>
</file>

<file path=xl/externalLinks/_rels/externalLink333.xml.rels><?xml version="1.0" encoding="UTF-8" standalone="yes"?>
<Relationships xmlns="http://schemas.openxmlformats.org/package/2006/relationships"><Relationship Id="rId1" Type="http://schemas.microsoft.com/office/2006/relationships/xlExternalLinkPath/xlPathMissing" Target="6.%20C168_VTVL" TargetMode="External"/></Relationships>
</file>

<file path=xl/externalLinks/_rels/externalLink334.xml.rels><?xml version="1.0" encoding="UTF-8" standalone="yes"?>
<Relationships xmlns="http://schemas.openxmlformats.org/package/2006/relationships"><Relationship Id="rId1" Type="http://schemas.microsoft.com/office/2006/relationships/xlExternalLinkPath/xlPathMissing" Target="4.%20B169_CT_TacDong" TargetMode="External"/></Relationships>
</file>

<file path=xl/externalLinks/_rels/externalLink335.xml.rels><?xml version="1.0" encoding="UTF-8" standalone="yes"?>
<Relationships xmlns="http://schemas.openxmlformats.org/package/2006/relationships"><Relationship Id="rId1" Type="http://schemas.microsoft.com/office/2006/relationships/xlExternalLinkPath/xlPathMissing" Target="6.%20C169_VTVL" TargetMode="External"/></Relationships>
</file>

<file path=xl/externalLinks/_rels/externalLink336.xml.rels><?xml version="1.0" encoding="UTF-8" standalone="yes"?>
<Relationships xmlns="http://schemas.openxmlformats.org/package/2006/relationships"><Relationship Id="rId1" Type="http://schemas.microsoft.com/office/2006/relationships/xlExternalLinkPath/xlPathMissing" Target="4.%20B170_CT_TacDong" TargetMode="External"/></Relationships>
</file>

<file path=xl/externalLinks/_rels/externalLink337.xml.rels><?xml version="1.0" encoding="UTF-8" standalone="yes"?>
<Relationships xmlns="http://schemas.openxmlformats.org/package/2006/relationships"><Relationship Id="rId1" Type="http://schemas.microsoft.com/office/2006/relationships/xlExternalLinkPath/xlPathMissing" Target="6.%20C170_VTVL" TargetMode="External"/></Relationships>
</file>

<file path=xl/externalLinks/_rels/externalLink338.xml.rels><?xml version="1.0" encoding="UTF-8" standalone="yes"?>
<Relationships xmlns="http://schemas.openxmlformats.org/package/2006/relationships"><Relationship Id="rId1" Type="http://schemas.microsoft.com/office/2006/relationships/xlExternalLinkPath/xlPathMissing" Target="4.%20B171_CT_TacDong" TargetMode="External"/></Relationships>
</file>

<file path=xl/externalLinks/_rels/externalLink339.xml.rels><?xml version="1.0" encoding="UTF-8" standalone="yes"?>
<Relationships xmlns="http://schemas.openxmlformats.org/package/2006/relationships"><Relationship Id="rId1" Type="http://schemas.microsoft.com/office/2006/relationships/xlExternalLinkPath/xlPathMissing" Target="6.%20C171_VTVL" TargetMode="External"/></Relationships>
</file>

<file path=xl/externalLinks/_rels/externalLink340.xml.rels><?xml version="1.0" encoding="UTF-8" standalone="yes"?>
<Relationships xmlns="http://schemas.openxmlformats.org/package/2006/relationships"><Relationship Id="rId1" Type="http://schemas.microsoft.com/office/2006/relationships/xlExternalLinkPath/xlPathMissing" Target="4.%20B172_CT_TacDong" TargetMode="External"/></Relationships>
</file>

<file path=xl/externalLinks/_rels/externalLink341.xml.rels><?xml version="1.0" encoding="UTF-8" standalone="yes"?>
<Relationships xmlns="http://schemas.openxmlformats.org/package/2006/relationships"><Relationship Id="rId1" Type="http://schemas.microsoft.com/office/2006/relationships/xlExternalLinkPath/xlPathMissing" Target="6.%20C172_VTVL" TargetMode="External"/></Relationships>
</file>

<file path=xl/externalLinks/_rels/externalLink342.xml.rels><?xml version="1.0" encoding="UTF-8" standalone="yes"?>
<Relationships xmlns="http://schemas.openxmlformats.org/package/2006/relationships"><Relationship Id="rId1" Type="http://schemas.microsoft.com/office/2006/relationships/xlExternalLinkPath/xlPathMissing" Target="4.%20B173_CT_TacDong" TargetMode="External"/></Relationships>
</file>

<file path=xl/externalLinks/_rels/externalLink343.xml.rels><?xml version="1.0" encoding="UTF-8" standalone="yes"?>
<Relationships xmlns="http://schemas.openxmlformats.org/package/2006/relationships"><Relationship Id="rId1" Type="http://schemas.microsoft.com/office/2006/relationships/xlExternalLinkPath/xlPathMissing" Target="6.%20C173_VTVL" TargetMode="External"/></Relationships>
</file>

<file path=xl/externalLinks/_rels/externalLink344.xml.rels><?xml version="1.0" encoding="UTF-8" standalone="yes"?>
<Relationships xmlns="http://schemas.openxmlformats.org/package/2006/relationships"><Relationship Id="rId1" Type="http://schemas.microsoft.com/office/2006/relationships/xlExternalLinkPath/xlPathMissing" Target="4.%20B174_CT_TacDong" TargetMode="External"/></Relationships>
</file>

<file path=xl/externalLinks/_rels/externalLink345.xml.rels><?xml version="1.0" encoding="UTF-8" standalone="yes"?>
<Relationships xmlns="http://schemas.openxmlformats.org/package/2006/relationships"><Relationship Id="rId1" Type="http://schemas.microsoft.com/office/2006/relationships/xlExternalLinkPath/xlPathMissing" Target="6.%20C174_VTVL" TargetMode="External"/></Relationships>
</file>

<file path=xl/externalLinks/_rels/externalLink346.xml.rels><?xml version="1.0" encoding="UTF-8" standalone="yes"?>
<Relationships xmlns="http://schemas.openxmlformats.org/package/2006/relationships"><Relationship Id="rId1" Type="http://schemas.microsoft.com/office/2006/relationships/xlExternalLinkPath/xlPathMissing" Target="4.%20B175_CT_TacDong" TargetMode="External"/></Relationships>
</file>

<file path=xl/externalLinks/_rels/externalLink347.xml.rels><?xml version="1.0" encoding="UTF-8" standalone="yes"?>
<Relationships xmlns="http://schemas.openxmlformats.org/package/2006/relationships"><Relationship Id="rId1" Type="http://schemas.microsoft.com/office/2006/relationships/xlExternalLinkPath/xlPathMissing" Target="6.%20C175_VTVL" TargetMode="External"/></Relationships>
</file>

<file path=xl/externalLinks/_rels/externalLink348.xml.rels><?xml version="1.0" encoding="UTF-8" standalone="yes"?>
<Relationships xmlns="http://schemas.openxmlformats.org/package/2006/relationships"><Relationship Id="rId1" Type="http://schemas.microsoft.com/office/2006/relationships/xlExternalLinkPath/xlPathMissing" Target="4.%20B176_CT_TacDong" TargetMode="External"/></Relationships>
</file>

<file path=xl/externalLinks/_rels/externalLink349.xml.rels><?xml version="1.0" encoding="UTF-8" standalone="yes"?>
<Relationships xmlns="http://schemas.openxmlformats.org/package/2006/relationships"><Relationship Id="rId1" Type="http://schemas.microsoft.com/office/2006/relationships/xlExternalLinkPath/xlPathMissing" Target="6.%20C176_VTVL" TargetMode="External"/></Relationships>
</file>

<file path=xl/externalLinks/_rels/externalLink350.xml.rels><?xml version="1.0" encoding="UTF-8" standalone="yes"?>
<Relationships xmlns="http://schemas.openxmlformats.org/package/2006/relationships"><Relationship Id="rId1" Type="http://schemas.microsoft.com/office/2006/relationships/xlExternalLinkPath/xlPathMissing" Target="4.%20B177_CT_TacDong" TargetMode="External"/></Relationships>
</file>

<file path=xl/externalLinks/_rels/externalLink351.xml.rels><?xml version="1.0" encoding="UTF-8" standalone="yes"?>
<Relationships xmlns="http://schemas.openxmlformats.org/package/2006/relationships"><Relationship Id="rId1" Type="http://schemas.microsoft.com/office/2006/relationships/xlExternalLinkPath/xlPathMissing" Target="6.%20C177_VTVL" TargetMode="External"/></Relationships>
</file>

<file path=xl/externalLinks/_rels/externalLink352.xml.rels><?xml version="1.0" encoding="UTF-8" standalone="yes"?>
<Relationships xmlns="http://schemas.openxmlformats.org/package/2006/relationships"><Relationship Id="rId1" Type="http://schemas.microsoft.com/office/2006/relationships/xlExternalLinkPath/xlPathMissing" Target="4.%20B178_CT_TacDong" TargetMode="External"/></Relationships>
</file>

<file path=xl/externalLinks/_rels/externalLink353.xml.rels><?xml version="1.0" encoding="UTF-8" standalone="yes"?>
<Relationships xmlns="http://schemas.openxmlformats.org/package/2006/relationships"><Relationship Id="rId1" Type="http://schemas.microsoft.com/office/2006/relationships/xlExternalLinkPath/xlPathMissing" Target="6.%20C178_VTVL" TargetMode="External"/></Relationships>
</file>

<file path=xl/externalLinks/_rels/externalLink354.xml.rels><?xml version="1.0" encoding="UTF-8" standalone="yes"?>
<Relationships xmlns="http://schemas.openxmlformats.org/package/2006/relationships"><Relationship Id="rId1" Type="http://schemas.microsoft.com/office/2006/relationships/xlExternalLinkPath/xlPathMissing" Target="4.%20B179_CT_TacDong" TargetMode="External"/></Relationships>
</file>

<file path=xl/externalLinks/_rels/externalLink355.xml.rels><?xml version="1.0" encoding="UTF-8" standalone="yes"?>
<Relationships xmlns="http://schemas.openxmlformats.org/package/2006/relationships"><Relationship Id="rId1" Type="http://schemas.microsoft.com/office/2006/relationships/xlExternalLinkPath/xlPathMissing" Target="6.%20C179_VTVL" TargetMode="External"/></Relationships>
</file>

<file path=xl/externalLinks/_rels/externalLink356.xml.rels><?xml version="1.0" encoding="UTF-8" standalone="yes"?>
<Relationships xmlns="http://schemas.openxmlformats.org/package/2006/relationships"><Relationship Id="rId1" Type="http://schemas.microsoft.com/office/2006/relationships/xlExternalLinkPath/xlPathMissing" Target="4.%20B180_CT_TacDong" TargetMode="External"/></Relationships>
</file>

<file path=xl/externalLinks/_rels/externalLink357.xml.rels><?xml version="1.0" encoding="UTF-8" standalone="yes"?>
<Relationships xmlns="http://schemas.openxmlformats.org/package/2006/relationships"><Relationship Id="rId1" Type="http://schemas.microsoft.com/office/2006/relationships/xlExternalLinkPath/xlPathMissing" Target="6.%20C180_VTVL" TargetMode="External"/></Relationships>
</file>

<file path=xl/externalLinks/_rels/externalLink358.xml.rels><?xml version="1.0" encoding="UTF-8" standalone="yes"?>
<Relationships xmlns="http://schemas.openxmlformats.org/package/2006/relationships"><Relationship Id="rId1" Type="http://schemas.microsoft.com/office/2006/relationships/xlExternalLinkPath/xlPathMissing" Target="4.%20B181_CT_TacDong" TargetMode="External"/></Relationships>
</file>

<file path=xl/externalLinks/_rels/externalLink359.xml.rels><?xml version="1.0" encoding="UTF-8" standalone="yes"?>
<Relationships xmlns="http://schemas.openxmlformats.org/package/2006/relationships"><Relationship Id="rId1" Type="http://schemas.microsoft.com/office/2006/relationships/xlExternalLinkPath/xlPathMissing" Target="6.%20C181_VTVL" TargetMode="External"/></Relationships>
</file>

<file path=xl/externalLinks/_rels/externalLink360.xml.rels><?xml version="1.0" encoding="UTF-8" standalone="yes"?>
<Relationships xmlns="http://schemas.openxmlformats.org/package/2006/relationships"><Relationship Id="rId1" Type="http://schemas.microsoft.com/office/2006/relationships/xlExternalLinkPath/xlPathMissing" Target="4.%20B182_CT_TacDong" TargetMode="External"/></Relationships>
</file>

<file path=xl/externalLinks/_rels/externalLink361.xml.rels><?xml version="1.0" encoding="UTF-8" standalone="yes"?>
<Relationships xmlns="http://schemas.openxmlformats.org/package/2006/relationships"><Relationship Id="rId1" Type="http://schemas.microsoft.com/office/2006/relationships/xlExternalLinkPath/xlPathMissing" Target="6.%20C182_VTVL" TargetMode="External"/></Relationships>
</file>

<file path=xl/externalLinks/_rels/externalLink362.xml.rels><?xml version="1.0" encoding="UTF-8" standalone="yes"?>
<Relationships xmlns="http://schemas.openxmlformats.org/package/2006/relationships"><Relationship Id="rId1" Type="http://schemas.microsoft.com/office/2006/relationships/xlExternalLinkPath/xlPathMissing" Target="4.%20B183_CT_TacDong" TargetMode="External"/></Relationships>
</file>

<file path=xl/externalLinks/_rels/externalLink363.xml.rels><?xml version="1.0" encoding="UTF-8" standalone="yes"?>
<Relationships xmlns="http://schemas.openxmlformats.org/package/2006/relationships"><Relationship Id="rId1" Type="http://schemas.microsoft.com/office/2006/relationships/xlExternalLinkPath/xlPathMissing" Target="6.%20C183_VTVL" TargetMode="External"/></Relationships>
</file>

<file path=xl/externalLinks/_rels/externalLink364.xml.rels><?xml version="1.0" encoding="UTF-8" standalone="yes"?>
<Relationships xmlns="http://schemas.openxmlformats.org/package/2006/relationships"><Relationship Id="rId1" Type="http://schemas.microsoft.com/office/2006/relationships/xlExternalLinkPath/xlPathMissing" Target="4.%20B184_CT_TacDong" TargetMode="External"/></Relationships>
</file>

<file path=xl/externalLinks/_rels/externalLink365.xml.rels><?xml version="1.0" encoding="UTF-8" standalone="yes"?>
<Relationships xmlns="http://schemas.openxmlformats.org/package/2006/relationships"><Relationship Id="rId1" Type="http://schemas.microsoft.com/office/2006/relationships/xlExternalLinkPath/xlPathMissing" Target="6.%20C184_VTVL" TargetMode="External"/></Relationships>
</file>

<file path=xl/externalLinks/_rels/externalLink366.xml.rels><?xml version="1.0" encoding="UTF-8" standalone="yes"?>
<Relationships xmlns="http://schemas.openxmlformats.org/package/2006/relationships"><Relationship Id="rId1" Type="http://schemas.microsoft.com/office/2006/relationships/xlExternalLinkPath/xlPathMissing" Target="4.%20B185_CT_TacDong" TargetMode="External"/></Relationships>
</file>

<file path=xl/externalLinks/_rels/externalLink367.xml.rels><?xml version="1.0" encoding="UTF-8" standalone="yes"?>
<Relationships xmlns="http://schemas.openxmlformats.org/package/2006/relationships"><Relationship Id="rId1" Type="http://schemas.microsoft.com/office/2006/relationships/xlExternalLinkPath/xlPathMissing" Target="6.%20C185_VTVL" TargetMode="External"/></Relationships>
</file>

<file path=xl/externalLinks/_rels/externalLink368.xml.rels><?xml version="1.0" encoding="UTF-8" standalone="yes"?>
<Relationships xmlns="http://schemas.openxmlformats.org/package/2006/relationships"><Relationship Id="rId1" Type="http://schemas.microsoft.com/office/2006/relationships/xlExternalLinkPath/xlPathMissing" Target="4.%20B186_CT_TacDong" TargetMode="External"/></Relationships>
</file>

<file path=xl/externalLinks/_rels/externalLink369.xml.rels><?xml version="1.0" encoding="UTF-8" standalone="yes"?>
<Relationships xmlns="http://schemas.openxmlformats.org/package/2006/relationships"><Relationship Id="rId1" Type="http://schemas.microsoft.com/office/2006/relationships/xlExternalLinkPath/xlPathMissing" Target="6.%20C186_VTVL" TargetMode="External"/></Relationships>
</file>

<file path=xl/externalLinks/_rels/externalLink370.xml.rels><?xml version="1.0" encoding="UTF-8" standalone="yes"?>
<Relationships xmlns="http://schemas.openxmlformats.org/package/2006/relationships"><Relationship Id="rId1" Type="http://schemas.microsoft.com/office/2006/relationships/xlExternalLinkPath/xlPathMissing" Target="4.%20B187_CT_TacDong" TargetMode="External"/></Relationships>
</file>

<file path=xl/externalLinks/_rels/externalLink371.xml.rels><?xml version="1.0" encoding="UTF-8" standalone="yes"?>
<Relationships xmlns="http://schemas.openxmlformats.org/package/2006/relationships"><Relationship Id="rId1" Type="http://schemas.microsoft.com/office/2006/relationships/xlExternalLinkPath/xlPathMissing" Target="6.%20C187_VTVL" TargetMode="External"/></Relationships>
</file>

<file path=xl/externalLinks/_rels/externalLink372.xml.rels><?xml version="1.0" encoding="UTF-8" standalone="yes"?>
<Relationships xmlns="http://schemas.openxmlformats.org/package/2006/relationships"><Relationship Id="rId1" Type="http://schemas.microsoft.com/office/2006/relationships/xlExternalLinkPath/xlPathMissing" Target="4.%20B188_CT_TacDong" TargetMode="External"/></Relationships>
</file>

<file path=xl/externalLinks/_rels/externalLink373.xml.rels><?xml version="1.0" encoding="UTF-8" standalone="yes"?>
<Relationships xmlns="http://schemas.openxmlformats.org/package/2006/relationships"><Relationship Id="rId1" Type="http://schemas.microsoft.com/office/2006/relationships/xlExternalLinkPath/xlPathMissing" Target="6.%20C188_VTVL" TargetMode="External"/></Relationships>
</file>

<file path=xl/externalLinks/_rels/externalLink374.xml.rels><?xml version="1.0" encoding="UTF-8" standalone="yes"?>
<Relationships xmlns="http://schemas.openxmlformats.org/package/2006/relationships"><Relationship Id="rId1" Type="http://schemas.microsoft.com/office/2006/relationships/xlExternalLinkPath/xlPathMissing" Target="4.%20B189_CT_TacDong" TargetMode="External"/></Relationships>
</file>

<file path=xl/externalLinks/_rels/externalLink375.xml.rels><?xml version="1.0" encoding="UTF-8" standalone="yes"?>
<Relationships xmlns="http://schemas.openxmlformats.org/package/2006/relationships"><Relationship Id="rId1" Type="http://schemas.microsoft.com/office/2006/relationships/xlExternalLinkPath/xlPathMissing" Target="6.%20C189_VTVL" TargetMode="External"/></Relationships>
</file>

<file path=xl/externalLinks/_rels/externalLink376.xml.rels><?xml version="1.0" encoding="UTF-8" standalone="yes"?>
<Relationships xmlns="http://schemas.openxmlformats.org/package/2006/relationships"><Relationship Id="rId1" Type="http://schemas.microsoft.com/office/2006/relationships/xlExternalLinkPath/xlPathMissing" Target="4.%20B190_CT_TacDong" TargetMode="External"/></Relationships>
</file>

<file path=xl/externalLinks/_rels/externalLink377.xml.rels><?xml version="1.0" encoding="UTF-8" standalone="yes"?>
<Relationships xmlns="http://schemas.openxmlformats.org/package/2006/relationships"><Relationship Id="rId1" Type="http://schemas.microsoft.com/office/2006/relationships/xlExternalLinkPath/xlPathMissing" Target="6.%20C190_VTVL" TargetMode="External"/></Relationships>
</file>

<file path=xl/externalLinks/_rels/externalLink378.xml.rels><?xml version="1.0" encoding="UTF-8" standalone="yes"?>
<Relationships xmlns="http://schemas.openxmlformats.org/package/2006/relationships"><Relationship Id="rId1" Type="http://schemas.microsoft.com/office/2006/relationships/xlExternalLinkPath/xlPathMissing" Target="4.%20B191_CT_TacDong" TargetMode="External"/></Relationships>
</file>

<file path=xl/externalLinks/_rels/externalLink379.xml.rels><?xml version="1.0" encoding="UTF-8" standalone="yes"?>
<Relationships xmlns="http://schemas.openxmlformats.org/package/2006/relationships"><Relationship Id="rId1" Type="http://schemas.microsoft.com/office/2006/relationships/xlExternalLinkPath/xlPathMissing" Target="6.%20C191_VTVL" TargetMode="External"/></Relationships>
</file>

<file path=xl/externalLinks/_rels/externalLink380.xml.rels><?xml version="1.0" encoding="UTF-8" standalone="yes"?>
<Relationships xmlns="http://schemas.openxmlformats.org/package/2006/relationships"><Relationship Id="rId1" Type="http://schemas.microsoft.com/office/2006/relationships/xlExternalLinkPath/xlPathMissing" Target="4.%20B192_CT_TacDong" TargetMode="External"/></Relationships>
</file>

<file path=xl/externalLinks/_rels/externalLink381.xml.rels><?xml version="1.0" encoding="UTF-8" standalone="yes"?>
<Relationships xmlns="http://schemas.openxmlformats.org/package/2006/relationships"><Relationship Id="rId1" Type="http://schemas.microsoft.com/office/2006/relationships/xlExternalLinkPath/xlPathMissing" Target="6.%20C192_VTVL" TargetMode="External"/></Relationships>
</file>

<file path=xl/externalLinks/_rels/externalLink382.xml.rels><?xml version="1.0" encoding="UTF-8" standalone="yes"?>
<Relationships xmlns="http://schemas.openxmlformats.org/package/2006/relationships"><Relationship Id="rId1" Type="http://schemas.microsoft.com/office/2006/relationships/xlExternalLinkPath/xlPathMissing" Target="4.%20B193_CT_TacDong" TargetMode="External"/></Relationships>
</file>

<file path=xl/externalLinks/_rels/externalLink383.xml.rels><?xml version="1.0" encoding="UTF-8" standalone="yes"?>
<Relationships xmlns="http://schemas.openxmlformats.org/package/2006/relationships"><Relationship Id="rId1" Type="http://schemas.microsoft.com/office/2006/relationships/xlExternalLinkPath/xlPathMissing" Target="6.%20C193_VTVL" TargetMode="External"/></Relationships>
</file>

<file path=xl/externalLinks/_rels/externalLink384.xml.rels><?xml version="1.0" encoding="UTF-8" standalone="yes"?>
<Relationships xmlns="http://schemas.openxmlformats.org/package/2006/relationships"><Relationship Id="rId1" Type="http://schemas.microsoft.com/office/2006/relationships/xlExternalLinkPath/xlPathMissing" Target="4.%20B194_CT_TacDong" TargetMode="External"/></Relationships>
</file>

<file path=xl/externalLinks/_rels/externalLink385.xml.rels><?xml version="1.0" encoding="UTF-8" standalone="yes"?>
<Relationships xmlns="http://schemas.openxmlformats.org/package/2006/relationships"><Relationship Id="rId1" Type="http://schemas.microsoft.com/office/2006/relationships/xlExternalLinkPath/xlPathMissing" Target="6.%20C194_VTVL" TargetMode="External"/></Relationships>
</file>

<file path=xl/externalLinks/_rels/externalLink386.xml.rels><?xml version="1.0" encoding="UTF-8" standalone="yes"?>
<Relationships xmlns="http://schemas.openxmlformats.org/package/2006/relationships"><Relationship Id="rId1" Type="http://schemas.microsoft.com/office/2006/relationships/xlExternalLinkPath/xlPathMissing" Target="4.%20B195_CT_TacDong" TargetMode="External"/></Relationships>
</file>

<file path=xl/externalLinks/_rels/externalLink387.xml.rels><?xml version="1.0" encoding="UTF-8" standalone="yes"?>
<Relationships xmlns="http://schemas.openxmlformats.org/package/2006/relationships"><Relationship Id="rId1" Type="http://schemas.microsoft.com/office/2006/relationships/xlExternalLinkPath/xlPathMissing" Target="6.%20C195_VTVL" TargetMode="External"/></Relationships>
</file>

<file path=xl/externalLinks/_rels/externalLink388.xml.rels><?xml version="1.0" encoding="UTF-8" standalone="yes"?>
<Relationships xmlns="http://schemas.openxmlformats.org/package/2006/relationships"><Relationship Id="rId1" Type="http://schemas.microsoft.com/office/2006/relationships/xlExternalLinkPath/xlPathMissing" Target="4.%20B196_CT_TacDong" TargetMode="External"/></Relationships>
</file>

<file path=xl/externalLinks/_rels/externalLink389.xml.rels><?xml version="1.0" encoding="UTF-8" standalone="yes"?>
<Relationships xmlns="http://schemas.openxmlformats.org/package/2006/relationships"><Relationship Id="rId1" Type="http://schemas.microsoft.com/office/2006/relationships/xlExternalLinkPath/xlPathMissing" Target="6.%20C196_VTVL" TargetMode="External"/></Relationships>
</file>

<file path=xl/externalLinks/_rels/externalLink390.xml.rels><?xml version="1.0" encoding="UTF-8" standalone="yes"?>
<Relationships xmlns="http://schemas.openxmlformats.org/package/2006/relationships"><Relationship Id="rId1" Type="http://schemas.microsoft.com/office/2006/relationships/xlExternalLinkPath/xlPathMissing" Target="4.%20B197_CT_TacDong" TargetMode="External"/></Relationships>
</file>

<file path=xl/externalLinks/_rels/externalLink391.xml.rels><?xml version="1.0" encoding="UTF-8" standalone="yes"?>
<Relationships xmlns="http://schemas.openxmlformats.org/package/2006/relationships"><Relationship Id="rId1" Type="http://schemas.microsoft.com/office/2006/relationships/xlExternalLinkPath/xlPathMissing" Target="6.%20C197_VTVL" TargetMode="External"/></Relationships>
</file>

<file path=xl/externalLinks/_rels/externalLink392.xml.rels><?xml version="1.0" encoding="UTF-8" standalone="yes"?>
<Relationships xmlns="http://schemas.openxmlformats.org/package/2006/relationships"><Relationship Id="rId1" Type="http://schemas.microsoft.com/office/2006/relationships/xlExternalLinkPath/xlPathMissing" Target="4.%20B198_CT_TacDong" TargetMode="External"/></Relationships>
</file>

<file path=xl/externalLinks/_rels/externalLink393.xml.rels><?xml version="1.0" encoding="UTF-8" standalone="yes"?>
<Relationships xmlns="http://schemas.openxmlformats.org/package/2006/relationships"><Relationship Id="rId1" Type="http://schemas.microsoft.com/office/2006/relationships/xlExternalLinkPath/xlPathMissing" Target="6.%20C198_VTVL" TargetMode="External"/></Relationships>
</file>

<file path=xl/externalLinks/_rels/externalLink394.xml.rels><?xml version="1.0" encoding="UTF-8" standalone="yes"?>
<Relationships xmlns="http://schemas.openxmlformats.org/package/2006/relationships"><Relationship Id="rId1" Type="http://schemas.microsoft.com/office/2006/relationships/xlExternalLinkPath/xlPathMissing" Target="4.%20B199_CT_TacDong" TargetMode="External"/></Relationships>
</file>

<file path=xl/externalLinks/_rels/externalLink395.xml.rels><?xml version="1.0" encoding="UTF-8" standalone="yes"?>
<Relationships xmlns="http://schemas.openxmlformats.org/package/2006/relationships"><Relationship Id="rId1" Type="http://schemas.microsoft.com/office/2006/relationships/xlExternalLinkPath/xlPathMissing" Target="6.%20C199_VTVL" TargetMode="External"/></Relationships>
</file>

<file path=xl/externalLinks/_rels/externalLink396.xml.rels><?xml version="1.0" encoding="UTF-8" standalone="yes"?>
<Relationships xmlns="http://schemas.openxmlformats.org/package/2006/relationships"><Relationship Id="rId1" Type="http://schemas.microsoft.com/office/2006/relationships/xlExternalLinkPath/xlPathMissing" Target="4.%20B200_CT_TacDong" TargetMode="External"/></Relationships>
</file>

<file path=xl/externalLinks/_rels/externalLink397.xml.rels><?xml version="1.0" encoding="UTF-8" standalone="yes"?>
<Relationships xmlns="http://schemas.openxmlformats.org/package/2006/relationships"><Relationship Id="rId1" Type="http://schemas.microsoft.com/office/2006/relationships/xlExternalLinkPath/xlPathMissing" Target="6.%20C200_VTVL" TargetMode="External"/></Relationships>
</file>

<file path=xl/externalLinks/_rels/externalLink398.xml.rels><?xml version="1.0" encoding="UTF-8" standalone="yes"?>
<Relationships xmlns="http://schemas.openxmlformats.org/package/2006/relationships"><Relationship Id="rId1" Type="http://schemas.microsoft.com/office/2006/relationships/xlExternalLinkPath/xlPathMissing" Target="4.%20B201_CT_TacDong" TargetMode="External"/></Relationships>
</file>

<file path=xl/externalLinks/_rels/externalLink399.xml.rels><?xml version="1.0" encoding="UTF-8" standalone="yes"?>
<Relationships xmlns="http://schemas.openxmlformats.org/package/2006/relationships"><Relationship Id="rId1" Type="http://schemas.microsoft.com/office/2006/relationships/xlExternalLinkPath/xlPathMissing" Target="8.%20C4_NhuCau" TargetMode="External"/></Relationships>
</file>

<file path=xl/externalLinks/_rels/externalLink400.xml.rels><?xml version="1.0" encoding="UTF-8" standalone="yes"?>
<Relationships xmlns="http://schemas.openxmlformats.org/package/2006/relationships"><Relationship Id="rId1" Type="http://schemas.microsoft.com/office/2006/relationships/xlExternalLinkPath/xlPathMissing" Target="8.%20C5_NhuCau" TargetMode="External"/></Relationships>
</file>

<file path=xl/externalLinks/_rels/externalLink401.xml.rels><?xml version="1.0" encoding="UTF-8" standalone="yes"?>
<Relationships xmlns="http://schemas.openxmlformats.org/package/2006/relationships"><Relationship Id="rId1" Type="http://schemas.microsoft.com/office/2006/relationships/xlExternalLinkPath/xlPathMissing" Target="8.%20C6_NhuCau" TargetMode="External"/></Relationships>
</file>

<file path=xl/externalLinks/_rels/externalLink402.xml.rels><?xml version="1.0" encoding="UTF-8" standalone="yes"?>
<Relationships xmlns="http://schemas.openxmlformats.org/package/2006/relationships"><Relationship Id="rId1" Type="http://schemas.microsoft.com/office/2006/relationships/xlExternalLinkPath/xlPathMissing" Target="8.%20C7_NhuCau" TargetMode="External"/></Relationships>
</file>

<file path=xl/externalLinks/_rels/externalLink403.xml.rels><?xml version="1.0" encoding="UTF-8" standalone="yes"?>
<Relationships xmlns="http://schemas.openxmlformats.org/package/2006/relationships"><Relationship Id="rId1" Type="http://schemas.microsoft.com/office/2006/relationships/xlExternalLinkPath/xlPathMissing" Target="8.%20C8_NhuCau" TargetMode="External"/></Relationships>
</file>

<file path=xl/externalLinks/_rels/externalLink404.xml.rels><?xml version="1.0" encoding="UTF-8" standalone="yes"?>
<Relationships xmlns="http://schemas.openxmlformats.org/package/2006/relationships"><Relationship Id="rId1" Type="http://schemas.microsoft.com/office/2006/relationships/xlExternalLinkPath/xlPathMissing" Target="8.%20C9_NhuCau" TargetMode="External"/></Relationships>
</file>

<file path=xl/externalLinks/_rels/externalLink405.xml.rels><?xml version="1.0" encoding="UTF-8" standalone="yes"?>
<Relationships xmlns="http://schemas.openxmlformats.org/package/2006/relationships"><Relationship Id="rId1" Type="http://schemas.microsoft.com/office/2006/relationships/xlExternalLinkPath/xlPathMissing" Target="8.%20C10_NhuCau" TargetMode="External"/></Relationships>
</file>

<file path=xl/externalLinks/_rels/externalLink406.xml.rels><?xml version="1.0" encoding="UTF-8" standalone="yes"?>
<Relationships xmlns="http://schemas.openxmlformats.org/package/2006/relationships"><Relationship Id="rId1" Type="http://schemas.microsoft.com/office/2006/relationships/xlExternalLinkPath/xlPathMissing" Target="8.%20C11_NhuCau" TargetMode="External"/></Relationships>
</file>

<file path=xl/externalLinks/_rels/externalLink407.xml.rels><?xml version="1.0" encoding="UTF-8" standalone="yes"?>
<Relationships xmlns="http://schemas.openxmlformats.org/package/2006/relationships"><Relationship Id="rId1" Type="http://schemas.microsoft.com/office/2006/relationships/xlExternalLinkPath/xlPathMissing" Target="8.%20C12_NhuCau" TargetMode="External"/></Relationships>
</file>

<file path=xl/externalLinks/_rels/externalLink408.xml.rels><?xml version="1.0" encoding="UTF-8" standalone="yes"?>
<Relationships xmlns="http://schemas.openxmlformats.org/package/2006/relationships"><Relationship Id="rId1" Type="http://schemas.microsoft.com/office/2006/relationships/xlExternalLinkPath/xlPathMissing" Target="8.%20C13_NhuCau" TargetMode="External"/></Relationships>
</file>

<file path=xl/externalLinks/_rels/externalLink409.xml.rels><?xml version="1.0" encoding="UTF-8" standalone="yes"?>
<Relationships xmlns="http://schemas.openxmlformats.org/package/2006/relationships"><Relationship Id="rId1" Type="http://schemas.microsoft.com/office/2006/relationships/xlExternalLinkPath/xlPathMissing" Target="8.%20C14_NhuCau" TargetMode="External"/></Relationships>
</file>

<file path=xl/externalLinks/_rels/externalLink410.xml.rels><?xml version="1.0" encoding="UTF-8" standalone="yes"?>
<Relationships xmlns="http://schemas.openxmlformats.org/package/2006/relationships"><Relationship Id="rId1" Type="http://schemas.microsoft.com/office/2006/relationships/xlExternalLinkPath/xlPathMissing" Target="8.%20C15_NhuCau" TargetMode="External"/></Relationships>
</file>

<file path=xl/externalLinks/_rels/externalLink411.xml.rels><?xml version="1.0" encoding="UTF-8" standalone="yes"?>
<Relationships xmlns="http://schemas.openxmlformats.org/package/2006/relationships"><Relationship Id="rId1" Type="http://schemas.microsoft.com/office/2006/relationships/xlExternalLinkPath/xlPathMissing" Target="8.%20C16_NhuCau" TargetMode="External"/></Relationships>
</file>

<file path=xl/externalLinks/_rels/externalLink412.xml.rels><?xml version="1.0" encoding="UTF-8" standalone="yes"?>
<Relationships xmlns="http://schemas.openxmlformats.org/package/2006/relationships"><Relationship Id="rId1" Type="http://schemas.microsoft.com/office/2006/relationships/xlExternalLinkPath/xlPathMissing" Target="8.%20C17_NhuCau" TargetMode="External"/></Relationships>
</file>

<file path=xl/externalLinks/_rels/externalLink413.xml.rels><?xml version="1.0" encoding="UTF-8" standalone="yes"?>
<Relationships xmlns="http://schemas.openxmlformats.org/package/2006/relationships"><Relationship Id="rId1" Type="http://schemas.microsoft.com/office/2006/relationships/xlExternalLinkPath/xlPathMissing" Target="8.%20C18_NhuCau" TargetMode="External"/></Relationships>
</file>

<file path=xl/externalLinks/_rels/externalLink414.xml.rels><?xml version="1.0" encoding="UTF-8" standalone="yes"?>
<Relationships xmlns="http://schemas.openxmlformats.org/package/2006/relationships"><Relationship Id="rId1" Type="http://schemas.microsoft.com/office/2006/relationships/xlExternalLinkPath/xlPathMissing" Target="8.%20C19_NhuCau" TargetMode="External"/></Relationships>
</file>

<file path=xl/externalLinks/_rels/externalLink415.xml.rels><?xml version="1.0" encoding="UTF-8" standalone="yes"?>
<Relationships xmlns="http://schemas.openxmlformats.org/package/2006/relationships"><Relationship Id="rId1" Type="http://schemas.microsoft.com/office/2006/relationships/xlExternalLinkPath/xlPathMissing" Target="8.%20C20_NhuCau" TargetMode="External"/></Relationships>
</file>

<file path=xl/externalLinks/_rels/externalLink416.xml.rels><?xml version="1.0" encoding="UTF-8" standalone="yes"?>
<Relationships xmlns="http://schemas.openxmlformats.org/package/2006/relationships"><Relationship Id="rId1" Type="http://schemas.microsoft.com/office/2006/relationships/xlExternalLinkPath/xlPathMissing" Target="8.%20C21_NhuCau" TargetMode="External"/></Relationships>
</file>

<file path=xl/externalLinks/_rels/externalLink417.xml.rels><?xml version="1.0" encoding="UTF-8" standalone="yes"?>
<Relationships xmlns="http://schemas.openxmlformats.org/package/2006/relationships"><Relationship Id="rId1" Type="http://schemas.microsoft.com/office/2006/relationships/xlExternalLinkPath/xlPathMissing" Target="8.%20C22_NhuCau" TargetMode="External"/></Relationships>
</file>

<file path=xl/externalLinks/_rels/externalLink418.xml.rels><?xml version="1.0" encoding="UTF-8" standalone="yes"?>
<Relationships xmlns="http://schemas.openxmlformats.org/package/2006/relationships"><Relationship Id="rId1" Type="http://schemas.microsoft.com/office/2006/relationships/xlExternalLinkPath/xlPathMissing" Target="8.%20C23_NhuCau" TargetMode="External"/></Relationships>
</file>

<file path=xl/externalLinks/_rels/externalLink419.xml.rels><?xml version="1.0" encoding="UTF-8" standalone="yes"?>
<Relationships xmlns="http://schemas.openxmlformats.org/package/2006/relationships"><Relationship Id="rId1" Type="http://schemas.microsoft.com/office/2006/relationships/xlExternalLinkPath/xlPathMissing" Target="8.%20C24_NhuCau" TargetMode="External"/></Relationships>
</file>

<file path=xl/externalLinks/_rels/externalLink420.xml.rels><?xml version="1.0" encoding="UTF-8" standalone="yes"?>
<Relationships xmlns="http://schemas.openxmlformats.org/package/2006/relationships"><Relationship Id="rId1" Type="http://schemas.microsoft.com/office/2006/relationships/xlExternalLinkPath/xlPathMissing" Target="8.%20C25_NhuCau" TargetMode="External"/></Relationships>
</file>

<file path=xl/externalLinks/_rels/externalLink421.xml.rels><?xml version="1.0" encoding="UTF-8" standalone="yes"?>
<Relationships xmlns="http://schemas.openxmlformats.org/package/2006/relationships"><Relationship Id="rId1" Type="http://schemas.microsoft.com/office/2006/relationships/xlExternalLinkPath/xlPathMissing" Target="8.%20C26_NhuCau" TargetMode="External"/></Relationships>
</file>

<file path=xl/externalLinks/_rels/externalLink422.xml.rels><?xml version="1.0" encoding="UTF-8" standalone="yes"?>
<Relationships xmlns="http://schemas.openxmlformats.org/package/2006/relationships"><Relationship Id="rId1" Type="http://schemas.microsoft.com/office/2006/relationships/xlExternalLinkPath/xlPathMissing" Target="8.%20C27_NhuCau" TargetMode="External"/></Relationships>
</file>

<file path=xl/externalLinks/_rels/externalLink423.xml.rels><?xml version="1.0" encoding="UTF-8" standalone="yes"?>
<Relationships xmlns="http://schemas.openxmlformats.org/package/2006/relationships"><Relationship Id="rId1" Type="http://schemas.microsoft.com/office/2006/relationships/xlExternalLinkPath/xlPathMissing" Target="8.%20C28_NhuCau" TargetMode="External"/></Relationships>
</file>

<file path=xl/externalLinks/_rels/externalLink424.xml.rels><?xml version="1.0" encoding="UTF-8" standalone="yes"?>
<Relationships xmlns="http://schemas.openxmlformats.org/package/2006/relationships"><Relationship Id="rId1" Type="http://schemas.microsoft.com/office/2006/relationships/xlExternalLinkPath/xlPathMissing" Target="8.%20C29_NhuCau" TargetMode="External"/></Relationships>
</file>

<file path=xl/externalLinks/_rels/externalLink425.xml.rels><?xml version="1.0" encoding="UTF-8" standalone="yes"?>
<Relationships xmlns="http://schemas.openxmlformats.org/package/2006/relationships"><Relationship Id="rId1" Type="http://schemas.microsoft.com/office/2006/relationships/xlExternalLinkPath/xlPathMissing" Target="8.%20C30_NhuCau" TargetMode="External"/></Relationships>
</file>

<file path=xl/externalLinks/_rels/externalLink426.xml.rels><?xml version="1.0" encoding="UTF-8" standalone="yes"?>
<Relationships xmlns="http://schemas.openxmlformats.org/package/2006/relationships"><Relationship Id="rId1" Type="http://schemas.microsoft.com/office/2006/relationships/xlExternalLinkPath/xlPathMissing" Target="8.%20C31_NhuCau" TargetMode="External"/></Relationships>
</file>

<file path=xl/externalLinks/_rels/externalLink427.xml.rels><?xml version="1.0" encoding="UTF-8" standalone="yes"?>
<Relationships xmlns="http://schemas.openxmlformats.org/package/2006/relationships"><Relationship Id="rId1" Type="http://schemas.microsoft.com/office/2006/relationships/xlExternalLinkPath/xlPathMissing" Target="8.%20C32_NhuCau" TargetMode="External"/></Relationships>
</file>

<file path=xl/externalLinks/_rels/externalLink428.xml.rels><?xml version="1.0" encoding="UTF-8" standalone="yes"?>
<Relationships xmlns="http://schemas.openxmlformats.org/package/2006/relationships"><Relationship Id="rId1" Type="http://schemas.microsoft.com/office/2006/relationships/xlExternalLinkPath/xlPathMissing" Target="8.%20C33_NhuCau" TargetMode="External"/></Relationships>
</file>

<file path=xl/externalLinks/_rels/externalLink429.xml.rels><?xml version="1.0" encoding="UTF-8" standalone="yes"?>
<Relationships xmlns="http://schemas.openxmlformats.org/package/2006/relationships"><Relationship Id="rId1" Type="http://schemas.microsoft.com/office/2006/relationships/xlExternalLinkPath/xlPathMissing" Target="8.%20C34_NhuCau" TargetMode="External"/></Relationships>
</file>

<file path=xl/externalLinks/_rels/externalLink430.xml.rels><?xml version="1.0" encoding="UTF-8" standalone="yes"?>
<Relationships xmlns="http://schemas.openxmlformats.org/package/2006/relationships"><Relationship Id="rId1" Type="http://schemas.microsoft.com/office/2006/relationships/xlExternalLinkPath/xlPathMissing" Target="8.%20C35_NhuCau" TargetMode="External"/></Relationships>
</file>

<file path=xl/externalLinks/_rels/externalLink431.xml.rels><?xml version="1.0" encoding="UTF-8" standalone="yes"?>
<Relationships xmlns="http://schemas.openxmlformats.org/package/2006/relationships"><Relationship Id="rId1" Type="http://schemas.microsoft.com/office/2006/relationships/xlExternalLinkPath/xlPathMissing" Target="8.%20C36_NhuCau" TargetMode="External"/></Relationships>
</file>

<file path=xl/externalLinks/_rels/externalLink432.xml.rels><?xml version="1.0" encoding="UTF-8" standalone="yes"?>
<Relationships xmlns="http://schemas.openxmlformats.org/package/2006/relationships"><Relationship Id="rId1" Type="http://schemas.microsoft.com/office/2006/relationships/xlExternalLinkPath/xlPathMissing" Target="8.%20C37_NhuCau" TargetMode="External"/></Relationships>
</file>

<file path=xl/externalLinks/_rels/externalLink433.xml.rels><?xml version="1.0" encoding="UTF-8" standalone="yes"?>
<Relationships xmlns="http://schemas.openxmlformats.org/package/2006/relationships"><Relationship Id="rId1" Type="http://schemas.microsoft.com/office/2006/relationships/xlExternalLinkPath/xlPathMissing" Target="8.%20C38_NhuCau" TargetMode="External"/></Relationships>
</file>

<file path=xl/externalLinks/_rels/externalLink434.xml.rels><?xml version="1.0" encoding="UTF-8" standalone="yes"?>
<Relationships xmlns="http://schemas.openxmlformats.org/package/2006/relationships"><Relationship Id="rId1" Type="http://schemas.microsoft.com/office/2006/relationships/xlExternalLinkPath/xlPathMissing" Target="8.%20C39_NhuCau" TargetMode="External"/></Relationships>
</file>

<file path=xl/externalLinks/_rels/externalLink435.xml.rels><?xml version="1.0" encoding="UTF-8" standalone="yes"?>
<Relationships xmlns="http://schemas.openxmlformats.org/package/2006/relationships"><Relationship Id="rId1" Type="http://schemas.microsoft.com/office/2006/relationships/xlExternalLinkPath/xlPathMissing" Target="8.%20C40_NhuCau" TargetMode="External"/></Relationships>
</file>

<file path=xl/externalLinks/_rels/externalLink436.xml.rels><?xml version="1.0" encoding="UTF-8" standalone="yes"?>
<Relationships xmlns="http://schemas.openxmlformats.org/package/2006/relationships"><Relationship Id="rId1" Type="http://schemas.microsoft.com/office/2006/relationships/xlExternalLinkPath/xlPathMissing" Target="8.%20C41_NhuCau" TargetMode="External"/></Relationships>
</file>

<file path=xl/externalLinks/_rels/externalLink437.xml.rels><?xml version="1.0" encoding="UTF-8" standalone="yes"?>
<Relationships xmlns="http://schemas.openxmlformats.org/package/2006/relationships"><Relationship Id="rId1" Type="http://schemas.microsoft.com/office/2006/relationships/xlExternalLinkPath/xlPathMissing" Target="8.%20C42_NhuCau" TargetMode="External"/></Relationships>
</file>

<file path=xl/externalLinks/_rels/externalLink438.xml.rels><?xml version="1.0" encoding="UTF-8" standalone="yes"?>
<Relationships xmlns="http://schemas.openxmlformats.org/package/2006/relationships"><Relationship Id="rId1" Type="http://schemas.microsoft.com/office/2006/relationships/xlExternalLinkPath/xlPathMissing" Target="8.%20C43_NhuCau" TargetMode="External"/></Relationships>
</file>

<file path=xl/externalLinks/_rels/externalLink439.xml.rels><?xml version="1.0" encoding="UTF-8" standalone="yes"?>
<Relationships xmlns="http://schemas.openxmlformats.org/package/2006/relationships"><Relationship Id="rId1" Type="http://schemas.microsoft.com/office/2006/relationships/xlExternalLinkPath/xlPathMissing" Target="8.%20C44_NhuCau" TargetMode="External"/></Relationships>
</file>

<file path=xl/externalLinks/_rels/externalLink440.xml.rels><?xml version="1.0" encoding="UTF-8" standalone="yes"?>
<Relationships xmlns="http://schemas.openxmlformats.org/package/2006/relationships"><Relationship Id="rId1" Type="http://schemas.microsoft.com/office/2006/relationships/xlExternalLinkPath/xlPathMissing" Target="8.%20C45_NhuCau" TargetMode="External"/></Relationships>
</file>

<file path=xl/externalLinks/_rels/externalLink441.xml.rels><?xml version="1.0" encoding="UTF-8" standalone="yes"?>
<Relationships xmlns="http://schemas.openxmlformats.org/package/2006/relationships"><Relationship Id="rId1" Type="http://schemas.microsoft.com/office/2006/relationships/xlExternalLinkPath/xlPathMissing" Target="8.%20C46_NhuCau" TargetMode="External"/></Relationships>
</file>

<file path=xl/externalLinks/_rels/externalLink442.xml.rels><?xml version="1.0" encoding="UTF-8" standalone="yes"?>
<Relationships xmlns="http://schemas.openxmlformats.org/package/2006/relationships"><Relationship Id="rId1" Type="http://schemas.microsoft.com/office/2006/relationships/xlExternalLinkPath/xlPathMissing" Target="8.%20C47_NhuCau" TargetMode="External"/></Relationships>
</file>

<file path=xl/externalLinks/_rels/externalLink443.xml.rels><?xml version="1.0" encoding="UTF-8" standalone="yes"?>
<Relationships xmlns="http://schemas.openxmlformats.org/package/2006/relationships"><Relationship Id="rId1" Type="http://schemas.microsoft.com/office/2006/relationships/xlExternalLinkPath/xlPathMissing" Target="8.%20C48_NhuCau" TargetMode="External"/></Relationships>
</file>

<file path=xl/externalLinks/_rels/externalLink444.xml.rels><?xml version="1.0" encoding="UTF-8" standalone="yes"?>
<Relationships xmlns="http://schemas.openxmlformats.org/package/2006/relationships"><Relationship Id="rId1" Type="http://schemas.microsoft.com/office/2006/relationships/xlExternalLinkPath/xlPathMissing" Target="8.%20C49_NhuCau" TargetMode="External"/></Relationships>
</file>

<file path=xl/externalLinks/_rels/externalLink445.xml.rels><?xml version="1.0" encoding="UTF-8" standalone="yes"?>
<Relationships xmlns="http://schemas.openxmlformats.org/package/2006/relationships"><Relationship Id="rId1" Type="http://schemas.microsoft.com/office/2006/relationships/xlExternalLinkPath/xlPathMissing" Target="8.%20C50_NhuCau" TargetMode="External"/></Relationships>
</file>

<file path=xl/externalLinks/_rels/externalLink446.xml.rels><?xml version="1.0" encoding="UTF-8" standalone="yes"?>
<Relationships xmlns="http://schemas.openxmlformats.org/package/2006/relationships"><Relationship Id="rId1" Type="http://schemas.microsoft.com/office/2006/relationships/xlExternalLinkPath/xlPathMissing" Target="8.%20C51_NhuCau" TargetMode="External"/></Relationships>
</file>

<file path=xl/externalLinks/_rels/externalLink447.xml.rels><?xml version="1.0" encoding="UTF-8" standalone="yes"?>
<Relationships xmlns="http://schemas.openxmlformats.org/package/2006/relationships"><Relationship Id="rId1" Type="http://schemas.microsoft.com/office/2006/relationships/xlExternalLinkPath/xlPathMissing" Target="8.%20C52_NhuCau" TargetMode="External"/></Relationships>
</file>

<file path=xl/externalLinks/_rels/externalLink448.xml.rels><?xml version="1.0" encoding="UTF-8" standalone="yes"?>
<Relationships xmlns="http://schemas.openxmlformats.org/package/2006/relationships"><Relationship Id="rId1" Type="http://schemas.microsoft.com/office/2006/relationships/xlExternalLinkPath/xlPathMissing" Target="8.%20C53_NhuCau" TargetMode="External"/></Relationships>
</file>

<file path=xl/externalLinks/_rels/externalLink449.xml.rels><?xml version="1.0" encoding="UTF-8" standalone="yes"?>
<Relationships xmlns="http://schemas.openxmlformats.org/package/2006/relationships"><Relationship Id="rId1" Type="http://schemas.microsoft.com/office/2006/relationships/xlExternalLinkPath/xlPathMissing" Target="8.%20C54_NhuCau" TargetMode="External"/></Relationships>
</file>

<file path=xl/externalLinks/_rels/externalLink450.xml.rels><?xml version="1.0" encoding="UTF-8" standalone="yes"?>
<Relationships xmlns="http://schemas.openxmlformats.org/package/2006/relationships"><Relationship Id="rId1" Type="http://schemas.microsoft.com/office/2006/relationships/xlExternalLinkPath/xlPathMissing" Target="8.%20C55_NhuCau" TargetMode="External"/></Relationships>
</file>

<file path=xl/externalLinks/_rels/externalLink451.xml.rels><?xml version="1.0" encoding="UTF-8" standalone="yes"?>
<Relationships xmlns="http://schemas.openxmlformats.org/package/2006/relationships"><Relationship Id="rId1" Type="http://schemas.microsoft.com/office/2006/relationships/xlExternalLinkPath/xlPathMissing" Target="8.%20C56_NhuCau" TargetMode="External"/></Relationships>
</file>

<file path=xl/externalLinks/_rels/externalLink452.xml.rels><?xml version="1.0" encoding="UTF-8" standalone="yes"?>
<Relationships xmlns="http://schemas.openxmlformats.org/package/2006/relationships"><Relationship Id="rId1" Type="http://schemas.microsoft.com/office/2006/relationships/xlExternalLinkPath/xlPathMissing" Target="8.%20C57_NhuCau" TargetMode="External"/></Relationships>
</file>

<file path=xl/externalLinks/_rels/externalLink453.xml.rels><?xml version="1.0" encoding="UTF-8" standalone="yes"?>
<Relationships xmlns="http://schemas.openxmlformats.org/package/2006/relationships"><Relationship Id="rId1" Type="http://schemas.microsoft.com/office/2006/relationships/xlExternalLinkPath/xlPathMissing" Target="8.%20C58_NhuCau" TargetMode="External"/></Relationships>
</file>

<file path=xl/externalLinks/_rels/externalLink454.xml.rels><?xml version="1.0" encoding="UTF-8" standalone="yes"?>
<Relationships xmlns="http://schemas.openxmlformats.org/package/2006/relationships"><Relationship Id="rId1" Type="http://schemas.microsoft.com/office/2006/relationships/xlExternalLinkPath/xlPathMissing" Target="8.%20C59_NhuCau" TargetMode="External"/></Relationships>
</file>

<file path=xl/externalLinks/_rels/externalLink455.xml.rels><?xml version="1.0" encoding="UTF-8" standalone="yes"?>
<Relationships xmlns="http://schemas.openxmlformats.org/package/2006/relationships"><Relationship Id="rId1" Type="http://schemas.microsoft.com/office/2006/relationships/xlExternalLinkPath/xlPathMissing" Target="8.%20C60_NhuCau" TargetMode="External"/></Relationships>
</file>

<file path=xl/externalLinks/_rels/externalLink456.xml.rels><?xml version="1.0" encoding="UTF-8" standalone="yes"?>
<Relationships xmlns="http://schemas.openxmlformats.org/package/2006/relationships"><Relationship Id="rId1" Type="http://schemas.microsoft.com/office/2006/relationships/xlExternalLinkPath/xlPathMissing" Target="8.%20C61_NhuCau" TargetMode="External"/></Relationships>
</file>

<file path=xl/externalLinks/_rels/externalLink457.xml.rels><?xml version="1.0" encoding="UTF-8" standalone="yes"?>
<Relationships xmlns="http://schemas.openxmlformats.org/package/2006/relationships"><Relationship Id="rId1" Type="http://schemas.microsoft.com/office/2006/relationships/xlExternalLinkPath/xlPathMissing" Target="8.%20C62_NhuCau" TargetMode="External"/></Relationships>
</file>

<file path=xl/externalLinks/_rels/externalLink458.xml.rels><?xml version="1.0" encoding="UTF-8" standalone="yes"?>
<Relationships xmlns="http://schemas.openxmlformats.org/package/2006/relationships"><Relationship Id="rId1" Type="http://schemas.microsoft.com/office/2006/relationships/xlExternalLinkPath/xlPathMissing" Target="8.%20C63_NhuCau" TargetMode="External"/></Relationships>
</file>

<file path=xl/externalLinks/_rels/externalLink459.xml.rels><?xml version="1.0" encoding="UTF-8" standalone="yes"?>
<Relationships xmlns="http://schemas.openxmlformats.org/package/2006/relationships"><Relationship Id="rId1" Type="http://schemas.microsoft.com/office/2006/relationships/xlExternalLinkPath/xlPathMissing" Target="8.%20C64_NhuCau" TargetMode="External"/></Relationships>
</file>

<file path=xl/externalLinks/_rels/externalLink460.xml.rels><?xml version="1.0" encoding="UTF-8" standalone="yes"?>
<Relationships xmlns="http://schemas.openxmlformats.org/package/2006/relationships"><Relationship Id="rId1" Type="http://schemas.microsoft.com/office/2006/relationships/xlExternalLinkPath/xlPathMissing" Target="8.%20C65_NhuCau" TargetMode="External"/></Relationships>
</file>

<file path=xl/externalLinks/_rels/externalLink461.xml.rels><?xml version="1.0" encoding="UTF-8" standalone="yes"?>
<Relationships xmlns="http://schemas.openxmlformats.org/package/2006/relationships"><Relationship Id="rId1" Type="http://schemas.microsoft.com/office/2006/relationships/xlExternalLinkPath/xlPathMissing" Target="8.%20C66_NhuCau" TargetMode="External"/></Relationships>
</file>

<file path=xl/externalLinks/_rels/externalLink462.xml.rels><?xml version="1.0" encoding="UTF-8" standalone="yes"?>
<Relationships xmlns="http://schemas.openxmlformats.org/package/2006/relationships"><Relationship Id="rId1" Type="http://schemas.microsoft.com/office/2006/relationships/xlExternalLinkPath/xlPathMissing" Target="8.%20C67_NhuCau" TargetMode="External"/></Relationships>
</file>

<file path=xl/externalLinks/_rels/externalLink463.xml.rels><?xml version="1.0" encoding="UTF-8" standalone="yes"?>
<Relationships xmlns="http://schemas.openxmlformats.org/package/2006/relationships"><Relationship Id="rId1" Type="http://schemas.microsoft.com/office/2006/relationships/xlExternalLinkPath/xlPathMissing" Target="8.%20C68_NhuCau" TargetMode="External"/></Relationships>
</file>

<file path=xl/externalLinks/_rels/externalLink464.xml.rels><?xml version="1.0" encoding="UTF-8" standalone="yes"?>
<Relationships xmlns="http://schemas.openxmlformats.org/package/2006/relationships"><Relationship Id="rId1" Type="http://schemas.microsoft.com/office/2006/relationships/xlExternalLinkPath/xlPathMissing" Target="8.%20C69_NhuCau" TargetMode="External"/></Relationships>
</file>

<file path=xl/externalLinks/_rels/externalLink465.xml.rels><?xml version="1.0" encoding="UTF-8" standalone="yes"?>
<Relationships xmlns="http://schemas.openxmlformats.org/package/2006/relationships"><Relationship Id="rId1" Type="http://schemas.microsoft.com/office/2006/relationships/xlExternalLinkPath/xlPathMissing" Target="8.%20C70_NhuCau" TargetMode="External"/></Relationships>
</file>

<file path=xl/externalLinks/_rels/externalLink466.xml.rels><?xml version="1.0" encoding="UTF-8" standalone="yes"?>
<Relationships xmlns="http://schemas.openxmlformats.org/package/2006/relationships"><Relationship Id="rId1" Type="http://schemas.microsoft.com/office/2006/relationships/xlExternalLinkPath/xlPathMissing" Target="8.%20C71_NhuCau" TargetMode="External"/></Relationships>
</file>

<file path=xl/externalLinks/_rels/externalLink467.xml.rels><?xml version="1.0" encoding="UTF-8" standalone="yes"?>
<Relationships xmlns="http://schemas.openxmlformats.org/package/2006/relationships"><Relationship Id="rId1" Type="http://schemas.microsoft.com/office/2006/relationships/xlExternalLinkPath/xlPathMissing" Target="8.%20C72_NhuCau" TargetMode="External"/></Relationships>
</file>

<file path=xl/externalLinks/_rels/externalLink468.xml.rels><?xml version="1.0" encoding="UTF-8" standalone="yes"?>
<Relationships xmlns="http://schemas.openxmlformats.org/package/2006/relationships"><Relationship Id="rId1" Type="http://schemas.microsoft.com/office/2006/relationships/xlExternalLinkPath/xlPathMissing" Target="8.%20C73_NhuCau" TargetMode="External"/></Relationships>
</file>

<file path=xl/externalLinks/_rels/externalLink469.xml.rels><?xml version="1.0" encoding="UTF-8" standalone="yes"?>
<Relationships xmlns="http://schemas.openxmlformats.org/package/2006/relationships"><Relationship Id="rId1" Type="http://schemas.microsoft.com/office/2006/relationships/xlExternalLinkPath/xlPathMissing" Target="8.%20C74_NhuCau" TargetMode="External"/></Relationships>
</file>

<file path=xl/externalLinks/_rels/externalLink470.xml.rels><?xml version="1.0" encoding="UTF-8" standalone="yes"?>
<Relationships xmlns="http://schemas.openxmlformats.org/package/2006/relationships"><Relationship Id="rId1" Type="http://schemas.microsoft.com/office/2006/relationships/xlExternalLinkPath/xlPathMissing" Target="8.%20C75_NhuCau" TargetMode="External"/></Relationships>
</file>

<file path=xl/externalLinks/_rels/externalLink471.xml.rels><?xml version="1.0" encoding="UTF-8" standalone="yes"?>
<Relationships xmlns="http://schemas.openxmlformats.org/package/2006/relationships"><Relationship Id="rId1" Type="http://schemas.microsoft.com/office/2006/relationships/xlExternalLinkPath/xlPathMissing" Target="8.%20C76_NhuCau" TargetMode="External"/></Relationships>
</file>

<file path=xl/externalLinks/_rels/externalLink472.xml.rels><?xml version="1.0" encoding="UTF-8" standalone="yes"?>
<Relationships xmlns="http://schemas.openxmlformats.org/package/2006/relationships"><Relationship Id="rId1" Type="http://schemas.microsoft.com/office/2006/relationships/xlExternalLinkPath/xlPathMissing" Target="8.%20C77_NhuCau" TargetMode="External"/></Relationships>
</file>

<file path=xl/externalLinks/_rels/externalLink473.xml.rels><?xml version="1.0" encoding="UTF-8" standalone="yes"?>
<Relationships xmlns="http://schemas.openxmlformats.org/package/2006/relationships"><Relationship Id="rId1" Type="http://schemas.microsoft.com/office/2006/relationships/xlExternalLinkPath/xlPathMissing" Target="8.%20C78_NhuCau" TargetMode="External"/></Relationships>
</file>

<file path=xl/externalLinks/_rels/externalLink474.xml.rels><?xml version="1.0" encoding="UTF-8" standalone="yes"?>
<Relationships xmlns="http://schemas.openxmlformats.org/package/2006/relationships"><Relationship Id="rId1" Type="http://schemas.microsoft.com/office/2006/relationships/xlExternalLinkPath/xlPathMissing" Target="8.%20C79_NhuCau" TargetMode="External"/></Relationships>
</file>

<file path=xl/externalLinks/_rels/externalLink475.xml.rels><?xml version="1.0" encoding="UTF-8" standalone="yes"?>
<Relationships xmlns="http://schemas.openxmlformats.org/package/2006/relationships"><Relationship Id="rId1" Type="http://schemas.microsoft.com/office/2006/relationships/xlExternalLinkPath/xlPathMissing" Target="8.%20C80_NhuCau" TargetMode="External"/></Relationships>
</file>

<file path=xl/externalLinks/_rels/externalLink476.xml.rels><?xml version="1.0" encoding="UTF-8" standalone="yes"?>
<Relationships xmlns="http://schemas.openxmlformats.org/package/2006/relationships"><Relationship Id="rId1" Type="http://schemas.microsoft.com/office/2006/relationships/xlExternalLinkPath/xlPathMissing" Target="8.%20C81_NhuCau" TargetMode="External"/></Relationships>
</file>

<file path=xl/externalLinks/_rels/externalLink477.xml.rels><?xml version="1.0" encoding="UTF-8" standalone="yes"?>
<Relationships xmlns="http://schemas.openxmlformats.org/package/2006/relationships"><Relationship Id="rId1" Type="http://schemas.microsoft.com/office/2006/relationships/xlExternalLinkPath/xlPathMissing" Target="8.%20C82_NhuCau" TargetMode="External"/></Relationships>
</file>

<file path=xl/externalLinks/_rels/externalLink478.xml.rels><?xml version="1.0" encoding="UTF-8" standalone="yes"?>
<Relationships xmlns="http://schemas.openxmlformats.org/package/2006/relationships"><Relationship Id="rId1" Type="http://schemas.microsoft.com/office/2006/relationships/xlExternalLinkPath/xlPathMissing" Target="8.%20C83_NhuCau" TargetMode="External"/></Relationships>
</file>

<file path=xl/externalLinks/_rels/externalLink479.xml.rels><?xml version="1.0" encoding="UTF-8" standalone="yes"?>
<Relationships xmlns="http://schemas.openxmlformats.org/package/2006/relationships"><Relationship Id="rId1" Type="http://schemas.microsoft.com/office/2006/relationships/xlExternalLinkPath/xlPathMissing" Target="8.%20C84_NhuCau" TargetMode="External"/></Relationships>
</file>

<file path=xl/externalLinks/_rels/externalLink480.xml.rels><?xml version="1.0" encoding="UTF-8" standalone="yes"?>
<Relationships xmlns="http://schemas.openxmlformats.org/package/2006/relationships"><Relationship Id="rId1" Type="http://schemas.microsoft.com/office/2006/relationships/xlExternalLinkPath/xlPathMissing" Target="8.%20C85_NhuCau" TargetMode="External"/></Relationships>
</file>

<file path=xl/externalLinks/_rels/externalLink481.xml.rels><?xml version="1.0" encoding="UTF-8" standalone="yes"?>
<Relationships xmlns="http://schemas.openxmlformats.org/package/2006/relationships"><Relationship Id="rId1" Type="http://schemas.microsoft.com/office/2006/relationships/xlExternalLinkPath/xlPathMissing" Target="8.%20C86_NhuCau" TargetMode="External"/></Relationships>
</file>

<file path=xl/externalLinks/_rels/externalLink482.xml.rels><?xml version="1.0" encoding="UTF-8" standalone="yes"?>
<Relationships xmlns="http://schemas.openxmlformats.org/package/2006/relationships"><Relationship Id="rId1" Type="http://schemas.microsoft.com/office/2006/relationships/xlExternalLinkPath/xlPathMissing" Target="8.%20C87_NhuCau" TargetMode="External"/></Relationships>
</file>

<file path=xl/externalLinks/_rels/externalLink483.xml.rels><?xml version="1.0" encoding="UTF-8" standalone="yes"?>
<Relationships xmlns="http://schemas.openxmlformats.org/package/2006/relationships"><Relationship Id="rId1" Type="http://schemas.microsoft.com/office/2006/relationships/xlExternalLinkPath/xlPathMissing" Target="8.%20C88_NhuCau" TargetMode="External"/></Relationships>
</file>

<file path=xl/externalLinks/_rels/externalLink484.xml.rels><?xml version="1.0" encoding="UTF-8" standalone="yes"?>
<Relationships xmlns="http://schemas.openxmlformats.org/package/2006/relationships"><Relationship Id="rId1" Type="http://schemas.microsoft.com/office/2006/relationships/xlExternalLinkPath/xlPathMissing" Target="8.%20C89_NhuCau" TargetMode="External"/></Relationships>
</file>

<file path=xl/externalLinks/_rels/externalLink485.xml.rels><?xml version="1.0" encoding="UTF-8" standalone="yes"?>
<Relationships xmlns="http://schemas.openxmlformats.org/package/2006/relationships"><Relationship Id="rId1" Type="http://schemas.microsoft.com/office/2006/relationships/xlExternalLinkPath/xlPathMissing" Target="8.%20C90_NhuCau" TargetMode="External"/></Relationships>
</file>

<file path=xl/externalLinks/_rels/externalLink486.xml.rels><?xml version="1.0" encoding="UTF-8" standalone="yes"?>
<Relationships xmlns="http://schemas.openxmlformats.org/package/2006/relationships"><Relationship Id="rId1" Type="http://schemas.microsoft.com/office/2006/relationships/xlExternalLinkPath/xlPathMissing" Target="8.%20C91_NhuCau" TargetMode="External"/></Relationships>
</file>

<file path=xl/externalLinks/_rels/externalLink487.xml.rels><?xml version="1.0" encoding="UTF-8" standalone="yes"?>
<Relationships xmlns="http://schemas.openxmlformats.org/package/2006/relationships"><Relationship Id="rId1" Type="http://schemas.microsoft.com/office/2006/relationships/xlExternalLinkPath/xlPathMissing" Target="8.%20C92_NhuCau" TargetMode="External"/></Relationships>
</file>

<file path=xl/externalLinks/_rels/externalLink488.xml.rels><?xml version="1.0" encoding="UTF-8" standalone="yes"?>
<Relationships xmlns="http://schemas.openxmlformats.org/package/2006/relationships"><Relationship Id="rId1" Type="http://schemas.microsoft.com/office/2006/relationships/xlExternalLinkPath/xlPathMissing" Target="8.%20C93_NhuCau" TargetMode="External"/></Relationships>
</file>

<file path=xl/externalLinks/_rels/externalLink489.xml.rels><?xml version="1.0" encoding="UTF-8" standalone="yes"?>
<Relationships xmlns="http://schemas.openxmlformats.org/package/2006/relationships"><Relationship Id="rId1" Type="http://schemas.microsoft.com/office/2006/relationships/xlExternalLinkPath/xlPathMissing" Target="8.%20C94_NhuCau" TargetMode="External"/></Relationships>
</file>

<file path=xl/externalLinks/_rels/externalLink490.xml.rels><?xml version="1.0" encoding="UTF-8" standalone="yes"?>
<Relationships xmlns="http://schemas.openxmlformats.org/package/2006/relationships"><Relationship Id="rId1" Type="http://schemas.microsoft.com/office/2006/relationships/xlExternalLinkPath/xlPathMissing" Target="8.%20C95_NhuCau" TargetMode="External"/></Relationships>
</file>

<file path=xl/externalLinks/_rels/externalLink491.xml.rels><?xml version="1.0" encoding="UTF-8" standalone="yes"?>
<Relationships xmlns="http://schemas.openxmlformats.org/package/2006/relationships"><Relationship Id="rId1" Type="http://schemas.microsoft.com/office/2006/relationships/xlExternalLinkPath/xlPathMissing" Target="8.%20C96_NhuCau" TargetMode="External"/></Relationships>
</file>

<file path=xl/externalLinks/_rels/externalLink492.xml.rels><?xml version="1.0" encoding="UTF-8" standalone="yes"?>
<Relationships xmlns="http://schemas.openxmlformats.org/package/2006/relationships"><Relationship Id="rId1" Type="http://schemas.microsoft.com/office/2006/relationships/xlExternalLinkPath/xlPathMissing" Target="8.%20C97_NhuCau" TargetMode="External"/></Relationships>
</file>

<file path=xl/externalLinks/_rels/externalLink493.xml.rels><?xml version="1.0" encoding="UTF-8" standalone="yes"?>
<Relationships xmlns="http://schemas.openxmlformats.org/package/2006/relationships"><Relationship Id="rId1" Type="http://schemas.microsoft.com/office/2006/relationships/xlExternalLinkPath/xlPathMissing" Target="8.%20C98_NhuCau" TargetMode="External"/></Relationships>
</file>

<file path=xl/externalLinks/_rels/externalLink494.xml.rels><?xml version="1.0" encoding="UTF-8" standalone="yes"?>
<Relationships xmlns="http://schemas.openxmlformats.org/package/2006/relationships"><Relationship Id="rId1" Type="http://schemas.microsoft.com/office/2006/relationships/xlExternalLinkPath/xlPathMissing" Target="8.%20C99_NhuCau" TargetMode="External"/></Relationships>
</file>

<file path=xl/externalLinks/_rels/externalLink495.xml.rels><?xml version="1.0" encoding="UTF-8" standalone="yes"?>
<Relationships xmlns="http://schemas.openxmlformats.org/package/2006/relationships"><Relationship Id="rId1" Type="http://schemas.microsoft.com/office/2006/relationships/xlExternalLinkPath/xlPathMissing" Target="8.%20C100_NhuCau" TargetMode="External"/></Relationships>
</file>

<file path=xl/externalLinks/_rels/externalLink496.xml.rels><?xml version="1.0" encoding="UTF-8" standalone="yes"?>
<Relationships xmlns="http://schemas.openxmlformats.org/package/2006/relationships"><Relationship Id="rId1" Type="http://schemas.microsoft.com/office/2006/relationships/xlExternalLinkPath/xlPathMissing" Target="8.%20C101_NhuCau" TargetMode="External"/></Relationships>
</file>

<file path=xl/externalLinks/_rels/externalLink497.xml.rels><?xml version="1.0" encoding="UTF-8" standalone="yes"?>
<Relationships xmlns="http://schemas.openxmlformats.org/package/2006/relationships"><Relationship Id="rId1" Type="http://schemas.microsoft.com/office/2006/relationships/xlExternalLinkPath/xlPathMissing" Target="8.%20C102_NhuCau" TargetMode="External"/></Relationships>
</file>

<file path=xl/externalLinks/_rels/externalLink498.xml.rels><?xml version="1.0" encoding="UTF-8" standalone="yes"?>
<Relationships xmlns="http://schemas.openxmlformats.org/package/2006/relationships"><Relationship Id="rId1" Type="http://schemas.microsoft.com/office/2006/relationships/xlExternalLinkPath/xlPathMissing" Target="8.%20C103_NhuCau" TargetMode="External"/></Relationships>
</file>

<file path=xl/externalLinks/_rels/externalLink499.xml.rels><?xml version="1.0" encoding="UTF-8" standalone="yes"?>
<Relationships xmlns="http://schemas.openxmlformats.org/package/2006/relationships"><Relationship Id="rId1" Type="http://schemas.microsoft.com/office/2006/relationships/xlExternalLinkPath/xlPathMissing" Target="8.%20C104_NhuCau" TargetMode="External"/></Relationships>
</file>

<file path=xl/externalLinks/_rels/externalLink500.xml.rels><?xml version="1.0" encoding="UTF-8" standalone="yes"?>
<Relationships xmlns="http://schemas.openxmlformats.org/package/2006/relationships"><Relationship Id="rId1" Type="http://schemas.microsoft.com/office/2006/relationships/xlExternalLinkPath/xlPathMissing" Target="8.%20C105_NhuCau" TargetMode="External"/></Relationships>
</file>

<file path=xl/externalLinks/_rels/externalLink501.xml.rels><?xml version="1.0" encoding="UTF-8" standalone="yes"?>
<Relationships xmlns="http://schemas.openxmlformats.org/package/2006/relationships"><Relationship Id="rId1" Type="http://schemas.microsoft.com/office/2006/relationships/xlExternalLinkPath/xlPathMissing" Target="8.%20C106_NhuCau" TargetMode="External"/></Relationships>
</file>

<file path=xl/externalLinks/_rels/externalLink502.xml.rels><?xml version="1.0" encoding="UTF-8" standalone="yes"?>
<Relationships xmlns="http://schemas.openxmlformats.org/package/2006/relationships"><Relationship Id="rId1" Type="http://schemas.microsoft.com/office/2006/relationships/xlExternalLinkPath/xlPathMissing" Target="8.%20C107_NhuCau" TargetMode="External"/></Relationships>
</file>

<file path=xl/externalLinks/_rels/externalLink503.xml.rels><?xml version="1.0" encoding="UTF-8" standalone="yes"?>
<Relationships xmlns="http://schemas.openxmlformats.org/package/2006/relationships"><Relationship Id="rId1" Type="http://schemas.microsoft.com/office/2006/relationships/xlExternalLinkPath/xlPathMissing" Target="8.%20C108_NhuCau" TargetMode="External"/></Relationships>
</file>

<file path=xl/externalLinks/_rels/externalLink504.xml.rels><?xml version="1.0" encoding="UTF-8" standalone="yes"?>
<Relationships xmlns="http://schemas.openxmlformats.org/package/2006/relationships"><Relationship Id="rId1" Type="http://schemas.microsoft.com/office/2006/relationships/xlExternalLinkPath/xlPathMissing" Target="8.%20C109_NhuCau" TargetMode="External"/></Relationships>
</file>

<file path=xl/externalLinks/_rels/externalLink505.xml.rels><?xml version="1.0" encoding="UTF-8" standalone="yes"?>
<Relationships xmlns="http://schemas.openxmlformats.org/package/2006/relationships"><Relationship Id="rId1" Type="http://schemas.microsoft.com/office/2006/relationships/xlExternalLinkPath/xlPathMissing" Target="8.%20C110_NhuCau" TargetMode="External"/></Relationships>
</file>

<file path=xl/externalLinks/_rels/externalLink506.xml.rels><?xml version="1.0" encoding="UTF-8" standalone="yes"?>
<Relationships xmlns="http://schemas.openxmlformats.org/package/2006/relationships"><Relationship Id="rId1" Type="http://schemas.microsoft.com/office/2006/relationships/xlExternalLinkPath/xlPathMissing" Target="8.%20C111_NhuCau" TargetMode="External"/></Relationships>
</file>

<file path=xl/externalLinks/_rels/externalLink507.xml.rels><?xml version="1.0" encoding="UTF-8" standalone="yes"?>
<Relationships xmlns="http://schemas.openxmlformats.org/package/2006/relationships"><Relationship Id="rId1" Type="http://schemas.microsoft.com/office/2006/relationships/xlExternalLinkPath/xlPathMissing" Target="8.%20C112_NhuCau" TargetMode="External"/></Relationships>
</file>

<file path=xl/externalLinks/_rels/externalLink508.xml.rels><?xml version="1.0" encoding="UTF-8" standalone="yes"?>
<Relationships xmlns="http://schemas.openxmlformats.org/package/2006/relationships"><Relationship Id="rId1" Type="http://schemas.microsoft.com/office/2006/relationships/xlExternalLinkPath/xlPathMissing" Target="8.%20C113_NhuCau" TargetMode="External"/></Relationships>
</file>

<file path=xl/externalLinks/_rels/externalLink509.xml.rels><?xml version="1.0" encoding="UTF-8" standalone="yes"?>
<Relationships xmlns="http://schemas.openxmlformats.org/package/2006/relationships"><Relationship Id="rId1" Type="http://schemas.microsoft.com/office/2006/relationships/xlExternalLinkPath/xlPathMissing" Target="8.%20C114_NhuCau" TargetMode="External"/></Relationships>
</file>

<file path=xl/externalLinks/_rels/externalLink510.xml.rels><?xml version="1.0" encoding="UTF-8" standalone="yes"?>
<Relationships xmlns="http://schemas.openxmlformats.org/package/2006/relationships"><Relationship Id="rId1" Type="http://schemas.microsoft.com/office/2006/relationships/xlExternalLinkPath/xlPathMissing" Target="8.%20C115_NhuCau" TargetMode="External"/></Relationships>
</file>

<file path=xl/externalLinks/_rels/externalLink511.xml.rels><?xml version="1.0" encoding="UTF-8" standalone="yes"?>
<Relationships xmlns="http://schemas.openxmlformats.org/package/2006/relationships"><Relationship Id="rId1" Type="http://schemas.microsoft.com/office/2006/relationships/xlExternalLinkPath/xlPathMissing" Target="8.%20C116_NhuCau" TargetMode="External"/></Relationships>
</file>

<file path=xl/externalLinks/_rels/externalLink512.xml.rels><?xml version="1.0" encoding="UTF-8" standalone="yes"?>
<Relationships xmlns="http://schemas.openxmlformats.org/package/2006/relationships"><Relationship Id="rId1" Type="http://schemas.microsoft.com/office/2006/relationships/xlExternalLinkPath/xlPathMissing" Target="8.%20C117_NhuCau" TargetMode="External"/></Relationships>
</file>

<file path=xl/externalLinks/_rels/externalLink513.xml.rels><?xml version="1.0" encoding="UTF-8" standalone="yes"?>
<Relationships xmlns="http://schemas.openxmlformats.org/package/2006/relationships"><Relationship Id="rId1" Type="http://schemas.microsoft.com/office/2006/relationships/xlExternalLinkPath/xlPathMissing" Target="8.%20C118_NhuCau" TargetMode="External"/></Relationships>
</file>

<file path=xl/externalLinks/_rels/externalLink514.xml.rels><?xml version="1.0" encoding="UTF-8" standalone="yes"?>
<Relationships xmlns="http://schemas.openxmlformats.org/package/2006/relationships"><Relationship Id="rId1" Type="http://schemas.microsoft.com/office/2006/relationships/xlExternalLinkPath/xlPathMissing" Target="8.%20C119_NhuCau" TargetMode="External"/></Relationships>
</file>

<file path=xl/externalLinks/_rels/externalLink515.xml.rels><?xml version="1.0" encoding="UTF-8" standalone="yes"?>
<Relationships xmlns="http://schemas.openxmlformats.org/package/2006/relationships"><Relationship Id="rId1" Type="http://schemas.microsoft.com/office/2006/relationships/xlExternalLinkPath/xlPathMissing" Target="8.%20C120_NhuCau" TargetMode="External"/></Relationships>
</file>

<file path=xl/externalLinks/_rels/externalLink516.xml.rels><?xml version="1.0" encoding="UTF-8" standalone="yes"?>
<Relationships xmlns="http://schemas.openxmlformats.org/package/2006/relationships"><Relationship Id="rId1" Type="http://schemas.microsoft.com/office/2006/relationships/xlExternalLinkPath/xlPathMissing" Target="8.%20C121_NhuCau" TargetMode="External"/></Relationships>
</file>

<file path=xl/externalLinks/_rels/externalLink517.xml.rels><?xml version="1.0" encoding="UTF-8" standalone="yes"?>
<Relationships xmlns="http://schemas.openxmlformats.org/package/2006/relationships"><Relationship Id="rId1" Type="http://schemas.microsoft.com/office/2006/relationships/xlExternalLinkPath/xlPathMissing" Target="8.%20C122_NhuCau" TargetMode="External"/></Relationships>
</file>

<file path=xl/externalLinks/_rels/externalLink518.xml.rels><?xml version="1.0" encoding="UTF-8" standalone="yes"?>
<Relationships xmlns="http://schemas.openxmlformats.org/package/2006/relationships"><Relationship Id="rId1" Type="http://schemas.microsoft.com/office/2006/relationships/xlExternalLinkPath/xlPathMissing" Target="8.%20C123_NhuCau" TargetMode="External"/></Relationships>
</file>

<file path=xl/externalLinks/_rels/externalLink519.xml.rels><?xml version="1.0" encoding="UTF-8" standalone="yes"?>
<Relationships xmlns="http://schemas.openxmlformats.org/package/2006/relationships"><Relationship Id="rId1" Type="http://schemas.microsoft.com/office/2006/relationships/xlExternalLinkPath/xlPathMissing" Target="8.%20C124_NhuCau" TargetMode="External"/></Relationships>
</file>

<file path=xl/externalLinks/_rels/externalLink520.xml.rels><?xml version="1.0" encoding="UTF-8" standalone="yes"?>
<Relationships xmlns="http://schemas.openxmlformats.org/package/2006/relationships"><Relationship Id="rId1" Type="http://schemas.microsoft.com/office/2006/relationships/xlExternalLinkPath/xlPathMissing" Target="8.%20C125_NhuCau" TargetMode="External"/></Relationships>
</file>

<file path=xl/externalLinks/_rels/externalLink521.xml.rels><?xml version="1.0" encoding="UTF-8" standalone="yes"?>
<Relationships xmlns="http://schemas.openxmlformats.org/package/2006/relationships"><Relationship Id="rId1" Type="http://schemas.microsoft.com/office/2006/relationships/xlExternalLinkPath/xlPathMissing" Target="8.%20C126_NhuCau" TargetMode="External"/></Relationships>
</file>

<file path=xl/externalLinks/_rels/externalLink522.xml.rels><?xml version="1.0" encoding="UTF-8" standalone="yes"?>
<Relationships xmlns="http://schemas.openxmlformats.org/package/2006/relationships"><Relationship Id="rId1" Type="http://schemas.microsoft.com/office/2006/relationships/xlExternalLinkPath/xlPathMissing" Target="8.%20C127_NhuCau" TargetMode="External"/></Relationships>
</file>

<file path=xl/externalLinks/_rels/externalLink523.xml.rels><?xml version="1.0" encoding="UTF-8" standalone="yes"?>
<Relationships xmlns="http://schemas.openxmlformats.org/package/2006/relationships"><Relationship Id="rId1" Type="http://schemas.microsoft.com/office/2006/relationships/xlExternalLinkPath/xlPathMissing" Target="8.%20C128_NhuCau" TargetMode="External"/></Relationships>
</file>

<file path=xl/externalLinks/_rels/externalLink524.xml.rels><?xml version="1.0" encoding="UTF-8" standalone="yes"?>
<Relationships xmlns="http://schemas.openxmlformats.org/package/2006/relationships"><Relationship Id="rId1" Type="http://schemas.microsoft.com/office/2006/relationships/xlExternalLinkPath/xlPathMissing" Target="8.%20C129_NhuCau" TargetMode="External"/></Relationships>
</file>

<file path=xl/externalLinks/_rels/externalLink525.xml.rels><?xml version="1.0" encoding="UTF-8" standalone="yes"?>
<Relationships xmlns="http://schemas.openxmlformats.org/package/2006/relationships"><Relationship Id="rId1" Type="http://schemas.microsoft.com/office/2006/relationships/xlExternalLinkPath/xlPathMissing" Target="8.%20C130_NhuCau" TargetMode="External"/></Relationships>
</file>

<file path=xl/externalLinks/_rels/externalLink526.xml.rels><?xml version="1.0" encoding="UTF-8" standalone="yes"?>
<Relationships xmlns="http://schemas.openxmlformats.org/package/2006/relationships"><Relationship Id="rId1" Type="http://schemas.microsoft.com/office/2006/relationships/xlExternalLinkPath/xlPathMissing" Target="8.%20C131_NhuCau" TargetMode="External"/></Relationships>
</file>

<file path=xl/externalLinks/_rels/externalLink527.xml.rels><?xml version="1.0" encoding="UTF-8" standalone="yes"?>
<Relationships xmlns="http://schemas.openxmlformats.org/package/2006/relationships"><Relationship Id="rId1" Type="http://schemas.microsoft.com/office/2006/relationships/xlExternalLinkPath/xlPathMissing" Target="8.%20C132_NhuCau" TargetMode="External"/></Relationships>
</file>

<file path=xl/externalLinks/_rels/externalLink528.xml.rels><?xml version="1.0" encoding="UTF-8" standalone="yes"?>
<Relationships xmlns="http://schemas.openxmlformats.org/package/2006/relationships"><Relationship Id="rId1" Type="http://schemas.microsoft.com/office/2006/relationships/xlExternalLinkPath/xlPathMissing" Target="8.%20C133_NhuCau" TargetMode="External"/></Relationships>
</file>

<file path=xl/externalLinks/_rels/externalLink529.xml.rels><?xml version="1.0" encoding="UTF-8" standalone="yes"?>
<Relationships xmlns="http://schemas.openxmlformats.org/package/2006/relationships"><Relationship Id="rId1" Type="http://schemas.microsoft.com/office/2006/relationships/xlExternalLinkPath/xlPathMissing" Target="8.%20C134_NhuCau" TargetMode="External"/></Relationships>
</file>

<file path=xl/externalLinks/_rels/externalLink530.xml.rels><?xml version="1.0" encoding="UTF-8" standalone="yes"?>
<Relationships xmlns="http://schemas.openxmlformats.org/package/2006/relationships"><Relationship Id="rId1" Type="http://schemas.microsoft.com/office/2006/relationships/xlExternalLinkPath/xlPathMissing" Target="8.%20C135_NhuCau" TargetMode="External"/></Relationships>
</file>

<file path=xl/externalLinks/_rels/externalLink531.xml.rels><?xml version="1.0" encoding="UTF-8" standalone="yes"?>
<Relationships xmlns="http://schemas.openxmlformats.org/package/2006/relationships"><Relationship Id="rId1" Type="http://schemas.microsoft.com/office/2006/relationships/xlExternalLinkPath/xlPathMissing" Target="8.%20C136_NhuCau" TargetMode="External"/></Relationships>
</file>

<file path=xl/externalLinks/_rels/externalLink532.xml.rels><?xml version="1.0" encoding="UTF-8" standalone="yes"?>
<Relationships xmlns="http://schemas.openxmlformats.org/package/2006/relationships"><Relationship Id="rId1" Type="http://schemas.microsoft.com/office/2006/relationships/xlExternalLinkPath/xlPathMissing" Target="8.%20C137_NhuCau" TargetMode="External"/></Relationships>
</file>

<file path=xl/externalLinks/_rels/externalLink533.xml.rels><?xml version="1.0" encoding="UTF-8" standalone="yes"?>
<Relationships xmlns="http://schemas.openxmlformats.org/package/2006/relationships"><Relationship Id="rId1" Type="http://schemas.microsoft.com/office/2006/relationships/xlExternalLinkPath/xlPathMissing" Target="8.%20C138_NhuCau" TargetMode="External"/></Relationships>
</file>

<file path=xl/externalLinks/_rels/externalLink534.xml.rels><?xml version="1.0" encoding="UTF-8" standalone="yes"?>
<Relationships xmlns="http://schemas.openxmlformats.org/package/2006/relationships"><Relationship Id="rId1" Type="http://schemas.microsoft.com/office/2006/relationships/xlExternalLinkPath/xlPathMissing" Target="8.%20C139_NhuCau" TargetMode="External"/></Relationships>
</file>

<file path=xl/externalLinks/_rels/externalLink535.xml.rels><?xml version="1.0" encoding="UTF-8" standalone="yes"?>
<Relationships xmlns="http://schemas.openxmlformats.org/package/2006/relationships"><Relationship Id="rId1" Type="http://schemas.microsoft.com/office/2006/relationships/xlExternalLinkPath/xlPathMissing" Target="8.%20C140_NhuCau" TargetMode="External"/></Relationships>
</file>

<file path=xl/externalLinks/_rels/externalLink536.xml.rels><?xml version="1.0" encoding="UTF-8" standalone="yes"?>
<Relationships xmlns="http://schemas.openxmlformats.org/package/2006/relationships"><Relationship Id="rId1" Type="http://schemas.microsoft.com/office/2006/relationships/xlExternalLinkPath/xlPathMissing" Target="8.%20C141_NhuCau" TargetMode="External"/></Relationships>
</file>

<file path=xl/externalLinks/_rels/externalLink537.xml.rels><?xml version="1.0" encoding="UTF-8" standalone="yes"?>
<Relationships xmlns="http://schemas.openxmlformats.org/package/2006/relationships"><Relationship Id="rId1" Type="http://schemas.microsoft.com/office/2006/relationships/xlExternalLinkPath/xlPathMissing" Target="8.%20C142_NhuCau" TargetMode="External"/></Relationships>
</file>

<file path=xl/externalLinks/_rels/externalLink538.xml.rels><?xml version="1.0" encoding="UTF-8" standalone="yes"?>
<Relationships xmlns="http://schemas.openxmlformats.org/package/2006/relationships"><Relationship Id="rId1" Type="http://schemas.microsoft.com/office/2006/relationships/xlExternalLinkPath/xlPathMissing" Target="8.%20C143_NhuCau" TargetMode="External"/></Relationships>
</file>

<file path=xl/externalLinks/_rels/externalLink539.xml.rels><?xml version="1.0" encoding="UTF-8" standalone="yes"?>
<Relationships xmlns="http://schemas.openxmlformats.org/package/2006/relationships"><Relationship Id="rId1" Type="http://schemas.microsoft.com/office/2006/relationships/xlExternalLinkPath/xlPathMissing" Target="8.%20C144_NhuCau" TargetMode="External"/></Relationships>
</file>

<file path=xl/externalLinks/_rels/externalLink540.xml.rels><?xml version="1.0" encoding="UTF-8" standalone="yes"?>
<Relationships xmlns="http://schemas.openxmlformats.org/package/2006/relationships"><Relationship Id="rId1" Type="http://schemas.microsoft.com/office/2006/relationships/xlExternalLinkPath/xlPathMissing" Target="8.%20C145_NhuCau" TargetMode="External"/></Relationships>
</file>

<file path=xl/externalLinks/_rels/externalLink541.xml.rels><?xml version="1.0" encoding="UTF-8" standalone="yes"?>
<Relationships xmlns="http://schemas.openxmlformats.org/package/2006/relationships"><Relationship Id="rId1" Type="http://schemas.microsoft.com/office/2006/relationships/xlExternalLinkPath/xlPathMissing" Target="8.%20C146_NhuCau" TargetMode="External"/></Relationships>
</file>

<file path=xl/externalLinks/_rels/externalLink542.xml.rels><?xml version="1.0" encoding="UTF-8" standalone="yes"?>
<Relationships xmlns="http://schemas.openxmlformats.org/package/2006/relationships"><Relationship Id="rId1" Type="http://schemas.microsoft.com/office/2006/relationships/xlExternalLinkPath/xlPathMissing" Target="8.%20C147_NhuCau" TargetMode="External"/></Relationships>
</file>

<file path=xl/externalLinks/_rels/externalLink543.xml.rels><?xml version="1.0" encoding="UTF-8" standalone="yes"?>
<Relationships xmlns="http://schemas.openxmlformats.org/package/2006/relationships"><Relationship Id="rId1" Type="http://schemas.microsoft.com/office/2006/relationships/xlExternalLinkPath/xlPathMissing" Target="8.%20C148_NhuCau" TargetMode="External"/></Relationships>
</file>

<file path=xl/externalLinks/_rels/externalLink544.xml.rels><?xml version="1.0" encoding="UTF-8" standalone="yes"?>
<Relationships xmlns="http://schemas.openxmlformats.org/package/2006/relationships"><Relationship Id="rId1" Type="http://schemas.microsoft.com/office/2006/relationships/xlExternalLinkPath/xlPathMissing" Target="8.%20C149_NhuCau" TargetMode="External"/></Relationships>
</file>

<file path=xl/externalLinks/_rels/externalLink545.xml.rels><?xml version="1.0" encoding="UTF-8" standalone="yes"?>
<Relationships xmlns="http://schemas.openxmlformats.org/package/2006/relationships"><Relationship Id="rId1" Type="http://schemas.microsoft.com/office/2006/relationships/xlExternalLinkPath/xlPathMissing" Target="8.%20C150_NhuCau" TargetMode="External"/></Relationships>
</file>

<file path=xl/externalLinks/_rels/externalLink546.xml.rels><?xml version="1.0" encoding="UTF-8" standalone="yes"?>
<Relationships xmlns="http://schemas.openxmlformats.org/package/2006/relationships"><Relationship Id="rId1" Type="http://schemas.microsoft.com/office/2006/relationships/xlExternalLinkPath/xlPathMissing" Target="8.%20C151_NhuCau" TargetMode="External"/></Relationships>
</file>

<file path=xl/externalLinks/_rels/externalLink547.xml.rels><?xml version="1.0" encoding="UTF-8" standalone="yes"?>
<Relationships xmlns="http://schemas.openxmlformats.org/package/2006/relationships"><Relationship Id="rId1" Type="http://schemas.microsoft.com/office/2006/relationships/xlExternalLinkPath/xlPathMissing" Target="8.%20C152_NhuCau" TargetMode="External"/></Relationships>
</file>

<file path=xl/externalLinks/_rels/externalLink548.xml.rels><?xml version="1.0" encoding="UTF-8" standalone="yes"?>
<Relationships xmlns="http://schemas.openxmlformats.org/package/2006/relationships"><Relationship Id="rId1" Type="http://schemas.microsoft.com/office/2006/relationships/xlExternalLinkPath/xlPathMissing" Target="8.%20C153_NhuCau" TargetMode="External"/></Relationships>
</file>

<file path=xl/externalLinks/_rels/externalLink549.xml.rels><?xml version="1.0" encoding="UTF-8" standalone="yes"?>
<Relationships xmlns="http://schemas.openxmlformats.org/package/2006/relationships"><Relationship Id="rId1" Type="http://schemas.microsoft.com/office/2006/relationships/xlExternalLinkPath/xlPathMissing" Target="8.%20C154_NhuCau" TargetMode="External"/></Relationships>
</file>

<file path=xl/externalLinks/_rels/externalLink550.xml.rels><?xml version="1.0" encoding="UTF-8" standalone="yes"?>
<Relationships xmlns="http://schemas.openxmlformats.org/package/2006/relationships"><Relationship Id="rId1" Type="http://schemas.microsoft.com/office/2006/relationships/xlExternalLinkPath/xlPathMissing" Target="8.%20C155_NhuCau" TargetMode="External"/></Relationships>
</file>

<file path=xl/externalLinks/_rels/externalLink551.xml.rels><?xml version="1.0" encoding="UTF-8" standalone="yes"?>
<Relationships xmlns="http://schemas.openxmlformats.org/package/2006/relationships"><Relationship Id="rId1" Type="http://schemas.microsoft.com/office/2006/relationships/xlExternalLinkPath/xlPathMissing" Target="8.%20C156_NhuCau" TargetMode="External"/></Relationships>
</file>

<file path=xl/externalLinks/_rels/externalLink552.xml.rels><?xml version="1.0" encoding="UTF-8" standalone="yes"?>
<Relationships xmlns="http://schemas.openxmlformats.org/package/2006/relationships"><Relationship Id="rId1" Type="http://schemas.microsoft.com/office/2006/relationships/xlExternalLinkPath/xlPathMissing" Target="8.%20C157_NhuCau" TargetMode="External"/></Relationships>
</file>

<file path=xl/externalLinks/_rels/externalLink553.xml.rels><?xml version="1.0" encoding="UTF-8" standalone="yes"?>
<Relationships xmlns="http://schemas.openxmlformats.org/package/2006/relationships"><Relationship Id="rId1" Type="http://schemas.microsoft.com/office/2006/relationships/xlExternalLinkPath/xlPathMissing" Target="8.%20C158_NhuCau" TargetMode="External"/></Relationships>
</file>

<file path=xl/externalLinks/_rels/externalLink554.xml.rels><?xml version="1.0" encoding="UTF-8" standalone="yes"?>
<Relationships xmlns="http://schemas.openxmlformats.org/package/2006/relationships"><Relationship Id="rId1" Type="http://schemas.microsoft.com/office/2006/relationships/xlExternalLinkPath/xlPathMissing" Target="8.%20C159_NhuCau" TargetMode="External"/></Relationships>
</file>

<file path=xl/externalLinks/_rels/externalLink555.xml.rels><?xml version="1.0" encoding="UTF-8" standalone="yes"?>
<Relationships xmlns="http://schemas.openxmlformats.org/package/2006/relationships"><Relationship Id="rId1" Type="http://schemas.microsoft.com/office/2006/relationships/xlExternalLinkPath/xlPathMissing" Target="8.%20C160_NhuCau" TargetMode="External"/></Relationships>
</file>

<file path=xl/externalLinks/_rels/externalLink556.xml.rels><?xml version="1.0" encoding="UTF-8" standalone="yes"?>
<Relationships xmlns="http://schemas.openxmlformats.org/package/2006/relationships"><Relationship Id="rId1" Type="http://schemas.microsoft.com/office/2006/relationships/xlExternalLinkPath/xlPathMissing" Target="8.%20C161_NhuCau" TargetMode="External"/></Relationships>
</file>

<file path=xl/externalLinks/_rels/externalLink557.xml.rels><?xml version="1.0" encoding="UTF-8" standalone="yes"?>
<Relationships xmlns="http://schemas.openxmlformats.org/package/2006/relationships"><Relationship Id="rId1" Type="http://schemas.microsoft.com/office/2006/relationships/xlExternalLinkPath/xlPathMissing" Target="8.%20C162_NhuCau" TargetMode="External"/></Relationships>
</file>

<file path=xl/externalLinks/_rels/externalLink558.xml.rels><?xml version="1.0" encoding="UTF-8" standalone="yes"?>
<Relationships xmlns="http://schemas.openxmlformats.org/package/2006/relationships"><Relationship Id="rId1" Type="http://schemas.microsoft.com/office/2006/relationships/xlExternalLinkPath/xlPathMissing" Target="8.%20C163_NhuCau" TargetMode="External"/></Relationships>
</file>

<file path=xl/externalLinks/_rels/externalLink559.xml.rels><?xml version="1.0" encoding="UTF-8" standalone="yes"?>
<Relationships xmlns="http://schemas.openxmlformats.org/package/2006/relationships"><Relationship Id="rId1" Type="http://schemas.microsoft.com/office/2006/relationships/xlExternalLinkPath/xlPathMissing" Target="8.%20C164_NhuCau" TargetMode="External"/></Relationships>
</file>

<file path=xl/externalLinks/_rels/externalLink560.xml.rels><?xml version="1.0" encoding="UTF-8" standalone="yes"?>
<Relationships xmlns="http://schemas.openxmlformats.org/package/2006/relationships"><Relationship Id="rId1" Type="http://schemas.microsoft.com/office/2006/relationships/xlExternalLinkPath/xlPathMissing" Target="8.%20C165_NhuCau" TargetMode="External"/></Relationships>
</file>

<file path=xl/externalLinks/_rels/externalLink561.xml.rels><?xml version="1.0" encoding="UTF-8" standalone="yes"?>
<Relationships xmlns="http://schemas.openxmlformats.org/package/2006/relationships"><Relationship Id="rId1" Type="http://schemas.microsoft.com/office/2006/relationships/xlExternalLinkPath/xlPathMissing" Target="8.%20C166_NhuCau" TargetMode="External"/></Relationships>
</file>

<file path=xl/externalLinks/_rels/externalLink562.xml.rels><?xml version="1.0" encoding="UTF-8" standalone="yes"?>
<Relationships xmlns="http://schemas.openxmlformats.org/package/2006/relationships"><Relationship Id="rId1" Type="http://schemas.microsoft.com/office/2006/relationships/xlExternalLinkPath/xlPathMissing" Target="8.%20C167_NhuCau" TargetMode="External"/></Relationships>
</file>

<file path=xl/externalLinks/_rels/externalLink563.xml.rels><?xml version="1.0" encoding="UTF-8" standalone="yes"?>
<Relationships xmlns="http://schemas.openxmlformats.org/package/2006/relationships"><Relationship Id="rId1" Type="http://schemas.microsoft.com/office/2006/relationships/xlExternalLinkPath/xlPathMissing" Target="8.%20C168_NhuCau" TargetMode="External"/></Relationships>
</file>

<file path=xl/externalLinks/_rels/externalLink564.xml.rels><?xml version="1.0" encoding="UTF-8" standalone="yes"?>
<Relationships xmlns="http://schemas.openxmlformats.org/package/2006/relationships"><Relationship Id="rId1" Type="http://schemas.microsoft.com/office/2006/relationships/xlExternalLinkPath/xlPathMissing" Target="8.%20C169_NhuCau" TargetMode="External"/></Relationships>
</file>

<file path=xl/externalLinks/_rels/externalLink565.xml.rels><?xml version="1.0" encoding="UTF-8" standalone="yes"?>
<Relationships xmlns="http://schemas.openxmlformats.org/package/2006/relationships"><Relationship Id="rId1" Type="http://schemas.microsoft.com/office/2006/relationships/xlExternalLinkPath/xlPathMissing" Target="8.%20C170_NhuCau" TargetMode="External"/></Relationships>
</file>

<file path=xl/externalLinks/_rels/externalLink566.xml.rels><?xml version="1.0" encoding="UTF-8" standalone="yes"?>
<Relationships xmlns="http://schemas.openxmlformats.org/package/2006/relationships"><Relationship Id="rId1" Type="http://schemas.microsoft.com/office/2006/relationships/xlExternalLinkPath/xlPathMissing" Target="8.%20C171_NhuCau" TargetMode="External"/></Relationships>
</file>

<file path=xl/externalLinks/_rels/externalLink567.xml.rels><?xml version="1.0" encoding="UTF-8" standalone="yes"?>
<Relationships xmlns="http://schemas.openxmlformats.org/package/2006/relationships"><Relationship Id="rId1" Type="http://schemas.microsoft.com/office/2006/relationships/xlExternalLinkPath/xlPathMissing" Target="8.%20C172_NhuCau" TargetMode="External"/></Relationships>
</file>

<file path=xl/externalLinks/_rels/externalLink568.xml.rels><?xml version="1.0" encoding="UTF-8" standalone="yes"?>
<Relationships xmlns="http://schemas.openxmlformats.org/package/2006/relationships"><Relationship Id="rId1" Type="http://schemas.microsoft.com/office/2006/relationships/xlExternalLinkPath/xlPathMissing" Target="8.%20C173_NhuCau" TargetMode="External"/></Relationships>
</file>

<file path=xl/externalLinks/_rels/externalLink569.xml.rels><?xml version="1.0" encoding="UTF-8" standalone="yes"?>
<Relationships xmlns="http://schemas.openxmlformats.org/package/2006/relationships"><Relationship Id="rId1" Type="http://schemas.microsoft.com/office/2006/relationships/xlExternalLinkPath/xlPathMissing" Target="8.%20C174_NhuCau" TargetMode="External"/></Relationships>
</file>

<file path=xl/externalLinks/_rels/externalLink570.xml.rels><?xml version="1.0" encoding="UTF-8" standalone="yes"?>
<Relationships xmlns="http://schemas.openxmlformats.org/package/2006/relationships"><Relationship Id="rId1" Type="http://schemas.microsoft.com/office/2006/relationships/xlExternalLinkPath/xlPathMissing" Target="8.%20C175_NhuCau" TargetMode="External"/></Relationships>
</file>

<file path=xl/externalLinks/_rels/externalLink571.xml.rels><?xml version="1.0" encoding="UTF-8" standalone="yes"?>
<Relationships xmlns="http://schemas.openxmlformats.org/package/2006/relationships"><Relationship Id="rId1" Type="http://schemas.microsoft.com/office/2006/relationships/xlExternalLinkPath/xlPathMissing" Target="8.%20C176_NhuCau" TargetMode="External"/></Relationships>
</file>

<file path=xl/externalLinks/_rels/externalLink572.xml.rels><?xml version="1.0" encoding="UTF-8" standalone="yes"?>
<Relationships xmlns="http://schemas.openxmlformats.org/package/2006/relationships"><Relationship Id="rId1" Type="http://schemas.microsoft.com/office/2006/relationships/xlExternalLinkPath/xlPathMissing" Target="8.%20C177_NhuCau" TargetMode="External"/></Relationships>
</file>

<file path=xl/externalLinks/_rels/externalLink573.xml.rels><?xml version="1.0" encoding="UTF-8" standalone="yes"?>
<Relationships xmlns="http://schemas.openxmlformats.org/package/2006/relationships"><Relationship Id="rId1" Type="http://schemas.microsoft.com/office/2006/relationships/xlExternalLinkPath/xlPathMissing" Target="8.%20C178_NhuCau" TargetMode="External"/></Relationships>
</file>

<file path=xl/externalLinks/_rels/externalLink574.xml.rels><?xml version="1.0" encoding="UTF-8" standalone="yes"?>
<Relationships xmlns="http://schemas.openxmlformats.org/package/2006/relationships"><Relationship Id="rId1" Type="http://schemas.microsoft.com/office/2006/relationships/xlExternalLinkPath/xlPathMissing" Target="8.%20C179_NhuCau" TargetMode="External"/></Relationships>
</file>

<file path=xl/externalLinks/_rels/externalLink575.xml.rels><?xml version="1.0" encoding="UTF-8" standalone="yes"?>
<Relationships xmlns="http://schemas.openxmlformats.org/package/2006/relationships"><Relationship Id="rId1" Type="http://schemas.microsoft.com/office/2006/relationships/xlExternalLinkPath/xlPathMissing" Target="8.%20C180_NhuCau" TargetMode="External"/></Relationships>
</file>

<file path=xl/externalLinks/_rels/externalLink576.xml.rels><?xml version="1.0" encoding="UTF-8" standalone="yes"?>
<Relationships xmlns="http://schemas.openxmlformats.org/package/2006/relationships"><Relationship Id="rId1" Type="http://schemas.microsoft.com/office/2006/relationships/xlExternalLinkPath/xlPathMissing" Target="8.%20C181_NhuCau" TargetMode="External"/></Relationships>
</file>

<file path=xl/externalLinks/_rels/externalLink577.xml.rels><?xml version="1.0" encoding="UTF-8" standalone="yes"?>
<Relationships xmlns="http://schemas.openxmlformats.org/package/2006/relationships"><Relationship Id="rId1" Type="http://schemas.microsoft.com/office/2006/relationships/xlExternalLinkPath/xlPathMissing" Target="8.%20C182_NhuCau" TargetMode="External"/></Relationships>
</file>

<file path=xl/externalLinks/_rels/externalLink578.xml.rels><?xml version="1.0" encoding="UTF-8" standalone="yes"?>
<Relationships xmlns="http://schemas.openxmlformats.org/package/2006/relationships"><Relationship Id="rId1" Type="http://schemas.microsoft.com/office/2006/relationships/xlExternalLinkPath/xlPathMissing" Target="8.%20C183_NhuCau" TargetMode="External"/></Relationships>
</file>

<file path=xl/externalLinks/_rels/externalLink579.xml.rels><?xml version="1.0" encoding="UTF-8" standalone="yes"?>
<Relationships xmlns="http://schemas.openxmlformats.org/package/2006/relationships"><Relationship Id="rId1" Type="http://schemas.microsoft.com/office/2006/relationships/xlExternalLinkPath/xlPathMissing" Target="8.%20C184_NhuCau" TargetMode="External"/></Relationships>
</file>

<file path=xl/externalLinks/_rels/externalLink580.xml.rels><?xml version="1.0" encoding="UTF-8" standalone="yes"?>
<Relationships xmlns="http://schemas.openxmlformats.org/package/2006/relationships"><Relationship Id="rId1" Type="http://schemas.microsoft.com/office/2006/relationships/xlExternalLinkPath/xlPathMissing" Target="8.%20C185_NhuCau" TargetMode="External"/></Relationships>
</file>

<file path=xl/externalLinks/_rels/externalLink581.xml.rels><?xml version="1.0" encoding="UTF-8" standalone="yes"?>
<Relationships xmlns="http://schemas.openxmlformats.org/package/2006/relationships"><Relationship Id="rId1" Type="http://schemas.microsoft.com/office/2006/relationships/xlExternalLinkPath/xlPathMissing" Target="8.%20C186_NhuCau" TargetMode="External"/></Relationships>
</file>

<file path=xl/externalLinks/_rels/externalLink582.xml.rels><?xml version="1.0" encoding="UTF-8" standalone="yes"?>
<Relationships xmlns="http://schemas.openxmlformats.org/package/2006/relationships"><Relationship Id="rId1" Type="http://schemas.microsoft.com/office/2006/relationships/xlExternalLinkPath/xlPathMissing" Target="8.%20C187_NhuCau" TargetMode="External"/></Relationships>
</file>

<file path=xl/externalLinks/_rels/externalLink583.xml.rels><?xml version="1.0" encoding="UTF-8" standalone="yes"?>
<Relationships xmlns="http://schemas.openxmlformats.org/package/2006/relationships"><Relationship Id="rId1" Type="http://schemas.microsoft.com/office/2006/relationships/xlExternalLinkPath/xlPathMissing" Target="8.%20C188_NhuCau" TargetMode="External"/></Relationships>
</file>

<file path=xl/externalLinks/_rels/externalLink584.xml.rels><?xml version="1.0" encoding="UTF-8" standalone="yes"?>
<Relationships xmlns="http://schemas.openxmlformats.org/package/2006/relationships"><Relationship Id="rId1" Type="http://schemas.microsoft.com/office/2006/relationships/xlExternalLinkPath/xlPathMissing" Target="8.%20C189_NhuCau" TargetMode="External"/></Relationships>
</file>

<file path=xl/externalLinks/_rels/externalLink585.xml.rels><?xml version="1.0" encoding="UTF-8" standalone="yes"?>
<Relationships xmlns="http://schemas.openxmlformats.org/package/2006/relationships"><Relationship Id="rId1" Type="http://schemas.microsoft.com/office/2006/relationships/xlExternalLinkPath/xlPathMissing" Target="8.%20C190_NhuCau" TargetMode="External"/></Relationships>
</file>

<file path=xl/externalLinks/_rels/externalLink586.xml.rels><?xml version="1.0" encoding="UTF-8" standalone="yes"?>
<Relationships xmlns="http://schemas.openxmlformats.org/package/2006/relationships"><Relationship Id="rId1" Type="http://schemas.microsoft.com/office/2006/relationships/xlExternalLinkPath/xlPathMissing" Target="8.%20C191_NhuCau" TargetMode="External"/></Relationships>
</file>

<file path=xl/externalLinks/_rels/externalLink587.xml.rels><?xml version="1.0" encoding="UTF-8" standalone="yes"?>
<Relationships xmlns="http://schemas.openxmlformats.org/package/2006/relationships"><Relationship Id="rId1" Type="http://schemas.microsoft.com/office/2006/relationships/xlExternalLinkPath/xlPathMissing" Target="8.%20C192_NhuCau" TargetMode="External"/></Relationships>
</file>

<file path=xl/externalLinks/_rels/externalLink588.xml.rels><?xml version="1.0" encoding="UTF-8" standalone="yes"?>
<Relationships xmlns="http://schemas.openxmlformats.org/package/2006/relationships"><Relationship Id="rId1" Type="http://schemas.microsoft.com/office/2006/relationships/xlExternalLinkPath/xlPathMissing" Target="8.%20C193_NhuCau" TargetMode="External"/></Relationships>
</file>

<file path=xl/externalLinks/_rels/externalLink589.xml.rels><?xml version="1.0" encoding="UTF-8" standalone="yes"?>
<Relationships xmlns="http://schemas.openxmlformats.org/package/2006/relationships"><Relationship Id="rId1" Type="http://schemas.microsoft.com/office/2006/relationships/xlExternalLinkPath/xlPathMissing" Target="8.%20C194_NhuCau" TargetMode="External"/></Relationships>
</file>

<file path=xl/externalLinks/_rels/externalLink590.xml.rels><?xml version="1.0" encoding="UTF-8" standalone="yes"?>
<Relationships xmlns="http://schemas.openxmlformats.org/package/2006/relationships"><Relationship Id="rId1" Type="http://schemas.microsoft.com/office/2006/relationships/xlExternalLinkPath/xlPathMissing" Target="8.%20C195_NhuCau" TargetMode="External"/></Relationships>
</file>

<file path=xl/externalLinks/_rels/externalLink591.xml.rels><?xml version="1.0" encoding="UTF-8" standalone="yes"?>
<Relationships xmlns="http://schemas.openxmlformats.org/package/2006/relationships"><Relationship Id="rId1" Type="http://schemas.microsoft.com/office/2006/relationships/xlExternalLinkPath/xlPathMissing" Target="8.%20C196_NhuCau" TargetMode="External"/></Relationships>
</file>

<file path=xl/externalLinks/_rels/externalLink592.xml.rels><?xml version="1.0" encoding="UTF-8" standalone="yes"?>
<Relationships xmlns="http://schemas.openxmlformats.org/package/2006/relationships"><Relationship Id="rId1" Type="http://schemas.microsoft.com/office/2006/relationships/xlExternalLinkPath/xlPathMissing" Target="8.%20C197_NhuCau" TargetMode="External"/></Relationships>
</file>

<file path=xl/externalLinks/_rels/externalLink593.xml.rels><?xml version="1.0" encoding="UTF-8" standalone="yes"?>
<Relationships xmlns="http://schemas.openxmlformats.org/package/2006/relationships"><Relationship Id="rId1" Type="http://schemas.microsoft.com/office/2006/relationships/xlExternalLinkPath/xlPathMissing" Target="8.%20C198_NhuCau" TargetMode="External"/></Relationships>
</file>

<file path=xl/externalLinks/_rels/externalLink594.xml.rels><?xml version="1.0" encoding="UTF-8" standalone="yes"?>
<Relationships xmlns="http://schemas.openxmlformats.org/package/2006/relationships"><Relationship Id="rId1" Type="http://schemas.microsoft.com/office/2006/relationships/xlExternalLinkPath/xlPathMissing" Target="8.%20C199_NhuCau" TargetMode="External"/></Relationships>
</file>

<file path=xl/externalLinks/_rels/externalLink595.xml.rels><?xml version="1.0" encoding="UTF-8" standalone="yes"?>
<Relationships xmlns="http://schemas.openxmlformats.org/package/2006/relationships"><Relationship Id="rId1" Type="http://schemas.microsoft.com/office/2006/relationships/xlExternalLinkPath/xlPathMissing" Target="8.%20C200_NhuCau" TargetMode="External"/></Relationships>
</file>

<file path=xl/externalLinks/_rels/externalLink596.xml.rels><?xml version="1.0" encoding="UTF-8" standalone="yes"?>
<Relationships xmlns="http://schemas.openxmlformats.org/package/2006/relationships"><Relationship Id="rId1" Type="http://schemas.microsoft.com/office/2006/relationships/xlExternalLinkPath/xlPathMissing" Target="8.%20C201_NhuCau" TargetMode="External"/></Relationships>
</file>

<file path=xl/externalLinks/_rels/externalLink597.xml.rels><?xml version="1.0" encoding="UTF-8" standalone="yes"?>
<Relationships xmlns="http://schemas.openxmlformats.org/package/2006/relationships"><Relationship Id="rId1" Type="http://schemas.microsoft.com/office/2006/relationships/xlExternalLinkPath/xlPathMissing" Target="8.%20C202_NhuCau" TargetMode="External"/></Relationships>
</file>

<file path=xl/externalLinks/_rels/externalLink598.xml.rels><?xml version="1.0" encoding="UTF-8" standalone="yes"?>
<Relationships xmlns="http://schemas.openxmlformats.org/package/2006/relationships"><Relationship Id="rId1" Type="http://schemas.microsoft.com/office/2006/relationships/xlExternalLinkPath/xlPathMissing" Target="8.%20C203_NhuCau" TargetMode="External"/></Relationships>
</file>

<file path=xl/externalLinks/_rels/externalLink599.xml.rels><?xml version="1.0" encoding="UTF-8" standalone="yes"?>
<Relationships xmlns="http://schemas.openxmlformats.org/package/2006/relationships"><Relationship Id="rId1" Type="http://schemas.microsoft.com/office/2006/relationships/xlExternalLinkPath/xlPathMissing" Target="8.%20C204_NhuCau" TargetMode="External"/></Relationships>
</file>

<file path=xl/externalLinks/_rels/externalLink600.xml.rels><?xml version="1.0" encoding="UTF-8" standalone="yes"?>
<Relationships xmlns="http://schemas.openxmlformats.org/package/2006/relationships"><Relationship Id="rId1" Type="http://schemas.microsoft.com/office/2006/relationships/xlExternalLinkPath/xlPathMissing" Target="8.%20C205_NhuCau" TargetMode="External"/></Relationships>
</file>

<file path=xl/externalLinks/_rels/externalLink601.xml.rels><?xml version="1.0" encoding="UTF-8" standalone="yes"?>
<Relationships xmlns="http://schemas.openxmlformats.org/package/2006/relationships"><Relationship Id="rId1" Type="http://schemas.microsoft.com/office/2006/relationships/xlExternalLinkPath/xlPathMissing" Target="8.%20C206_NhuCau" TargetMode="External"/></Relationships>
</file>

<file path=xl/externalLinks/_rels/externalLink602.xml.rels><?xml version="1.0" encoding="UTF-8" standalone="yes"?>
<Relationships xmlns="http://schemas.openxmlformats.org/package/2006/relationships"><Relationship Id="rId1" Type="http://schemas.microsoft.com/office/2006/relationships/xlExternalLinkPath/xlPathMissing" Target="8.%20C207_NhuCau" TargetMode="External"/></Relationships>
</file>

<file path=xl/externalLinks/_rels/externalLink603.xml.rels><?xml version="1.0" encoding="UTF-8" standalone="yes"?>
<Relationships xmlns="http://schemas.openxmlformats.org/package/2006/relationships"><Relationship Id="rId1" Type="http://schemas.microsoft.com/office/2006/relationships/xlExternalLinkPath/xlPathMissing" Target="8.%20C208_NhuCau" TargetMode="External"/></Relationships>
</file>

<file path=xl/externalLinks/_rels/externalLink604.xml.rels><?xml version="1.0" encoding="UTF-8" standalone="yes"?>
<Relationships xmlns="http://schemas.openxmlformats.org/package/2006/relationships"><Relationship Id="rId1" Type="http://schemas.microsoft.com/office/2006/relationships/xlExternalLinkPath/xlPathMissing" Target="8.%20C209_NhuCau" TargetMode="External"/></Relationships>
</file>

<file path=xl/externalLinks/_rels/externalLink605.xml.rels><?xml version="1.0" encoding="UTF-8" standalone="yes"?>
<Relationships xmlns="http://schemas.openxmlformats.org/package/2006/relationships"><Relationship Id="rId1" Type="http://schemas.microsoft.com/office/2006/relationships/xlExternalLinkPath/xlPathMissing" Target="8.%20C210_NhuCau" TargetMode="External"/></Relationships>
</file>

<file path=xl/externalLinks/_rels/externalLink606.xml.rels><?xml version="1.0" encoding="UTF-8" standalone="yes"?>
<Relationships xmlns="http://schemas.openxmlformats.org/package/2006/relationships"><Relationship Id="rId1" Type="http://schemas.microsoft.com/office/2006/relationships/xlExternalLinkPath/xlPathMissing" Target="8.%20C211_NhuCau" TargetMode="External"/></Relationships>
</file>

<file path=xl/externalLinks/_rels/externalLink607.xml.rels><?xml version="1.0" encoding="UTF-8" standalone="yes"?>
<Relationships xmlns="http://schemas.openxmlformats.org/package/2006/relationships"><Relationship Id="rId1" Type="http://schemas.microsoft.com/office/2006/relationships/xlExternalLinkPath/xlPathMissing" Target="8.%20C212_NhuCau" TargetMode="External"/></Relationships>
</file>

<file path=xl/externalLinks/_rels/externalLink608.xml.rels><?xml version="1.0" encoding="UTF-8" standalone="yes"?>
<Relationships xmlns="http://schemas.openxmlformats.org/package/2006/relationships"><Relationship Id="rId1" Type="http://schemas.microsoft.com/office/2006/relationships/xlExternalLinkPath/xlPathMissing" Target="8.%20C213_NhuCau" TargetMode="External"/></Relationships>
</file>

<file path=xl/externalLinks/_rels/externalLink609.xml.rels><?xml version="1.0" encoding="UTF-8" standalone="yes"?>
<Relationships xmlns="http://schemas.openxmlformats.org/package/2006/relationships"><Relationship Id="rId1" Type="http://schemas.microsoft.com/office/2006/relationships/xlExternalLinkPath/xlPathMissing" Target="8.%20C214_NhuCau" TargetMode="External"/></Relationships>
</file>

<file path=xl/externalLinks/_rels/externalLink610.xml.rels><?xml version="1.0" encoding="UTF-8" standalone="yes"?>
<Relationships xmlns="http://schemas.openxmlformats.org/package/2006/relationships"><Relationship Id="rId1" Type="http://schemas.microsoft.com/office/2006/relationships/xlExternalLinkPath/xlPathMissing" Target="8.%20C215_NhuCau" TargetMode="External"/></Relationships>
</file>

<file path=xl/externalLinks/_rels/externalLink611.xml.rels><?xml version="1.0" encoding="UTF-8" standalone="yes"?>
<Relationships xmlns="http://schemas.openxmlformats.org/package/2006/relationships"><Relationship Id="rId1" Type="http://schemas.microsoft.com/office/2006/relationships/xlExternalLinkPath/xlPathMissing" Target="8.%20C216_NhuCau" TargetMode="External"/></Relationships>
</file>

<file path=xl/externalLinks/_rels/externalLink612.xml.rels><?xml version="1.0" encoding="UTF-8" standalone="yes"?>
<Relationships xmlns="http://schemas.openxmlformats.org/package/2006/relationships"><Relationship Id="rId1" Type="http://schemas.microsoft.com/office/2006/relationships/xlExternalLinkPath/xlPathMissing" Target="8.%20C217_NhuCau" TargetMode="External"/></Relationships>
</file>

<file path=xl/externalLinks/_rels/externalLink613.xml.rels><?xml version="1.0" encoding="UTF-8" standalone="yes"?>
<Relationships xmlns="http://schemas.openxmlformats.org/package/2006/relationships"><Relationship Id="rId1" Type="http://schemas.microsoft.com/office/2006/relationships/xlExternalLinkPath/xlPathMissing" Target="8.%20C218_NhuCau" TargetMode="External"/></Relationships>
</file>

<file path=xl/externalLinks/_rels/externalLink614.xml.rels><?xml version="1.0" encoding="UTF-8" standalone="yes"?>
<Relationships xmlns="http://schemas.openxmlformats.org/package/2006/relationships"><Relationship Id="rId1" Type="http://schemas.microsoft.com/office/2006/relationships/xlExternalLinkPath/xlPathMissing" Target="8.%20C219_NhuCau" TargetMode="External"/></Relationships>
</file>

<file path=xl/externalLinks/_rels/externalLink615.xml.rels><?xml version="1.0" encoding="UTF-8" standalone="yes"?>
<Relationships xmlns="http://schemas.openxmlformats.org/package/2006/relationships"><Relationship Id="rId1" Type="http://schemas.microsoft.com/office/2006/relationships/xlExternalLinkPath/xlPathMissing" Target="8.%20C220_NhuCau" TargetMode="External"/></Relationships>
</file>

<file path=xl/externalLinks/_rels/externalLink616.xml.rels><?xml version="1.0" encoding="UTF-8" standalone="yes"?>
<Relationships xmlns="http://schemas.openxmlformats.org/package/2006/relationships"><Relationship Id="rId1" Type="http://schemas.microsoft.com/office/2006/relationships/xlExternalLinkPath/xlPathMissing" Target="8.%20C221_NhuCau" TargetMode="External"/></Relationships>
</file>

<file path=xl/externalLinks/_rels/externalLink617.xml.rels><?xml version="1.0" encoding="UTF-8" standalone="yes"?>
<Relationships xmlns="http://schemas.openxmlformats.org/package/2006/relationships"><Relationship Id="rId1" Type="http://schemas.microsoft.com/office/2006/relationships/xlExternalLinkPath/xlPathMissing" Target="8.%20C222_NhuCau" TargetMode="External"/></Relationships>
</file>

<file path=xl/externalLinks/_rels/externalLink618.xml.rels><?xml version="1.0" encoding="UTF-8" standalone="yes"?>
<Relationships xmlns="http://schemas.openxmlformats.org/package/2006/relationships"><Relationship Id="rId1" Type="http://schemas.microsoft.com/office/2006/relationships/xlExternalLinkPath/xlPathMissing" Target="8.%20C223_NhuCau" TargetMode="External"/></Relationships>
</file>

<file path=xl/externalLinks/_rels/externalLink619.xml.rels><?xml version="1.0" encoding="UTF-8" standalone="yes"?>
<Relationships xmlns="http://schemas.openxmlformats.org/package/2006/relationships"><Relationship Id="rId1" Type="http://schemas.microsoft.com/office/2006/relationships/xlExternalLinkPath/xlPathMissing" Target="8.%20C224_NhuCau" TargetMode="External"/></Relationships>
</file>

<file path=xl/externalLinks/_rels/externalLink620.xml.rels><?xml version="1.0" encoding="UTF-8" standalone="yes"?>
<Relationships xmlns="http://schemas.openxmlformats.org/package/2006/relationships"><Relationship Id="rId1" Type="http://schemas.microsoft.com/office/2006/relationships/xlExternalLinkPath/xlPathMissing" Target="8.%20C225_NhuCau" TargetMode="External"/></Relationships>
</file>

<file path=xl/externalLinks/_rels/externalLink621.xml.rels><?xml version="1.0" encoding="UTF-8" standalone="yes"?>
<Relationships xmlns="http://schemas.openxmlformats.org/package/2006/relationships"><Relationship Id="rId1" Type="http://schemas.microsoft.com/office/2006/relationships/xlExternalLinkPath/xlPathMissing" Target="8.%20C226_NhuCau" TargetMode="External"/></Relationships>
</file>

<file path=xl/externalLinks/_rels/externalLink622.xml.rels><?xml version="1.0" encoding="UTF-8" standalone="yes"?>
<Relationships xmlns="http://schemas.openxmlformats.org/package/2006/relationships"><Relationship Id="rId1" Type="http://schemas.microsoft.com/office/2006/relationships/xlExternalLinkPath/xlPathMissing" Target="8.%20C227_NhuCau" TargetMode="External"/></Relationships>
</file>

<file path=xl/externalLinks/_rels/externalLink623.xml.rels><?xml version="1.0" encoding="UTF-8" standalone="yes"?>
<Relationships xmlns="http://schemas.openxmlformats.org/package/2006/relationships"><Relationship Id="rId1" Type="http://schemas.microsoft.com/office/2006/relationships/xlExternalLinkPath/xlPathMissing" Target="8.%20C228_NhuCau" TargetMode="External"/></Relationships>
</file>

<file path=xl/externalLinks/_rels/externalLink624.xml.rels><?xml version="1.0" encoding="UTF-8" standalone="yes"?>
<Relationships xmlns="http://schemas.openxmlformats.org/package/2006/relationships"><Relationship Id="rId1" Type="http://schemas.microsoft.com/office/2006/relationships/xlExternalLinkPath/xlPathMissing" Target="8.%20C229_NhuCau" TargetMode="External"/></Relationships>
</file>

<file path=xl/externalLinks/_rels/externalLink625.xml.rels><?xml version="1.0" encoding="UTF-8" standalone="yes"?>
<Relationships xmlns="http://schemas.openxmlformats.org/package/2006/relationships"><Relationship Id="rId1" Type="http://schemas.microsoft.com/office/2006/relationships/xlExternalLinkPath/xlPathMissing" Target="8.%20C230_NhuCau" TargetMode="External"/></Relationships>
</file>

<file path=xl/externalLinks/_rels/externalLink626.xml.rels><?xml version="1.0" encoding="UTF-8" standalone="yes"?>
<Relationships xmlns="http://schemas.openxmlformats.org/package/2006/relationships"><Relationship Id="rId1" Type="http://schemas.microsoft.com/office/2006/relationships/xlExternalLinkPath/xlPathMissing" Target="8.%20C231_NhuCau" TargetMode="External"/></Relationships>
</file>

<file path=xl/externalLinks/_rels/externalLink627.xml.rels><?xml version="1.0" encoding="UTF-8" standalone="yes"?>
<Relationships xmlns="http://schemas.openxmlformats.org/package/2006/relationships"><Relationship Id="rId1" Type="http://schemas.microsoft.com/office/2006/relationships/xlExternalLinkPath/xlPathMissing" Target="8.%20C232_NhuCau" TargetMode="External"/></Relationships>
</file>

<file path=xl/externalLinks/_rels/externalLink628.xml.rels><?xml version="1.0" encoding="UTF-8" standalone="yes"?>
<Relationships xmlns="http://schemas.openxmlformats.org/package/2006/relationships"><Relationship Id="rId1" Type="http://schemas.microsoft.com/office/2006/relationships/xlExternalLinkPath/xlPathMissing" Target="8.%20C233_NhuCau" TargetMode="External"/></Relationships>
</file>

<file path=xl/externalLinks/_rels/externalLink629.xml.rels><?xml version="1.0" encoding="UTF-8" standalone="yes"?>
<Relationships xmlns="http://schemas.openxmlformats.org/package/2006/relationships"><Relationship Id="rId1" Type="http://schemas.microsoft.com/office/2006/relationships/xlExternalLinkPath/xlPathMissing" Target="8.%20C234_NhuCau" TargetMode="External"/></Relationships>
</file>

<file path=xl/externalLinks/_rels/externalLink630.xml.rels><?xml version="1.0" encoding="UTF-8" standalone="yes"?>
<Relationships xmlns="http://schemas.openxmlformats.org/package/2006/relationships"><Relationship Id="rId1" Type="http://schemas.microsoft.com/office/2006/relationships/xlExternalLinkPath/xlPathMissing" Target="8.%20C235_NhuCau" TargetMode="External"/></Relationships>
</file>

<file path=xl/externalLinks/_rels/externalLink631.xml.rels><?xml version="1.0" encoding="UTF-8" standalone="yes"?>
<Relationships xmlns="http://schemas.openxmlformats.org/package/2006/relationships"><Relationship Id="rId1" Type="http://schemas.microsoft.com/office/2006/relationships/xlExternalLinkPath/xlPathMissing" Target="8.%20C236_NhuCau" TargetMode="External"/></Relationships>
</file>

<file path=xl/externalLinks/_rels/externalLink632.xml.rels><?xml version="1.0" encoding="UTF-8" standalone="yes"?>
<Relationships xmlns="http://schemas.openxmlformats.org/package/2006/relationships"><Relationship Id="rId1" Type="http://schemas.microsoft.com/office/2006/relationships/xlExternalLinkPath/xlPathMissing" Target="8.%20C237_NhuCau" TargetMode="External"/></Relationships>
</file>

<file path=xl/externalLinks/_rels/externalLink633.xml.rels><?xml version="1.0" encoding="UTF-8" standalone="yes"?>
<Relationships xmlns="http://schemas.openxmlformats.org/package/2006/relationships"><Relationship Id="rId1" Type="http://schemas.microsoft.com/office/2006/relationships/xlExternalLinkPath/xlPathMissing" Target="8.%20C238_NhuCau" TargetMode="External"/></Relationships>
</file>

<file path=xl/externalLinks/_rels/externalLink634.xml.rels><?xml version="1.0" encoding="UTF-8" standalone="yes"?>
<Relationships xmlns="http://schemas.openxmlformats.org/package/2006/relationships"><Relationship Id="rId1" Type="http://schemas.microsoft.com/office/2006/relationships/xlExternalLinkPath/xlPathMissing" Target="8.%20C239_NhuCau" TargetMode="External"/></Relationships>
</file>

<file path=xl/externalLinks/_rels/externalLink635.xml.rels><?xml version="1.0" encoding="UTF-8" standalone="yes"?>
<Relationships xmlns="http://schemas.openxmlformats.org/package/2006/relationships"><Relationship Id="rId1" Type="http://schemas.microsoft.com/office/2006/relationships/xlExternalLinkPath/xlPathMissing" Target="8.%20C240_NhuCau" TargetMode="External"/></Relationships>
</file>

<file path=xl/externalLinks/_rels/externalLink636.xml.rels><?xml version="1.0" encoding="UTF-8" standalone="yes"?>
<Relationships xmlns="http://schemas.openxmlformats.org/package/2006/relationships"><Relationship Id="rId1" Type="http://schemas.microsoft.com/office/2006/relationships/xlExternalLinkPath/xlPathMissing" Target="8.%20C241_NhuCau" TargetMode="External"/></Relationships>
</file>

<file path=xl/externalLinks/_rels/externalLink637.xml.rels><?xml version="1.0" encoding="UTF-8" standalone="yes"?>
<Relationships xmlns="http://schemas.openxmlformats.org/package/2006/relationships"><Relationship Id="rId1" Type="http://schemas.microsoft.com/office/2006/relationships/xlExternalLinkPath/xlPathMissing" Target="8.%20C242_NhuCau" TargetMode="External"/></Relationships>
</file>

<file path=xl/externalLinks/_rels/externalLink638.xml.rels><?xml version="1.0" encoding="UTF-8" standalone="yes"?>
<Relationships xmlns="http://schemas.openxmlformats.org/package/2006/relationships"><Relationship Id="rId1" Type="http://schemas.microsoft.com/office/2006/relationships/xlExternalLinkPath/xlPathMissing" Target="8.%20C243_NhuCau" TargetMode="External"/></Relationships>
</file>

<file path=xl/externalLinks/_rels/externalLink639.xml.rels><?xml version="1.0" encoding="UTF-8" standalone="yes"?>
<Relationships xmlns="http://schemas.openxmlformats.org/package/2006/relationships"><Relationship Id="rId1" Type="http://schemas.microsoft.com/office/2006/relationships/xlExternalLinkPath/xlPathMissing" Target="8.%20C244_NhuCau" TargetMode="External"/></Relationships>
</file>

<file path=xl/externalLinks/_rels/externalLink640.xml.rels><?xml version="1.0" encoding="UTF-8" standalone="yes"?>
<Relationships xmlns="http://schemas.openxmlformats.org/package/2006/relationships"><Relationship Id="rId1" Type="http://schemas.microsoft.com/office/2006/relationships/xlExternalLinkPath/xlPathMissing" Target="8.%20C245_NhuCau" TargetMode="External"/></Relationships>
</file>

<file path=xl/externalLinks/_rels/externalLink641.xml.rels><?xml version="1.0" encoding="UTF-8" standalone="yes"?>
<Relationships xmlns="http://schemas.openxmlformats.org/package/2006/relationships"><Relationship Id="rId1" Type="http://schemas.microsoft.com/office/2006/relationships/xlExternalLinkPath/xlPathMissing" Target="8.%20C246_NhuCau" TargetMode="External"/></Relationships>
</file>

<file path=xl/externalLinks/_rels/externalLink642.xml.rels><?xml version="1.0" encoding="UTF-8" standalone="yes"?>
<Relationships xmlns="http://schemas.openxmlformats.org/package/2006/relationships"><Relationship Id="rId1" Type="http://schemas.microsoft.com/office/2006/relationships/xlExternalLinkPath/xlPathMissing" Target="8.%20C247_NhuCau" TargetMode="External"/></Relationships>
</file>

<file path=xl/externalLinks/_rels/externalLink643.xml.rels><?xml version="1.0" encoding="UTF-8" standalone="yes"?>
<Relationships xmlns="http://schemas.openxmlformats.org/package/2006/relationships"><Relationship Id="rId1" Type="http://schemas.microsoft.com/office/2006/relationships/xlExternalLinkPath/xlPathMissing" Target="8.%20C248_NhuCau" TargetMode="External"/></Relationships>
</file>

<file path=xl/externalLinks/_rels/externalLink644.xml.rels><?xml version="1.0" encoding="UTF-8" standalone="yes"?>
<Relationships xmlns="http://schemas.openxmlformats.org/package/2006/relationships"><Relationship Id="rId1" Type="http://schemas.microsoft.com/office/2006/relationships/xlExternalLinkPath/xlPathMissing" Target="8.%20C249_NhuCau" TargetMode="External"/></Relationships>
</file>

<file path=xl/externalLinks/_rels/externalLink645.xml.rels><?xml version="1.0" encoding="UTF-8" standalone="yes"?>
<Relationships xmlns="http://schemas.openxmlformats.org/package/2006/relationships"><Relationship Id="rId1" Type="http://schemas.microsoft.com/office/2006/relationships/xlExternalLinkPath/xlPathMissing" Target="8.%20C250_NhuCau" TargetMode="External"/></Relationships>
</file>

<file path=xl/externalLinks/_rels/externalLink646.xml.rels><?xml version="1.0" encoding="UTF-8" standalone="yes"?>
<Relationships xmlns="http://schemas.openxmlformats.org/package/2006/relationships"><Relationship Id="rId1" Type="http://schemas.microsoft.com/office/2006/relationships/xlExternalLinkPath/xlPathMissing" Target="8.%20C251_NhuCau" TargetMode="External"/></Relationships>
</file>

<file path=xl/externalLinks/_rels/externalLink647.xml.rels><?xml version="1.0" encoding="UTF-8" standalone="yes"?>
<Relationships xmlns="http://schemas.openxmlformats.org/package/2006/relationships"><Relationship Id="rId1" Type="http://schemas.microsoft.com/office/2006/relationships/xlExternalLinkPath/xlPathMissing" Target="8.%20C252_NhuCau" TargetMode="External"/></Relationships>
</file>

<file path=xl/externalLinks/_rels/externalLink648.xml.rels><?xml version="1.0" encoding="UTF-8" standalone="yes"?>
<Relationships xmlns="http://schemas.openxmlformats.org/package/2006/relationships"><Relationship Id="rId1" Type="http://schemas.microsoft.com/office/2006/relationships/xlExternalLinkPath/xlPathMissing" Target="8.%20C253_NhuCau" TargetMode="External"/></Relationships>
</file>

<file path=xl/externalLinks/_rels/externalLink649.xml.rels><?xml version="1.0" encoding="UTF-8" standalone="yes"?>
<Relationships xmlns="http://schemas.openxmlformats.org/package/2006/relationships"><Relationship Id="rId1" Type="http://schemas.microsoft.com/office/2006/relationships/xlExternalLinkPath/xlPathMissing" Target="8.%20C254_NhuCau" TargetMode="External"/></Relationships>
</file>

<file path=xl/externalLinks/_rels/externalLink650.xml.rels><?xml version="1.0" encoding="UTF-8" standalone="yes"?>
<Relationships xmlns="http://schemas.openxmlformats.org/package/2006/relationships"><Relationship Id="rId1" Type="http://schemas.microsoft.com/office/2006/relationships/xlExternalLinkPath/xlPathMissing" Target="8.%20C255_NhuCau" TargetMode="External"/></Relationships>
</file>

<file path=xl/externalLinks/_rels/externalLink651.xml.rels><?xml version="1.0" encoding="UTF-8" standalone="yes"?>
<Relationships xmlns="http://schemas.openxmlformats.org/package/2006/relationships"><Relationship Id="rId1" Type="http://schemas.microsoft.com/office/2006/relationships/xlExternalLinkPath/xlPathMissing" Target="8.%20C256_NhuCau" TargetMode="External"/></Relationships>
</file>

<file path=xl/externalLinks/_rels/externalLink652.xml.rels><?xml version="1.0" encoding="UTF-8" standalone="yes"?>
<Relationships xmlns="http://schemas.openxmlformats.org/package/2006/relationships"><Relationship Id="rId1" Type="http://schemas.microsoft.com/office/2006/relationships/xlExternalLinkPath/xlPathMissing" Target="8.%20C257_NhuCau" TargetMode="External"/></Relationships>
</file>

<file path=xl/externalLinks/_rels/externalLink653.xml.rels><?xml version="1.0" encoding="UTF-8" standalone="yes"?>
<Relationships xmlns="http://schemas.openxmlformats.org/package/2006/relationships"><Relationship Id="rId1" Type="http://schemas.microsoft.com/office/2006/relationships/xlExternalLinkPath/xlPathMissing" Target="8.%20C258_NhuCau" TargetMode="External"/></Relationships>
</file>

<file path=xl/externalLinks/_rels/externalLink654.xml.rels><?xml version="1.0" encoding="UTF-8" standalone="yes"?>
<Relationships xmlns="http://schemas.openxmlformats.org/package/2006/relationships"><Relationship Id="rId1" Type="http://schemas.microsoft.com/office/2006/relationships/xlExternalLinkPath/xlPathMissing" Target="8.%20C259_NhuCau" TargetMode="External"/></Relationships>
</file>

<file path=xl/externalLinks/_rels/externalLink655.xml.rels><?xml version="1.0" encoding="UTF-8" standalone="yes"?>
<Relationships xmlns="http://schemas.openxmlformats.org/package/2006/relationships"><Relationship Id="rId1" Type="http://schemas.microsoft.com/office/2006/relationships/xlExternalLinkPath/xlPathMissing" Target="8.%20C260_NhuCau" TargetMode="External"/></Relationships>
</file>

<file path=xl/externalLinks/_rels/externalLink656.xml.rels><?xml version="1.0" encoding="UTF-8" standalone="yes"?>
<Relationships xmlns="http://schemas.openxmlformats.org/package/2006/relationships"><Relationship Id="rId1" Type="http://schemas.microsoft.com/office/2006/relationships/xlExternalLinkPath/xlPathMissing" Target="8.%20C261_NhuCau" TargetMode="External"/></Relationships>
</file>

<file path=xl/externalLinks/_rels/externalLink657.xml.rels><?xml version="1.0" encoding="UTF-8" standalone="yes"?>
<Relationships xmlns="http://schemas.openxmlformats.org/package/2006/relationships"><Relationship Id="rId1" Type="http://schemas.microsoft.com/office/2006/relationships/xlExternalLinkPath/xlPathMissing" Target="8.%20C262_NhuCau" TargetMode="External"/></Relationships>
</file>

<file path=xl/externalLinks/_rels/externalLink658.xml.rels><?xml version="1.0" encoding="UTF-8" standalone="yes"?>
<Relationships xmlns="http://schemas.openxmlformats.org/package/2006/relationships"><Relationship Id="rId1" Type="http://schemas.microsoft.com/office/2006/relationships/xlExternalLinkPath/xlPathMissing" Target="8.%20C263_NhuCau" TargetMode="External"/></Relationships>
</file>

<file path=xl/externalLinks/_rels/externalLink659.xml.rels><?xml version="1.0" encoding="UTF-8" standalone="yes"?>
<Relationships xmlns="http://schemas.openxmlformats.org/package/2006/relationships"><Relationship Id="rId1" Type="http://schemas.microsoft.com/office/2006/relationships/xlExternalLinkPath/xlPathMissing" Target="8.%20C264_NhuCau" TargetMode="External"/></Relationships>
</file>

<file path=xl/externalLinks/_rels/externalLink660.xml.rels><?xml version="1.0" encoding="UTF-8" standalone="yes"?>
<Relationships xmlns="http://schemas.openxmlformats.org/package/2006/relationships"><Relationship Id="rId1" Type="http://schemas.microsoft.com/office/2006/relationships/xlExternalLinkPath/xlPathMissing" Target="8.%20C265_NhuCau" TargetMode="External"/></Relationships>
</file>

<file path=xl/externalLinks/_rels/externalLink661.xml.rels><?xml version="1.0" encoding="UTF-8" standalone="yes"?>
<Relationships xmlns="http://schemas.openxmlformats.org/package/2006/relationships"><Relationship Id="rId1" Type="http://schemas.microsoft.com/office/2006/relationships/xlExternalLinkPath/xlPathMissing" Target="8.%20C266_NhuCau" TargetMode="External"/></Relationships>
</file>

<file path=xl/externalLinks/_rels/externalLink662.xml.rels><?xml version="1.0" encoding="UTF-8" standalone="yes"?>
<Relationships xmlns="http://schemas.openxmlformats.org/package/2006/relationships"><Relationship Id="rId1" Type="http://schemas.microsoft.com/office/2006/relationships/xlExternalLinkPath/xlPathMissing" Target="8.%20C267_NhuCau" TargetMode="External"/></Relationships>
</file>

<file path=xl/externalLinks/_rels/externalLink663.xml.rels><?xml version="1.0" encoding="UTF-8" standalone="yes"?>
<Relationships xmlns="http://schemas.openxmlformats.org/package/2006/relationships"><Relationship Id="rId1" Type="http://schemas.microsoft.com/office/2006/relationships/xlExternalLinkPath/xlPathMissing" Target="8.%20C268_NhuCau" TargetMode="External"/></Relationships>
</file>

<file path=xl/externalLinks/_rels/externalLink664.xml.rels><?xml version="1.0" encoding="UTF-8" standalone="yes"?>
<Relationships xmlns="http://schemas.openxmlformats.org/package/2006/relationships"><Relationship Id="rId1" Type="http://schemas.microsoft.com/office/2006/relationships/xlExternalLinkPath/xlPathMissing" Target="8.%20C269_NhuCau" TargetMode="External"/></Relationships>
</file>

<file path=xl/externalLinks/_rels/externalLink665.xml.rels><?xml version="1.0" encoding="UTF-8" standalone="yes"?>
<Relationships xmlns="http://schemas.openxmlformats.org/package/2006/relationships"><Relationship Id="rId1" Type="http://schemas.microsoft.com/office/2006/relationships/xlExternalLinkPath/xlPathMissing" Target="8.%20C270_NhuCau" TargetMode="External"/></Relationships>
</file>

<file path=xl/externalLinks/_rels/externalLink666.xml.rels><?xml version="1.0" encoding="UTF-8" standalone="yes"?>
<Relationships xmlns="http://schemas.openxmlformats.org/package/2006/relationships"><Relationship Id="rId1" Type="http://schemas.microsoft.com/office/2006/relationships/xlExternalLinkPath/xlPathMissing" Target="8.%20C271_NhuCau" TargetMode="External"/></Relationships>
</file>

<file path=xl/externalLinks/_rels/externalLink667.xml.rels><?xml version="1.0" encoding="UTF-8" standalone="yes"?>
<Relationships xmlns="http://schemas.openxmlformats.org/package/2006/relationships"><Relationship Id="rId1" Type="http://schemas.microsoft.com/office/2006/relationships/xlExternalLinkPath/xlPathMissing" Target="8.%20C272_NhuCau" TargetMode="External"/></Relationships>
</file>

<file path=xl/externalLinks/_rels/externalLink668.xml.rels><?xml version="1.0" encoding="UTF-8" standalone="yes"?>
<Relationships xmlns="http://schemas.openxmlformats.org/package/2006/relationships"><Relationship Id="rId1" Type="http://schemas.microsoft.com/office/2006/relationships/xlExternalLinkPath/xlPathMissing" Target="8.%20C273_NhuCau" TargetMode="External"/></Relationships>
</file>

<file path=xl/externalLinks/_rels/externalLink669.xml.rels><?xml version="1.0" encoding="UTF-8" standalone="yes"?>
<Relationships xmlns="http://schemas.openxmlformats.org/package/2006/relationships"><Relationship Id="rId1" Type="http://schemas.microsoft.com/office/2006/relationships/xlExternalLinkPath/xlPathMissing" Target="8.%20C274_NhuCau" TargetMode="External"/></Relationships>
</file>

<file path=xl/externalLinks/_rels/externalLink670.xml.rels><?xml version="1.0" encoding="UTF-8" standalone="yes"?>
<Relationships xmlns="http://schemas.openxmlformats.org/package/2006/relationships"><Relationship Id="rId1" Type="http://schemas.microsoft.com/office/2006/relationships/xlExternalLinkPath/xlPathMissing" Target="8.%20C275_NhuCau" TargetMode="External"/></Relationships>
</file>

<file path=xl/externalLinks/_rels/externalLink671.xml.rels><?xml version="1.0" encoding="UTF-8" standalone="yes"?>
<Relationships xmlns="http://schemas.openxmlformats.org/package/2006/relationships"><Relationship Id="rId1" Type="http://schemas.microsoft.com/office/2006/relationships/xlExternalLinkPath/xlPathMissing" Target="8.%20C276_NhuCau" TargetMode="External"/></Relationships>
</file>

<file path=xl/externalLinks/_rels/externalLink672.xml.rels><?xml version="1.0" encoding="UTF-8" standalone="yes"?>
<Relationships xmlns="http://schemas.openxmlformats.org/package/2006/relationships"><Relationship Id="rId1" Type="http://schemas.microsoft.com/office/2006/relationships/xlExternalLinkPath/xlPathMissing" Target="8.%20C277_NhuCau" TargetMode="External"/></Relationships>
</file>

<file path=xl/externalLinks/_rels/externalLink673.xml.rels><?xml version="1.0" encoding="UTF-8" standalone="yes"?>
<Relationships xmlns="http://schemas.openxmlformats.org/package/2006/relationships"><Relationship Id="rId1" Type="http://schemas.microsoft.com/office/2006/relationships/xlExternalLinkPath/xlPathMissing" Target="8.%20C278_NhuCau" TargetMode="External"/></Relationships>
</file>

<file path=xl/externalLinks/_rels/externalLink674.xml.rels><?xml version="1.0" encoding="UTF-8" standalone="yes"?>
<Relationships xmlns="http://schemas.openxmlformats.org/package/2006/relationships"><Relationship Id="rId1" Type="http://schemas.microsoft.com/office/2006/relationships/xlExternalLinkPath/xlPathMissing" Target="8.%20C279_NhuCau" TargetMode="External"/></Relationships>
</file>

<file path=xl/externalLinks/_rels/externalLink675.xml.rels><?xml version="1.0" encoding="UTF-8" standalone="yes"?>
<Relationships xmlns="http://schemas.openxmlformats.org/package/2006/relationships"><Relationship Id="rId1" Type="http://schemas.microsoft.com/office/2006/relationships/xlExternalLinkPath/xlPathMissing" Target="8.%20C280_NhuCau" TargetMode="External"/></Relationships>
</file>

<file path=xl/externalLinks/_rels/externalLink676.xml.rels><?xml version="1.0" encoding="UTF-8" standalone="yes"?>
<Relationships xmlns="http://schemas.openxmlformats.org/package/2006/relationships"><Relationship Id="rId1" Type="http://schemas.microsoft.com/office/2006/relationships/xlExternalLinkPath/xlPathMissing" Target="8.%20C281_NhuCau" TargetMode="External"/></Relationships>
</file>

<file path=xl/externalLinks/_rels/externalLink677.xml.rels><?xml version="1.0" encoding="UTF-8" standalone="yes"?>
<Relationships xmlns="http://schemas.openxmlformats.org/package/2006/relationships"><Relationship Id="rId1" Type="http://schemas.microsoft.com/office/2006/relationships/xlExternalLinkPath/xlPathMissing" Target="8.%20C282_NhuCau" TargetMode="External"/></Relationships>
</file>

<file path=xl/externalLinks/_rels/externalLink678.xml.rels><?xml version="1.0" encoding="UTF-8" standalone="yes"?>
<Relationships xmlns="http://schemas.openxmlformats.org/package/2006/relationships"><Relationship Id="rId1" Type="http://schemas.microsoft.com/office/2006/relationships/xlExternalLinkPath/xlPathMissing" Target="8.%20C283_NhuCau" TargetMode="External"/></Relationships>
</file>

<file path=xl/externalLinks/_rels/externalLink679.xml.rels><?xml version="1.0" encoding="UTF-8" standalone="yes"?>
<Relationships xmlns="http://schemas.openxmlformats.org/package/2006/relationships"><Relationship Id="rId1" Type="http://schemas.microsoft.com/office/2006/relationships/xlExternalLinkPath/xlPathMissing" Target="8.%20C284_NhuCau" TargetMode="External"/></Relationships>
</file>

<file path=xl/externalLinks/_rels/externalLink680.xml.rels><?xml version="1.0" encoding="UTF-8" standalone="yes"?>
<Relationships xmlns="http://schemas.openxmlformats.org/package/2006/relationships"><Relationship Id="rId1" Type="http://schemas.microsoft.com/office/2006/relationships/xlExternalLinkPath/xlPathMissing" Target="8.%20C285_NhuCau" TargetMode="External"/></Relationships>
</file>

<file path=xl/externalLinks/_rels/externalLink681.xml.rels><?xml version="1.0" encoding="UTF-8" standalone="yes"?>
<Relationships xmlns="http://schemas.openxmlformats.org/package/2006/relationships"><Relationship Id="rId1" Type="http://schemas.microsoft.com/office/2006/relationships/xlExternalLinkPath/xlPathMissing" Target="8.%20C286_NhuCau" TargetMode="External"/></Relationships>
</file>

<file path=xl/externalLinks/_rels/externalLink682.xml.rels><?xml version="1.0" encoding="UTF-8" standalone="yes"?>
<Relationships xmlns="http://schemas.openxmlformats.org/package/2006/relationships"><Relationship Id="rId1" Type="http://schemas.microsoft.com/office/2006/relationships/xlExternalLinkPath/xlPathMissing" Target="8.%20C287_NhuCau" TargetMode="External"/></Relationships>
</file>

<file path=xl/externalLinks/_rels/externalLink683.xml.rels><?xml version="1.0" encoding="UTF-8" standalone="yes"?>
<Relationships xmlns="http://schemas.openxmlformats.org/package/2006/relationships"><Relationship Id="rId1" Type="http://schemas.microsoft.com/office/2006/relationships/xlExternalLinkPath/xlPathMissing" Target="8.%20C288_NhuCau" TargetMode="External"/></Relationships>
</file>

<file path=xl/externalLinks/_rels/externalLink684.xml.rels><?xml version="1.0" encoding="UTF-8" standalone="yes"?>
<Relationships xmlns="http://schemas.openxmlformats.org/package/2006/relationships"><Relationship Id="rId1" Type="http://schemas.microsoft.com/office/2006/relationships/xlExternalLinkPath/xlPathMissing" Target="8.%20C289_NhuCau" TargetMode="External"/></Relationships>
</file>

<file path=xl/externalLinks/_rels/externalLink685.xml.rels><?xml version="1.0" encoding="UTF-8" standalone="yes"?>
<Relationships xmlns="http://schemas.openxmlformats.org/package/2006/relationships"><Relationship Id="rId1" Type="http://schemas.microsoft.com/office/2006/relationships/xlExternalLinkPath/xlPathMissing" Target="8.%20C290_NhuCau" TargetMode="External"/></Relationships>
</file>

<file path=xl/externalLinks/_rels/externalLink686.xml.rels><?xml version="1.0" encoding="UTF-8" standalone="yes"?>
<Relationships xmlns="http://schemas.openxmlformats.org/package/2006/relationships"><Relationship Id="rId1" Type="http://schemas.microsoft.com/office/2006/relationships/xlExternalLinkPath/xlPathMissing" Target="8.%20C291_NhuCau" TargetMode="External"/></Relationships>
</file>

<file path=xl/externalLinks/_rels/externalLink687.xml.rels><?xml version="1.0" encoding="UTF-8" standalone="yes"?>
<Relationships xmlns="http://schemas.openxmlformats.org/package/2006/relationships"><Relationship Id="rId1" Type="http://schemas.microsoft.com/office/2006/relationships/xlExternalLinkPath/xlPathMissing" Target="8.%20C292_NhuCau" TargetMode="External"/></Relationships>
</file>

<file path=xl/externalLinks/_rels/externalLink688.xml.rels><?xml version="1.0" encoding="UTF-8" standalone="yes"?>
<Relationships xmlns="http://schemas.openxmlformats.org/package/2006/relationships"><Relationship Id="rId1" Type="http://schemas.microsoft.com/office/2006/relationships/xlExternalLinkPath/xlPathMissing" Target="8.%20C293_NhuCau" TargetMode="External"/></Relationships>
</file>

<file path=xl/externalLinks/_rels/externalLink689.xml.rels><?xml version="1.0" encoding="UTF-8" standalone="yes"?>
<Relationships xmlns="http://schemas.openxmlformats.org/package/2006/relationships"><Relationship Id="rId1" Type="http://schemas.microsoft.com/office/2006/relationships/xlExternalLinkPath/xlPathMissing" Target="8.%20C294_NhuCau" TargetMode="External"/></Relationships>
</file>

<file path=xl/externalLinks/_rels/externalLink690.xml.rels><?xml version="1.0" encoding="UTF-8" standalone="yes"?>
<Relationships xmlns="http://schemas.openxmlformats.org/package/2006/relationships"><Relationship Id="rId1" Type="http://schemas.microsoft.com/office/2006/relationships/xlExternalLinkPath/xlPathMissing" Target="8.%20C295_NhuCau" TargetMode="External"/></Relationships>
</file>

<file path=xl/externalLinks/_rels/externalLink691.xml.rels><?xml version="1.0" encoding="UTF-8" standalone="yes"?>
<Relationships xmlns="http://schemas.openxmlformats.org/package/2006/relationships"><Relationship Id="rId1" Type="http://schemas.microsoft.com/office/2006/relationships/xlExternalLinkPath/xlPathMissing" Target="8.%20C296_NhuCau" TargetMode="External"/></Relationships>
</file>

<file path=xl/externalLinks/_rels/externalLink692.xml.rels><?xml version="1.0" encoding="UTF-8" standalone="yes"?>
<Relationships xmlns="http://schemas.openxmlformats.org/package/2006/relationships"><Relationship Id="rId1" Type="http://schemas.microsoft.com/office/2006/relationships/xlExternalLinkPath/xlPathMissing" Target="8.%20C297_NhuCau" TargetMode="External"/></Relationships>
</file>

<file path=xl/externalLinks/_rels/externalLink693.xml.rels><?xml version="1.0" encoding="UTF-8" standalone="yes"?>
<Relationships xmlns="http://schemas.openxmlformats.org/package/2006/relationships"><Relationship Id="rId1" Type="http://schemas.microsoft.com/office/2006/relationships/xlExternalLinkPath/xlPathMissing" Target="8.%20C298_NhuCau" TargetMode="External"/></Relationships>
</file>

<file path=xl/externalLinks/_rels/externalLink694.xml.rels><?xml version="1.0" encoding="UTF-8" standalone="yes"?>
<Relationships xmlns="http://schemas.openxmlformats.org/package/2006/relationships"><Relationship Id="rId1" Type="http://schemas.microsoft.com/office/2006/relationships/xlExternalLinkPath/xlPathMissing" Target="8.%20C299_NhuCau" TargetMode="External"/></Relationships>
</file>

<file path=xl/externalLinks/_rels/externalLink695.xml.rels><?xml version="1.0" encoding="UTF-8" standalone="yes"?>
<Relationships xmlns="http://schemas.openxmlformats.org/package/2006/relationships"><Relationship Id="rId1" Type="http://schemas.microsoft.com/office/2006/relationships/xlExternalLinkPath/xlPathMissing" Target="8.%20C300_NhuCau" TargetMode="External"/></Relationships>
</file>

<file path=xl/externalLinks/_rels/externalLink696.xml.rels><?xml version="1.0" encoding="UTF-8" standalone="yes"?>
<Relationships xmlns="http://schemas.openxmlformats.org/package/2006/relationships"><Relationship Id="rId1" Type="http://schemas.microsoft.com/office/2006/relationships/xlExternalLinkPath/xlPathMissing" Target="8.%20C301_NhuCau" TargetMode="External"/></Relationships>
</file>

<file path=xl/externalLinks/_rels/externalLink697.xml.rels><?xml version="1.0" encoding="UTF-8" standalone="yes"?>
<Relationships xmlns="http://schemas.openxmlformats.org/package/2006/relationships"><Relationship Id="rId1" Type="http://schemas.microsoft.com/office/2006/relationships/xlExternalLinkPath/xlPathMissing" Target="8.%20C302_NhuCau" TargetMode="External"/></Relationships>
</file>

<file path=xl/externalLinks/_rels/externalLink698.xml.rels><?xml version="1.0" encoding="UTF-8" standalone="yes"?>
<Relationships xmlns="http://schemas.openxmlformats.org/package/2006/relationships"><Relationship Id="rId1" Type="http://schemas.microsoft.com/office/2006/relationships/xlExternalLinkPath/xlPathMissing" Target="8.%20C303_NhuCau" TargetMode="External"/></Relationships>
</file>

<file path=xl/externalLinks/_rels/externalLink699.xml.rels><?xml version="1.0" encoding="UTF-8" standalone="yes"?>
<Relationships xmlns="http://schemas.openxmlformats.org/package/2006/relationships"><Relationship Id="rId1" Type="http://schemas.microsoft.com/office/2006/relationships/xlExternalLinkPath/xlPathMissing" Target="8.%20C304_NhuCau" TargetMode="External"/></Relationships>
</file>

<file path=xl/externalLinks/_rels/externalLink700.xml.rels><?xml version="1.0" encoding="UTF-8" standalone="yes"?>
<Relationships xmlns="http://schemas.openxmlformats.org/package/2006/relationships"><Relationship Id="rId1" Type="http://schemas.microsoft.com/office/2006/relationships/xlExternalLinkPath/xlPathMissing" Target="8.%20C305_NhuCau" TargetMode="External"/></Relationships>
</file>

<file path=xl/externalLinks/_rels/externalLink701.xml.rels><?xml version="1.0" encoding="UTF-8" standalone="yes"?>
<Relationships xmlns="http://schemas.openxmlformats.org/package/2006/relationships"><Relationship Id="rId1" Type="http://schemas.microsoft.com/office/2006/relationships/xlExternalLinkPath/xlPathMissing" Target="8.%20C306_NhuCau" TargetMode="External"/></Relationships>
</file>

<file path=xl/externalLinks/_rels/externalLink702.xml.rels><?xml version="1.0" encoding="UTF-8" standalone="yes"?>
<Relationships xmlns="http://schemas.openxmlformats.org/package/2006/relationships"><Relationship Id="rId1" Type="http://schemas.microsoft.com/office/2006/relationships/xlExternalLinkPath/xlPathMissing" Target="8.%20C307_NhuCau" TargetMode="External"/></Relationships>
</file>

<file path=xl/externalLinks/_rels/externalLink703.xml.rels><?xml version="1.0" encoding="UTF-8" standalone="yes"?>
<Relationships xmlns="http://schemas.openxmlformats.org/package/2006/relationships"><Relationship Id="rId1" Type="http://schemas.microsoft.com/office/2006/relationships/xlExternalLinkPath/xlPathMissing" Target="8.%20C308_NhuCau" TargetMode="External"/></Relationships>
</file>

<file path=xl/externalLinks/_rels/externalLink704.xml.rels><?xml version="1.0" encoding="UTF-8" standalone="yes"?>
<Relationships xmlns="http://schemas.openxmlformats.org/package/2006/relationships"><Relationship Id="rId1" Type="http://schemas.microsoft.com/office/2006/relationships/xlExternalLinkPath/xlPathMissing" Target="8.%20C309_NhuCau" TargetMode="External"/></Relationships>
</file>

<file path=xl/externalLinks/_rels/externalLink705.xml.rels><?xml version="1.0" encoding="UTF-8" standalone="yes"?>
<Relationships xmlns="http://schemas.openxmlformats.org/package/2006/relationships"><Relationship Id="rId1" Type="http://schemas.microsoft.com/office/2006/relationships/xlExternalLinkPath/xlPathMissing" Target="8.%20C310_NhuCau" TargetMode="External"/></Relationships>
</file>

<file path=xl/externalLinks/_rels/externalLink706.xml.rels><?xml version="1.0" encoding="UTF-8" standalone="yes"?>
<Relationships xmlns="http://schemas.openxmlformats.org/package/2006/relationships"><Relationship Id="rId1" Type="http://schemas.microsoft.com/office/2006/relationships/xlExternalLinkPath/xlPathMissing" Target="8.%20C311_NhuCau" TargetMode="External"/></Relationships>
</file>

<file path=xl/externalLinks/_rels/externalLink707.xml.rels><?xml version="1.0" encoding="UTF-8" standalone="yes"?>
<Relationships xmlns="http://schemas.openxmlformats.org/package/2006/relationships"><Relationship Id="rId1" Type="http://schemas.microsoft.com/office/2006/relationships/xlExternalLinkPath/xlPathMissing" Target="8.%20C312_NhuCau" TargetMode="External"/></Relationships>
</file>

<file path=xl/externalLinks/_rels/externalLink708.xml.rels><?xml version="1.0" encoding="UTF-8" standalone="yes"?>
<Relationships xmlns="http://schemas.openxmlformats.org/package/2006/relationships"><Relationship Id="rId1" Type="http://schemas.microsoft.com/office/2006/relationships/xlExternalLinkPath/xlPathMissing" Target="8.%20C313_NhuCau" TargetMode="External"/></Relationships>
</file>

<file path=xl/externalLinks/_rels/externalLink709.xml.rels><?xml version="1.0" encoding="UTF-8" standalone="yes"?>
<Relationships xmlns="http://schemas.openxmlformats.org/package/2006/relationships"><Relationship Id="rId1" Type="http://schemas.microsoft.com/office/2006/relationships/xlExternalLinkPath/xlPathMissing" Target="8.%20C314_NhuCau" TargetMode="External"/></Relationships>
</file>

<file path=xl/externalLinks/_rels/externalLink710.xml.rels><?xml version="1.0" encoding="UTF-8" standalone="yes"?>
<Relationships xmlns="http://schemas.openxmlformats.org/package/2006/relationships"><Relationship Id="rId1" Type="http://schemas.microsoft.com/office/2006/relationships/xlExternalLinkPath/xlPathMissing" Target="8.%20C315_NhuCau" TargetMode="External"/></Relationships>
</file>

<file path=xl/externalLinks/_rels/externalLink711.xml.rels><?xml version="1.0" encoding="UTF-8" standalone="yes"?>
<Relationships xmlns="http://schemas.openxmlformats.org/package/2006/relationships"><Relationship Id="rId1" Type="http://schemas.microsoft.com/office/2006/relationships/xlExternalLinkPath/xlPathMissing" Target="8.%20C316_NhuCau" TargetMode="External"/></Relationships>
</file>

<file path=xl/externalLinks/_rels/externalLink712.xml.rels><?xml version="1.0" encoding="UTF-8" standalone="yes"?>
<Relationships xmlns="http://schemas.openxmlformats.org/package/2006/relationships"><Relationship Id="rId1" Type="http://schemas.microsoft.com/office/2006/relationships/xlExternalLinkPath/xlPathMissing" Target="8.%20C317_NhuCau" TargetMode="External"/></Relationships>
</file>

<file path=xl/externalLinks/_rels/externalLink713.xml.rels><?xml version="1.0" encoding="UTF-8" standalone="yes"?>
<Relationships xmlns="http://schemas.openxmlformats.org/package/2006/relationships"><Relationship Id="rId1" Type="http://schemas.microsoft.com/office/2006/relationships/xlExternalLinkPath/xlPathMissing" Target="8.%20C318_NhuCau" TargetMode="External"/></Relationships>
</file>

<file path=xl/externalLinks/_rels/externalLink714.xml.rels><?xml version="1.0" encoding="UTF-8" standalone="yes"?>
<Relationships xmlns="http://schemas.openxmlformats.org/package/2006/relationships"><Relationship Id="rId1" Type="http://schemas.microsoft.com/office/2006/relationships/xlExternalLinkPath/xlPathMissing" Target="8.%20C319_NhuCau" TargetMode="External"/></Relationships>
</file>

<file path=xl/externalLinks/_rels/externalLink715.xml.rels><?xml version="1.0" encoding="UTF-8" standalone="yes"?>
<Relationships xmlns="http://schemas.openxmlformats.org/package/2006/relationships"><Relationship Id="rId1" Type="http://schemas.microsoft.com/office/2006/relationships/xlExternalLinkPath/xlPathMissing" Target="8.%20C320_NhuCau" TargetMode="External"/></Relationships>
</file>

<file path=xl/externalLinks/_rels/externalLink716.xml.rels><?xml version="1.0" encoding="UTF-8" standalone="yes"?>
<Relationships xmlns="http://schemas.openxmlformats.org/package/2006/relationships"><Relationship Id="rId1" Type="http://schemas.microsoft.com/office/2006/relationships/xlExternalLinkPath/xlPathMissing" Target="8.%20C321_NhuCau" TargetMode="External"/></Relationships>
</file>

<file path=xl/externalLinks/_rels/externalLink717.xml.rels><?xml version="1.0" encoding="UTF-8" standalone="yes"?>
<Relationships xmlns="http://schemas.openxmlformats.org/package/2006/relationships"><Relationship Id="rId1" Type="http://schemas.microsoft.com/office/2006/relationships/xlExternalLinkPath/xlPathMissing" Target="8.%20C322_NhuCau" TargetMode="External"/></Relationships>
</file>

<file path=xl/externalLinks/_rels/externalLink718.xml.rels><?xml version="1.0" encoding="UTF-8" standalone="yes"?>
<Relationships xmlns="http://schemas.openxmlformats.org/package/2006/relationships"><Relationship Id="rId1" Type="http://schemas.microsoft.com/office/2006/relationships/xlExternalLinkPath/xlPathMissing" Target="8.%20C323_NhuCau" TargetMode="External"/></Relationships>
</file>

<file path=xl/externalLinks/_rels/externalLink719.xml.rels><?xml version="1.0" encoding="UTF-8" standalone="yes"?>
<Relationships xmlns="http://schemas.openxmlformats.org/package/2006/relationships"><Relationship Id="rId1" Type="http://schemas.microsoft.com/office/2006/relationships/xlExternalLinkPath/xlPathMissing" Target="8.%20C324_NhuCau" TargetMode="External"/></Relationships>
</file>

<file path=xl/externalLinks/_rels/externalLink720.xml.rels><?xml version="1.0" encoding="UTF-8" standalone="yes"?>
<Relationships xmlns="http://schemas.openxmlformats.org/package/2006/relationships"><Relationship Id="rId1" Type="http://schemas.microsoft.com/office/2006/relationships/xlExternalLinkPath/xlPathMissing" Target="8.%20C325_NhuCau" TargetMode="External"/></Relationships>
</file>

<file path=xl/externalLinks/_rels/externalLink721.xml.rels><?xml version="1.0" encoding="UTF-8" standalone="yes"?>
<Relationships xmlns="http://schemas.openxmlformats.org/package/2006/relationships"><Relationship Id="rId1" Type="http://schemas.microsoft.com/office/2006/relationships/xlExternalLinkPath/xlPathMissing" Target="8.%20C326_NhuCau" TargetMode="External"/></Relationships>
</file>

<file path=xl/externalLinks/_rels/externalLink722.xml.rels><?xml version="1.0" encoding="UTF-8" standalone="yes"?>
<Relationships xmlns="http://schemas.openxmlformats.org/package/2006/relationships"><Relationship Id="rId1" Type="http://schemas.microsoft.com/office/2006/relationships/xlExternalLinkPath/xlPathMissing" Target="8.%20C327_NhuCau" TargetMode="External"/></Relationships>
</file>

<file path=xl/externalLinks/_rels/externalLink723.xml.rels><?xml version="1.0" encoding="UTF-8" standalone="yes"?>
<Relationships xmlns="http://schemas.openxmlformats.org/package/2006/relationships"><Relationship Id="rId1" Type="http://schemas.microsoft.com/office/2006/relationships/xlExternalLinkPath/xlPathMissing" Target="8.%20C328_NhuCau" TargetMode="External"/></Relationships>
</file>

<file path=xl/externalLinks/_rels/externalLink724.xml.rels><?xml version="1.0" encoding="UTF-8" standalone="yes"?>
<Relationships xmlns="http://schemas.openxmlformats.org/package/2006/relationships"><Relationship Id="rId1" Type="http://schemas.microsoft.com/office/2006/relationships/xlExternalLinkPath/xlPathMissing" Target="8.%20C329_NhuCau" TargetMode="External"/></Relationships>
</file>

<file path=xl/externalLinks/_rels/externalLink725.xml.rels><?xml version="1.0" encoding="UTF-8" standalone="yes"?>
<Relationships xmlns="http://schemas.openxmlformats.org/package/2006/relationships"><Relationship Id="rId1" Type="http://schemas.microsoft.com/office/2006/relationships/xlExternalLinkPath/xlPathMissing" Target="8.%20C330_NhuCau" TargetMode="External"/></Relationships>
</file>

<file path=xl/externalLinks/_rels/externalLink726.xml.rels><?xml version="1.0" encoding="UTF-8" standalone="yes"?>
<Relationships xmlns="http://schemas.openxmlformats.org/package/2006/relationships"><Relationship Id="rId1" Type="http://schemas.microsoft.com/office/2006/relationships/xlExternalLinkPath/xlPathMissing" Target="8.%20C331_NhuCau" TargetMode="External"/></Relationships>
</file>

<file path=xl/externalLinks/_rels/externalLink727.xml.rels><?xml version="1.0" encoding="UTF-8" standalone="yes"?>
<Relationships xmlns="http://schemas.openxmlformats.org/package/2006/relationships"><Relationship Id="rId1" Type="http://schemas.microsoft.com/office/2006/relationships/xlExternalLinkPath/xlPathMissing" Target="8.%20C332_NhuCau" TargetMode="External"/></Relationships>
</file>

<file path=xl/externalLinks/_rels/externalLink728.xml.rels><?xml version="1.0" encoding="UTF-8" standalone="yes"?>
<Relationships xmlns="http://schemas.openxmlformats.org/package/2006/relationships"><Relationship Id="rId1" Type="http://schemas.microsoft.com/office/2006/relationships/xlExternalLinkPath/xlPathMissing" Target="8.%20C333_NhuCau" TargetMode="External"/></Relationships>
</file>

<file path=xl/externalLinks/_rels/externalLink729.xml.rels><?xml version="1.0" encoding="UTF-8" standalone="yes"?>
<Relationships xmlns="http://schemas.openxmlformats.org/package/2006/relationships"><Relationship Id="rId1" Type="http://schemas.microsoft.com/office/2006/relationships/xlExternalLinkPath/xlPathMissing" Target="8.%20C334_NhuCau" TargetMode="External"/></Relationships>
</file>

<file path=xl/externalLinks/_rels/externalLink730.xml.rels><?xml version="1.0" encoding="UTF-8" standalone="yes"?>
<Relationships xmlns="http://schemas.openxmlformats.org/package/2006/relationships"><Relationship Id="rId1" Type="http://schemas.microsoft.com/office/2006/relationships/xlExternalLinkPath/xlPathMissing" Target="8.%20C335_NhuCau" TargetMode="External"/></Relationships>
</file>

<file path=xl/externalLinks/_rels/externalLink731.xml.rels><?xml version="1.0" encoding="UTF-8" standalone="yes"?>
<Relationships xmlns="http://schemas.openxmlformats.org/package/2006/relationships"><Relationship Id="rId1" Type="http://schemas.microsoft.com/office/2006/relationships/xlExternalLinkPath/xlPathMissing" Target="8.%20C336_NhuCau" TargetMode="External"/></Relationships>
</file>

<file path=xl/externalLinks/_rels/externalLink732.xml.rels><?xml version="1.0" encoding="UTF-8" standalone="yes"?>
<Relationships xmlns="http://schemas.openxmlformats.org/package/2006/relationships"><Relationship Id="rId1" Type="http://schemas.microsoft.com/office/2006/relationships/xlExternalLinkPath/xlPathMissing" Target="8.%20C337_NhuCau" TargetMode="External"/></Relationships>
</file>

<file path=xl/externalLinks/_rels/externalLink733.xml.rels><?xml version="1.0" encoding="UTF-8" standalone="yes"?>
<Relationships xmlns="http://schemas.openxmlformats.org/package/2006/relationships"><Relationship Id="rId1" Type="http://schemas.microsoft.com/office/2006/relationships/xlExternalLinkPath/xlPathMissing" Target="8.%20C338_NhuCau" TargetMode="External"/></Relationships>
</file>

<file path=xl/externalLinks/_rels/externalLink734.xml.rels><?xml version="1.0" encoding="UTF-8" standalone="yes"?>
<Relationships xmlns="http://schemas.openxmlformats.org/package/2006/relationships"><Relationship Id="rId1" Type="http://schemas.microsoft.com/office/2006/relationships/xlExternalLinkPath/xlPathMissing" Target="8.%20C339_NhuCau" TargetMode="External"/></Relationships>
</file>

<file path=xl/externalLinks/_rels/externalLink735.xml.rels><?xml version="1.0" encoding="UTF-8" standalone="yes"?>
<Relationships xmlns="http://schemas.openxmlformats.org/package/2006/relationships"><Relationship Id="rId1" Type="http://schemas.microsoft.com/office/2006/relationships/xlExternalLinkPath/xlPathMissing" Target="8.%20C340_NhuCau" TargetMode="External"/></Relationships>
</file>

<file path=xl/externalLinks/_rels/externalLink736.xml.rels><?xml version="1.0" encoding="UTF-8" standalone="yes"?>
<Relationships xmlns="http://schemas.openxmlformats.org/package/2006/relationships"><Relationship Id="rId1" Type="http://schemas.microsoft.com/office/2006/relationships/xlExternalLinkPath/xlPathMissing" Target="8.%20C341_NhuCau" TargetMode="External"/></Relationships>
</file>

<file path=xl/externalLinks/_rels/externalLink737.xml.rels><?xml version="1.0" encoding="UTF-8" standalone="yes"?>
<Relationships xmlns="http://schemas.openxmlformats.org/package/2006/relationships"><Relationship Id="rId1" Type="http://schemas.microsoft.com/office/2006/relationships/xlExternalLinkPath/xlPathMissing" Target="8.%20C342_NhuCau" TargetMode="External"/></Relationships>
</file>

<file path=xl/externalLinks/_rels/externalLink738.xml.rels><?xml version="1.0" encoding="UTF-8" standalone="yes"?>
<Relationships xmlns="http://schemas.openxmlformats.org/package/2006/relationships"><Relationship Id="rId1" Type="http://schemas.microsoft.com/office/2006/relationships/xlExternalLinkPath/xlPathMissing" Target="8.%20C343_NhuCau" TargetMode="External"/></Relationships>
</file>

<file path=xl/externalLinks/_rels/externalLink739.xml.rels><?xml version="1.0" encoding="UTF-8" standalone="yes"?>
<Relationships xmlns="http://schemas.openxmlformats.org/package/2006/relationships"><Relationship Id="rId1" Type="http://schemas.microsoft.com/office/2006/relationships/xlExternalLinkPath/xlPathMissing" Target="8.%20C344_NhuCau" TargetMode="External"/></Relationships>
</file>

<file path=xl/externalLinks/_rels/externalLink740.xml.rels><?xml version="1.0" encoding="UTF-8" standalone="yes"?>
<Relationships xmlns="http://schemas.openxmlformats.org/package/2006/relationships"><Relationship Id="rId1" Type="http://schemas.microsoft.com/office/2006/relationships/xlExternalLinkPath/xlPathMissing" Target="8.%20C345_NhuCau" TargetMode="External"/></Relationships>
</file>

<file path=xl/externalLinks/_rels/externalLink741.xml.rels><?xml version="1.0" encoding="UTF-8" standalone="yes"?>
<Relationships xmlns="http://schemas.openxmlformats.org/package/2006/relationships"><Relationship Id="rId1" Type="http://schemas.microsoft.com/office/2006/relationships/xlExternalLinkPath/xlPathMissing" Target="8.%20C346_NhuCau" TargetMode="External"/></Relationships>
</file>

<file path=xl/externalLinks/_rels/externalLink742.xml.rels><?xml version="1.0" encoding="UTF-8" standalone="yes"?>
<Relationships xmlns="http://schemas.openxmlformats.org/package/2006/relationships"><Relationship Id="rId1" Type="http://schemas.microsoft.com/office/2006/relationships/xlExternalLinkPath/xlPathMissing" Target="8.%20C347_NhuCau" TargetMode="External"/></Relationships>
</file>

<file path=xl/externalLinks/_rels/externalLink743.xml.rels><?xml version="1.0" encoding="UTF-8" standalone="yes"?>
<Relationships xmlns="http://schemas.openxmlformats.org/package/2006/relationships"><Relationship Id="rId1" Type="http://schemas.microsoft.com/office/2006/relationships/xlExternalLinkPath/xlPathMissing" Target="8.%20C348_NhuCau" TargetMode="External"/></Relationships>
</file>

<file path=xl/externalLinks/_rels/externalLink744.xml.rels><?xml version="1.0" encoding="UTF-8" standalone="yes"?>
<Relationships xmlns="http://schemas.openxmlformats.org/package/2006/relationships"><Relationship Id="rId1" Type="http://schemas.microsoft.com/office/2006/relationships/xlExternalLinkPath/xlPathMissing" Target="8.%20C349_NhuCau" TargetMode="External"/></Relationships>
</file>

<file path=xl/externalLinks/_rels/externalLink745.xml.rels><?xml version="1.0" encoding="UTF-8" standalone="yes"?>
<Relationships xmlns="http://schemas.openxmlformats.org/package/2006/relationships"><Relationship Id="rId1" Type="http://schemas.microsoft.com/office/2006/relationships/xlExternalLinkPath/xlPathMissing" Target="8.%20C350_NhuCau" TargetMode="External"/></Relationships>
</file>

<file path=xl/externalLinks/_rels/externalLink746.xml.rels><?xml version="1.0" encoding="UTF-8" standalone="yes"?>
<Relationships xmlns="http://schemas.openxmlformats.org/package/2006/relationships"><Relationship Id="rId1" Type="http://schemas.microsoft.com/office/2006/relationships/xlExternalLinkPath/xlPathMissing" Target="8.%20C351_NhuCau" TargetMode="External"/></Relationships>
</file>

<file path=xl/externalLinks/_rels/externalLink747.xml.rels><?xml version="1.0" encoding="UTF-8" standalone="yes"?>
<Relationships xmlns="http://schemas.openxmlformats.org/package/2006/relationships"><Relationship Id="rId1" Type="http://schemas.microsoft.com/office/2006/relationships/xlExternalLinkPath/xlPathMissing" Target="8.%20C352_NhuCau" TargetMode="External"/></Relationships>
</file>

<file path=xl/externalLinks/_rels/externalLink748.xml.rels><?xml version="1.0" encoding="UTF-8" standalone="yes"?>
<Relationships xmlns="http://schemas.openxmlformats.org/package/2006/relationships"><Relationship Id="rId1" Type="http://schemas.microsoft.com/office/2006/relationships/xlExternalLinkPath/xlPathMissing" Target="8.%20C353_NhuCau" TargetMode="External"/></Relationships>
</file>

<file path=xl/externalLinks/_rels/externalLink749.xml.rels><?xml version="1.0" encoding="UTF-8" standalone="yes"?>
<Relationships xmlns="http://schemas.openxmlformats.org/package/2006/relationships"><Relationship Id="rId1" Type="http://schemas.microsoft.com/office/2006/relationships/xlExternalLinkPath/xlPathMissing" Target="8.%20C354_NhuCau" TargetMode="External"/></Relationships>
</file>

<file path=xl/externalLinks/_rels/externalLink750.xml.rels><?xml version="1.0" encoding="UTF-8" standalone="yes"?>
<Relationships xmlns="http://schemas.openxmlformats.org/package/2006/relationships"><Relationship Id="rId1" Type="http://schemas.microsoft.com/office/2006/relationships/xlExternalLinkPath/xlPathMissing" Target="8.%20C355_NhuCau" TargetMode="External"/></Relationships>
</file>

<file path=xl/externalLinks/_rels/externalLink751.xml.rels><?xml version="1.0" encoding="UTF-8" standalone="yes"?>
<Relationships xmlns="http://schemas.openxmlformats.org/package/2006/relationships"><Relationship Id="rId1" Type="http://schemas.microsoft.com/office/2006/relationships/xlExternalLinkPath/xlPathMissing" Target="8.%20C356_NhuCau" TargetMode="External"/></Relationships>
</file>

<file path=xl/externalLinks/_rels/externalLink752.xml.rels><?xml version="1.0" encoding="UTF-8" standalone="yes"?>
<Relationships xmlns="http://schemas.openxmlformats.org/package/2006/relationships"><Relationship Id="rId1" Type="http://schemas.microsoft.com/office/2006/relationships/xlExternalLinkPath/xlPathMissing" Target="8.%20C357_NhuCau" TargetMode="External"/></Relationships>
</file>

<file path=xl/externalLinks/_rels/externalLink753.xml.rels><?xml version="1.0" encoding="UTF-8" standalone="yes"?>
<Relationships xmlns="http://schemas.openxmlformats.org/package/2006/relationships"><Relationship Id="rId1" Type="http://schemas.microsoft.com/office/2006/relationships/xlExternalLinkPath/xlPathMissing" Target="8.%20C358_NhuCau" TargetMode="External"/></Relationships>
</file>

<file path=xl/externalLinks/_rels/externalLink754.xml.rels><?xml version="1.0" encoding="UTF-8" standalone="yes"?>
<Relationships xmlns="http://schemas.openxmlformats.org/package/2006/relationships"><Relationship Id="rId1" Type="http://schemas.microsoft.com/office/2006/relationships/xlExternalLinkPath/xlPathMissing" Target="8.%20C359_NhuCau" TargetMode="External"/></Relationships>
</file>

<file path=xl/externalLinks/_rels/externalLink755.xml.rels><?xml version="1.0" encoding="UTF-8" standalone="yes"?>
<Relationships xmlns="http://schemas.openxmlformats.org/package/2006/relationships"><Relationship Id="rId1" Type="http://schemas.microsoft.com/office/2006/relationships/xlExternalLinkPath/xlPathMissing" Target="8.%20C360_NhuCau" TargetMode="External"/></Relationships>
</file>

<file path=xl/externalLinks/_rels/externalLink756.xml.rels><?xml version="1.0" encoding="UTF-8" standalone="yes"?>
<Relationships xmlns="http://schemas.openxmlformats.org/package/2006/relationships"><Relationship Id="rId1" Type="http://schemas.microsoft.com/office/2006/relationships/xlExternalLinkPath/xlPathMissing" Target="8.%20C361_NhuCau" TargetMode="External"/></Relationships>
</file>

<file path=xl/externalLinks/_rels/externalLink757.xml.rels><?xml version="1.0" encoding="UTF-8" standalone="yes"?>
<Relationships xmlns="http://schemas.openxmlformats.org/package/2006/relationships"><Relationship Id="rId1" Type="http://schemas.microsoft.com/office/2006/relationships/xlExternalLinkPath/xlPathMissing" Target="8.%20C362_NhuCau" TargetMode="External"/></Relationships>
</file>

<file path=xl/externalLinks/_rels/externalLink758.xml.rels><?xml version="1.0" encoding="UTF-8" standalone="yes"?>
<Relationships xmlns="http://schemas.openxmlformats.org/package/2006/relationships"><Relationship Id="rId1" Type="http://schemas.microsoft.com/office/2006/relationships/xlExternalLinkPath/xlPathMissing" Target="8.%20C363_NhuCau" TargetMode="External"/></Relationships>
</file>

<file path=xl/externalLinks/_rels/externalLink759.xml.rels><?xml version="1.0" encoding="UTF-8" standalone="yes"?>
<Relationships xmlns="http://schemas.openxmlformats.org/package/2006/relationships"><Relationship Id="rId1" Type="http://schemas.microsoft.com/office/2006/relationships/xlExternalLinkPath/xlPathMissing" Target="8.%20C364_NhuCau" TargetMode="External"/></Relationships>
</file>

<file path=xl/externalLinks/_rels/externalLink760.xml.rels><?xml version="1.0" encoding="UTF-8" standalone="yes"?>
<Relationships xmlns="http://schemas.openxmlformats.org/package/2006/relationships"><Relationship Id="rId1" Type="http://schemas.microsoft.com/office/2006/relationships/xlExternalLinkPath/xlPathMissing" Target="8.%20C365_NhuCau" TargetMode="External"/></Relationships>
</file>

<file path=xl/externalLinks/_rels/externalLink761.xml.rels><?xml version="1.0" encoding="UTF-8" standalone="yes"?>
<Relationships xmlns="http://schemas.openxmlformats.org/package/2006/relationships"><Relationship Id="rId1" Type="http://schemas.microsoft.com/office/2006/relationships/xlExternalLinkPath/xlPathMissing" Target="8.%20C366_NhuCau" TargetMode="External"/></Relationships>
</file>

<file path=xl/externalLinks/_rels/externalLink762.xml.rels><?xml version="1.0" encoding="UTF-8" standalone="yes"?>
<Relationships xmlns="http://schemas.openxmlformats.org/package/2006/relationships"><Relationship Id="rId1" Type="http://schemas.microsoft.com/office/2006/relationships/xlExternalLinkPath/xlPathMissing" Target="8.%20C367_NhuCau" TargetMode="External"/></Relationships>
</file>

<file path=xl/externalLinks/_rels/externalLink763.xml.rels><?xml version="1.0" encoding="UTF-8" standalone="yes"?>
<Relationships xmlns="http://schemas.openxmlformats.org/package/2006/relationships"><Relationship Id="rId1" Type="http://schemas.microsoft.com/office/2006/relationships/xlExternalLinkPath/xlPathMissing" Target="8.%20C368_NhuCau" TargetMode="External"/></Relationships>
</file>

<file path=xl/externalLinks/_rels/externalLink764.xml.rels><?xml version="1.0" encoding="UTF-8" standalone="yes"?>
<Relationships xmlns="http://schemas.openxmlformats.org/package/2006/relationships"><Relationship Id="rId1" Type="http://schemas.microsoft.com/office/2006/relationships/xlExternalLinkPath/xlPathMissing" Target="8.%20C369_NhuCau" TargetMode="External"/></Relationships>
</file>

<file path=xl/externalLinks/_rels/externalLink765.xml.rels><?xml version="1.0" encoding="UTF-8" standalone="yes"?>
<Relationships xmlns="http://schemas.openxmlformats.org/package/2006/relationships"><Relationship Id="rId1" Type="http://schemas.microsoft.com/office/2006/relationships/xlExternalLinkPath/xlPathMissing" Target="8.%20C370_NhuCau" TargetMode="External"/></Relationships>
</file>

<file path=xl/externalLinks/_rels/externalLink766.xml.rels><?xml version="1.0" encoding="UTF-8" standalone="yes"?>
<Relationships xmlns="http://schemas.openxmlformats.org/package/2006/relationships"><Relationship Id="rId1" Type="http://schemas.microsoft.com/office/2006/relationships/xlExternalLinkPath/xlPathMissing" Target="8.%20C371_NhuCau" TargetMode="External"/></Relationships>
</file>

<file path=xl/externalLinks/_rels/externalLink767.xml.rels><?xml version="1.0" encoding="UTF-8" standalone="yes"?>
<Relationships xmlns="http://schemas.openxmlformats.org/package/2006/relationships"><Relationship Id="rId1" Type="http://schemas.microsoft.com/office/2006/relationships/xlExternalLinkPath/xlPathMissing" Target="8.%20C372_NhuCau" TargetMode="External"/></Relationships>
</file>

<file path=xl/externalLinks/_rels/externalLink768.xml.rels><?xml version="1.0" encoding="UTF-8" standalone="yes"?>
<Relationships xmlns="http://schemas.openxmlformats.org/package/2006/relationships"><Relationship Id="rId1" Type="http://schemas.microsoft.com/office/2006/relationships/xlExternalLinkPath/xlPathMissing" Target="8.%20C373_NhuCau" TargetMode="External"/></Relationships>
</file>

<file path=xl/externalLinks/_rels/externalLink769.xml.rels><?xml version="1.0" encoding="UTF-8" standalone="yes"?>
<Relationships xmlns="http://schemas.openxmlformats.org/package/2006/relationships"><Relationship Id="rId1" Type="http://schemas.microsoft.com/office/2006/relationships/xlExternalLinkPath/xlPathMissing" Target="8.%20C374_NhuCau" TargetMode="External"/></Relationships>
</file>

<file path=xl/externalLinks/_rels/externalLink770.xml.rels><?xml version="1.0" encoding="UTF-8" standalone="yes"?>
<Relationships xmlns="http://schemas.openxmlformats.org/package/2006/relationships"><Relationship Id="rId1" Type="http://schemas.microsoft.com/office/2006/relationships/xlExternalLinkPath/xlPathMissing" Target="8.%20C375_NhuCau" TargetMode="External"/></Relationships>
</file>

<file path=xl/externalLinks/_rels/externalLink771.xml.rels><?xml version="1.0" encoding="UTF-8" standalone="yes"?>
<Relationships xmlns="http://schemas.openxmlformats.org/package/2006/relationships"><Relationship Id="rId1" Type="http://schemas.microsoft.com/office/2006/relationships/xlExternalLinkPath/xlPathMissing" Target="8.%20C376_NhuCau" TargetMode="External"/></Relationships>
</file>

<file path=xl/externalLinks/_rels/externalLink772.xml.rels><?xml version="1.0" encoding="UTF-8" standalone="yes"?>
<Relationships xmlns="http://schemas.openxmlformats.org/package/2006/relationships"><Relationship Id="rId1" Type="http://schemas.microsoft.com/office/2006/relationships/xlExternalLinkPath/xlPathMissing" Target="8.%20C377_NhuCau" TargetMode="External"/></Relationships>
</file>

<file path=xl/externalLinks/_rels/externalLink773.xml.rels><?xml version="1.0" encoding="UTF-8" standalone="yes"?>
<Relationships xmlns="http://schemas.openxmlformats.org/package/2006/relationships"><Relationship Id="rId1" Type="http://schemas.microsoft.com/office/2006/relationships/xlExternalLinkPath/xlPathMissing" Target="8.%20C378_NhuCau" TargetMode="External"/></Relationships>
</file>

<file path=xl/externalLinks/_rels/externalLink774.xml.rels><?xml version="1.0" encoding="UTF-8" standalone="yes"?>
<Relationships xmlns="http://schemas.openxmlformats.org/package/2006/relationships"><Relationship Id="rId1" Type="http://schemas.microsoft.com/office/2006/relationships/xlExternalLinkPath/xlPathMissing" Target="8.%20C379_NhuCau" TargetMode="External"/></Relationships>
</file>

<file path=xl/externalLinks/_rels/externalLink775.xml.rels><?xml version="1.0" encoding="UTF-8" standalone="yes"?>
<Relationships xmlns="http://schemas.openxmlformats.org/package/2006/relationships"><Relationship Id="rId1" Type="http://schemas.microsoft.com/office/2006/relationships/xlExternalLinkPath/xlPathMissing" Target="8.%20C380_NhuCau" TargetMode="External"/></Relationships>
</file>

<file path=xl/externalLinks/_rels/externalLink776.xml.rels><?xml version="1.0" encoding="UTF-8" standalone="yes"?>
<Relationships xmlns="http://schemas.openxmlformats.org/package/2006/relationships"><Relationship Id="rId1" Type="http://schemas.microsoft.com/office/2006/relationships/xlExternalLinkPath/xlPathMissing" Target="8.%20C381_NhuCau" TargetMode="External"/></Relationships>
</file>

<file path=xl/externalLinks/_rels/externalLink777.xml.rels><?xml version="1.0" encoding="UTF-8" standalone="yes"?>
<Relationships xmlns="http://schemas.openxmlformats.org/package/2006/relationships"><Relationship Id="rId1" Type="http://schemas.microsoft.com/office/2006/relationships/xlExternalLinkPath/xlPathMissing" Target="8.%20C382_NhuCau" TargetMode="External"/></Relationships>
</file>

<file path=xl/externalLinks/_rels/externalLink778.xml.rels><?xml version="1.0" encoding="UTF-8" standalone="yes"?>
<Relationships xmlns="http://schemas.openxmlformats.org/package/2006/relationships"><Relationship Id="rId1" Type="http://schemas.microsoft.com/office/2006/relationships/xlExternalLinkPath/xlPathMissing" Target="8.%20C383_NhuCau" TargetMode="External"/></Relationships>
</file>

<file path=xl/externalLinks/_rels/externalLink779.xml.rels><?xml version="1.0" encoding="UTF-8" standalone="yes"?>
<Relationships xmlns="http://schemas.openxmlformats.org/package/2006/relationships"><Relationship Id="rId1" Type="http://schemas.microsoft.com/office/2006/relationships/xlExternalLinkPath/xlPathMissing" Target="8.%20C384_NhuCau" TargetMode="External"/></Relationships>
</file>

<file path=xl/externalLinks/_rels/externalLink780.xml.rels><?xml version="1.0" encoding="UTF-8" standalone="yes"?>
<Relationships xmlns="http://schemas.openxmlformats.org/package/2006/relationships"><Relationship Id="rId1" Type="http://schemas.microsoft.com/office/2006/relationships/xlExternalLinkPath/xlPathMissing" Target="8.%20C385_NhuCau" TargetMode="External"/></Relationships>
</file>

<file path=xl/externalLinks/_rels/externalLink781.xml.rels><?xml version="1.0" encoding="UTF-8" standalone="yes"?>
<Relationships xmlns="http://schemas.openxmlformats.org/package/2006/relationships"><Relationship Id="rId1" Type="http://schemas.microsoft.com/office/2006/relationships/xlExternalLinkPath/xlPathMissing" Target="8.%20C386_NhuCau" TargetMode="External"/></Relationships>
</file>

<file path=xl/externalLinks/_rels/externalLink782.xml.rels><?xml version="1.0" encoding="UTF-8" standalone="yes"?>
<Relationships xmlns="http://schemas.openxmlformats.org/package/2006/relationships"><Relationship Id="rId1" Type="http://schemas.microsoft.com/office/2006/relationships/xlExternalLinkPath/xlPathMissing" Target="8.%20C387_NhuCau" TargetMode="External"/></Relationships>
</file>

<file path=xl/externalLinks/_rels/externalLink783.xml.rels><?xml version="1.0" encoding="UTF-8" standalone="yes"?>
<Relationships xmlns="http://schemas.openxmlformats.org/package/2006/relationships"><Relationship Id="rId1" Type="http://schemas.microsoft.com/office/2006/relationships/xlExternalLinkPath/xlPathMissing" Target="8.%20C388_NhuCau" TargetMode="External"/></Relationships>
</file>

<file path=xl/externalLinks/_rels/externalLink784.xml.rels><?xml version="1.0" encoding="UTF-8" standalone="yes"?>
<Relationships xmlns="http://schemas.openxmlformats.org/package/2006/relationships"><Relationship Id="rId1" Type="http://schemas.microsoft.com/office/2006/relationships/xlExternalLinkPath/xlPathMissing" Target="8.%20C389_NhuCau" TargetMode="External"/></Relationships>
</file>

<file path=xl/externalLinks/_rels/externalLink785.xml.rels><?xml version="1.0" encoding="UTF-8" standalone="yes"?>
<Relationships xmlns="http://schemas.openxmlformats.org/package/2006/relationships"><Relationship Id="rId1" Type="http://schemas.microsoft.com/office/2006/relationships/xlExternalLinkPath/xlPathMissing" Target="8.%20C390_NhuCau" TargetMode="External"/></Relationships>
</file>

<file path=xl/externalLinks/_rels/externalLink786.xml.rels><?xml version="1.0" encoding="UTF-8" standalone="yes"?>
<Relationships xmlns="http://schemas.openxmlformats.org/package/2006/relationships"><Relationship Id="rId1" Type="http://schemas.microsoft.com/office/2006/relationships/xlExternalLinkPath/xlPathMissing" Target="8.%20C391_NhuCau" TargetMode="External"/></Relationships>
</file>

<file path=xl/externalLinks/_rels/externalLink787.xml.rels><?xml version="1.0" encoding="UTF-8" standalone="yes"?>
<Relationships xmlns="http://schemas.openxmlformats.org/package/2006/relationships"><Relationship Id="rId1" Type="http://schemas.microsoft.com/office/2006/relationships/xlExternalLinkPath/xlPathMissing" Target="8.%20C392_NhuCau" TargetMode="External"/></Relationships>
</file>

<file path=xl/externalLinks/_rels/externalLink788.xml.rels><?xml version="1.0" encoding="UTF-8" standalone="yes"?>
<Relationships xmlns="http://schemas.openxmlformats.org/package/2006/relationships"><Relationship Id="rId1" Type="http://schemas.microsoft.com/office/2006/relationships/xlExternalLinkPath/xlPathMissing" Target="8.%20C393_NhuCau" TargetMode="External"/></Relationships>
</file>

<file path=xl/externalLinks/_rels/externalLink789.xml.rels><?xml version="1.0" encoding="UTF-8" standalone="yes"?>
<Relationships xmlns="http://schemas.openxmlformats.org/package/2006/relationships"><Relationship Id="rId1" Type="http://schemas.microsoft.com/office/2006/relationships/xlExternalLinkPath/xlPathMissing" Target="8.%20C394_NhuCau" TargetMode="External"/></Relationships>
</file>

<file path=xl/externalLinks/_rels/externalLink790.xml.rels><?xml version="1.0" encoding="UTF-8" standalone="yes"?>
<Relationships xmlns="http://schemas.openxmlformats.org/package/2006/relationships"><Relationship Id="rId1" Type="http://schemas.microsoft.com/office/2006/relationships/xlExternalLinkPath/xlPathMissing" Target="8.%20C395_NhuCau" TargetMode="External"/></Relationships>
</file>

<file path=xl/externalLinks/_rels/externalLink791.xml.rels><?xml version="1.0" encoding="UTF-8" standalone="yes"?>
<Relationships xmlns="http://schemas.openxmlformats.org/package/2006/relationships"><Relationship Id="rId1" Type="http://schemas.microsoft.com/office/2006/relationships/xlExternalLinkPath/xlPathMissing" Target="8.%20C396_NhuCau" TargetMode="External"/></Relationships>
</file>

<file path=xl/externalLinks/_rels/externalLink792.xml.rels><?xml version="1.0" encoding="UTF-8" standalone="yes"?>
<Relationships xmlns="http://schemas.openxmlformats.org/package/2006/relationships"><Relationship Id="rId1" Type="http://schemas.microsoft.com/office/2006/relationships/xlExternalLinkPath/xlPathMissing" Target="8.%20C397_NhuCau" TargetMode="External"/></Relationships>
</file>

<file path=xl/externalLinks/_rels/externalLink793.xml.rels><?xml version="1.0" encoding="UTF-8" standalone="yes"?>
<Relationships xmlns="http://schemas.openxmlformats.org/package/2006/relationships"><Relationship Id="rId1" Type="http://schemas.microsoft.com/office/2006/relationships/xlExternalLinkPath/xlPathMissing" Target="8.%20C398_NhuCau" TargetMode="External"/></Relationships>
</file>

<file path=xl/externalLinks/_rels/externalLink794.xml.rels><?xml version="1.0" encoding="UTF-8" standalone="yes"?>
<Relationships xmlns="http://schemas.openxmlformats.org/package/2006/relationships"><Relationship Id="rId1" Type="http://schemas.microsoft.com/office/2006/relationships/xlExternalLinkPath/xlPathMissing" Target="8.%20C399_NhuCau" TargetMode="External"/></Relationships>
</file>

<file path=xl/externalLinks/_rels/externalLink795.xml.rels><?xml version="1.0" encoding="UTF-8" standalone="yes"?>
<Relationships xmlns="http://schemas.openxmlformats.org/package/2006/relationships"><Relationship Id="rId1" Type="http://schemas.microsoft.com/office/2006/relationships/xlExternalLinkPath/xlPathMissing" Target="8.%20C400_NhuCau" TargetMode="External"/></Relationships>
</file>

<file path=xl/externalLinks/_rels/externalLink796.xml.rels><?xml version="1.0" encoding="UTF-8" standalone="yes"?>
<Relationships xmlns="http://schemas.openxmlformats.org/package/2006/relationships"><Relationship Id="rId1" Type="http://schemas.microsoft.com/office/2006/relationships/xlExternalLinkPath/xlPathMissing" Target="8.%20C401_NhuCau" TargetMode="External"/></Relationships>
</file>

<file path=xl/externalLinks/_rels/externalLink797.xml.rels><?xml version="1.0" encoding="UTF-8" standalone="yes"?>
<Relationships xmlns="http://schemas.openxmlformats.org/package/2006/relationships"><Relationship Id="rId1" Type="http://schemas.microsoft.com/office/2006/relationships/xlExternalLinkPath/xlPathMissing" Target="8.%20C402_NhuCau" TargetMode="External"/></Relationships>
</file>

<file path=xl/externalLinks/_rels/externalLink798.xml.rels><?xml version="1.0" encoding="UTF-8" standalone="yes"?>
<Relationships xmlns="http://schemas.openxmlformats.org/package/2006/relationships"><Relationship Id="rId1" Type="http://schemas.microsoft.com/office/2006/relationships/xlExternalLinkPath/xlPathMissing" Target="8.%20C403_NhuCau" TargetMode="External"/></Relationships>
</file>

<file path=xl/externalLinks/_rels/externalLink799.xml.rels><?xml version="1.0" encoding="UTF-8" standalone="yes"?>
<Relationships xmlns="http://schemas.openxmlformats.org/package/2006/relationships"><Relationship Id="rId1" Type="http://schemas.microsoft.com/office/2006/relationships/xlExternalLinkPath/xlPathMissing" Target="8.%20C404_NhuCau" TargetMode="External"/></Relationships>
</file>

<file path=xl/externalLinks/_rels/externalLink800.xml.rels><?xml version="1.0" encoding="UTF-8" standalone="yes"?>
<Relationships xmlns="http://schemas.openxmlformats.org/package/2006/relationships"><Relationship Id="rId1" Type="http://schemas.microsoft.com/office/2006/relationships/xlExternalLinkPath/xlPathMissing" Target="8.%20C405_NhuCau" TargetMode="External"/></Relationships>
</file>

<file path=xl/externalLinks/_rels/externalLink801.xml.rels><?xml version="1.0" encoding="UTF-8" standalone="yes"?>
<Relationships xmlns="http://schemas.openxmlformats.org/package/2006/relationships"><Relationship Id="rId1" Type="http://schemas.microsoft.com/office/2006/relationships/xlExternalLinkPath/xlPathMissing" Target="8.%20C406_NhuCau" TargetMode="External"/></Relationships>
</file>

<file path=xl/externalLinks/_rels/externalLink802.xml.rels><?xml version="1.0" encoding="UTF-8" standalone="yes"?>
<Relationships xmlns="http://schemas.openxmlformats.org/package/2006/relationships"><Relationship Id="rId1" Type="http://schemas.microsoft.com/office/2006/relationships/xlExternalLinkPath/xlPathMissing" Target="8.%20C407_NhuCau" TargetMode="External"/></Relationships>
</file>

<file path=xl/externalLinks/_rels/externalLink803.xml.rels><?xml version="1.0" encoding="UTF-8" standalone="yes"?>
<Relationships xmlns="http://schemas.openxmlformats.org/package/2006/relationships"><Relationship Id="rId1" Type="http://schemas.microsoft.com/office/2006/relationships/xlExternalLinkPath/xlPathMissing" Target="8.%20C408_NhuCau" TargetMode="External"/></Relationships>
</file>

<file path=xl/externalLinks/_rels/externalLink804.xml.rels><?xml version="1.0" encoding="UTF-8" standalone="yes"?>
<Relationships xmlns="http://schemas.openxmlformats.org/package/2006/relationships"><Relationship Id="rId1" Type="http://schemas.microsoft.com/office/2006/relationships/xlExternalLinkPath/xlPathMissing" Target="8.%20C409_NhuCau" TargetMode="External"/></Relationships>
</file>

<file path=xl/externalLinks/_rels/externalLink805.xml.rels><?xml version="1.0" encoding="UTF-8" standalone="yes"?>
<Relationships xmlns="http://schemas.openxmlformats.org/package/2006/relationships"><Relationship Id="rId1" Type="http://schemas.microsoft.com/office/2006/relationships/xlExternalLinkPath/xlPathMissing" Target="8.%20C410_NhuCau" TargetMode="External"/></Relationships>
</file>

<file path=xl/externalLinks/_rels/externalLink806.xml.rels><?xml version="1.0" encoding="UTF-8" standalone="yes"?>
<Relationships xmlns="http://schemas.openxmlformats.org/package/2006/relationships"><Relationship Id="rId1" Type="http://schemas.microsoft.com/office/2006/relationships/xlExternalLinkPath/xlPathMissing" Target="8.%20C411_NhuCau" TargetMode="External"/></Relationships>
</file>

<file path=xl/externalLinks/_rels/externalLink807.xml.rels><?xml version="1.0" encoding="UTF-8" standalone="yes"?>
<Relationships xmlns="http://schemas.openxmlformats.org/package/2006/relationships"><Relationship Id="rId1" Type="http://schemas.microsoft.com/office/2006/relationships/xlExternalLinkPath/xlPathMissing" Target="8.%20C412_NhuCau" TargetMode="External"/></Relationships>
</file>

<file path=xl/externalLinks/_rels/externalLink808.xml.rels><?xml version="1.0" encoding="UTF-8" standalone="yes"?>
<Relationships xmlns="http://schemas.openxmlformats.org/package/2006/relationships"><Relationship Id="rId1" Type="http://schemas.microsoft.com/office/2006/relationships/xlExternalLinkPath/xlPathMissing" Target="8.%20C413_NhuCau" TargetMode="External"/></Relationships>
</file>

<file path=xl/externalLinks/_rels/externalLink809.xml.rels><?xml version="1.0" encoding="UTF-8" standalone="yes"?>
<Relationships xmlns="http://schemas.openxmlformats.org/package/2006/relationships"><Relationship Id="rId1" Type="http://schemas.microsoft.com/office/2006/relationships/xlExternalLinkPath/xlPathMissing" Target="8.%20C414_NhuCau" TargetMode="External"/></Relationships>
</file>

<file path=xl/externalLinks/_rels/externalLink810.xml.rels><?xml version="1.0" encoding="UTF-8" standalone="yes"?>
<Relationships xmlns="http://schemas.openxmlformats.org/package/2006/relationships"><Relationship Id="rId1" Type="http://schemas.microsoft.com/office/2006/relationships/xlExternalLinkPath/xlPathMissing" Target="8.%20C415_NhuCau" TargetMode="External"/></Relationships>
</file>

<file path=xl/externalLinks/_rels/externalLink811.xml.rels><?xml version="1.0" encoding="UTF-8" standalone="yes"?>
<Relationships xmlns="http://schemas.openxmlformats.org/package/2006/relationships"><Relationship Id="rId1" Type="http://schemas.microsoft.com/office/2006/relationships/xlExternalLinkPath/xlPathMissing" Target="8.%20C416_NhuCau" TargetMode="External"/></Relationships>
</file>

<file path=xl/externalLinks/_rels/externalLink812.xml.rels><?xml version="1.0" encoding="UTF-8" standalone="yes"?>
<Relationships xmlns="http://schemas.openxmlformats.org/package/2006/relationships"><Relationship Id="rId1" Type="http://schemas.microsoft.com/office/2006/relationships/xlExternalLinkPath/xlPathMissing" Target="8.%20C417_NhuCau" TargetMode="External"/></Relationships>
</file>

<file path=xl/externalLinks/_rels/externalLink813.xml.rels><?xml version="1.0" encoding="UTF-8" standalone="yes"?>
<Relationships xmlns="http://schemas.openxmlformats.org/package/2006/relationships"><Relationship Id="rId1" Type="http://schemas.microsoft.com/office/2006/relationships/xlExternalLinkPath/xlPathMissing" Target="8.%20C418_NhuCau" TargetMode="External"/></Relationships>
</file>

<file path=xl/externalLinks/_rels/externalLink814.xml.rels><?xml version="1.0" encoding="UTF-8" standalone="yes"?>
<Relationships xmlns="http://schemas.openxmlformats.org/package/2006/relationships"><Relationship Id="rId1" Type="http://schemas.microsoft.com/office/2006/relationships/xlExternalLinkPath/xlPathMissing" Target="8.%20C419_NhuCau" TargetMode="External"/></Relationships>
</file>

<file path=xl/externalLinks/_rels/externalLink815.xml.rels><?xml version="1.0" encoding="UTF-8" standalone="yes"?>
<Relationships xmlns="http://schemas.openxmlformats.org/package/2006/relationships"><Relationship Id="rId1" Type="http://schemas.microsoft.com/office/2006/relationships/xlExternalLinkPath/xlPathMissing" Target="8.%20C420_NhuCau" TargetMode="External"/></Relationships>
</file>

<file path=xl/externalLinks/_rels/externalLink816.xml.rels><?xml version="1.0" encoding="UTF-8" standalone="yes"?>
<Relationships xmlns="http://schemas.openxmlformats.org/package/2006/relationships"><Relationship Id="rId1" Type="http://schemas.microsoft.com/office/2006/relationships/xlExternalLinkPath/xlPathMissing" Target="8.%20C421_NhuCau" TargetMode="External"/></Relationships>
</file>

<file path=xl/externalLinks/_rels/externalLink817.xml.rels><?xml version="1.0" encoding="UTF-8" standalone="yes"?>
<Relationships xmlns="http://schemas.openxmlformats.org/package/2006/relationships"><Relationship Id="rId1" Type="http://schemas.microsoft.com/office/2006/relationships/xlExternalLinkPath/xlPathMissing" Target="8.%20C422_NhuCau" TargetMode="External"/></Relationships>
</file>

<file path=xl/externalLinks/_rels/externalLink818.xml.rels><?xml version="1.0" encoding="UTF-8" standalone="yes"?>
<Relationships xmlns="http://schemas.openxmlformats.org/package/2006/relationships"><Relationship Id="rId1" Type="http://schemas.microsoft.com/office/2006/relationships/xlExternalLinkPath/xlPathMissing" Target="8.%20C423_NhuCau" TargetMode="External"/></Relationships>
</file>

<file path=xl/externalLinks/_rels/externalLink819.xml.rels><?xml version="1.0" encoding="UTF-8" standalone="yes"?>
<Relationships xmlns="http://schemas.openxmlformats.org/package/2006/relationships"><Relationship Id="rId1" Type="http://schemas.microsoft.com/office/2006/relationships/xlExternalLinkPath/xlPathMissing" Target="8.%20C424_NhuCau" TargetMode="External"/></Relationships>
</file>

<file path=xl/externalLinks/_rels/externalLink820.xml.rels><?xml version="1.0" encoding="UTF-8" standalone="yes"?>
<Relationships xmlns="http://schemas.openxmlformats.org/package/2006/relationships"><Relationship Id="rId1" Type="http://schemas.microsoft.com/office/2006/relationships/xlExternalLinkPath/xlPathMissing" Target="8.%20C425_NhuCau" TargetMode="External"/></Relationships>
</file>

<file path=xl/externalLinks/_rels/externalLink821.xml.rels><?xml version="1.0" encoding="UTF-8" standalone="yes"?>
<Relationships xmlns="http://schemas.openxmlformats.org/package/2006/relationships"><Relationship Id="rId1" Type="http://schemas.microsoft.com/office/2006/relationships/xlExternalLinkPath/xlPathMissing" Target="8.%20C426_NhuCau" TargetMode="External"/></Relationships>
</file>

<file path=xl/externalLinks/_rels/externalLink822.xml.rels><?xml version="1.0" encoding="UTF-8" standalone="yes"?>
<Relationships xmlns="http://schemas.openxmlformats.org/package/2006/relationships"><Relationship Id="rId1" Type="http://schemas.microsoft.com/office/2006/relationships/xlExternalLinkPath/xlPathMissing" Target="8.%20C427_NhuCau" TargetMode="External"/></Relationships>
</file>

<file path=xl/externalLinks/_rels/externalLink823.xml.rels><?xml version="1.0" encoding="UTF-8" standalone="yes"?>
<Relationships xmlns="http://schemas.openxmlformats.org/package/2006/relationships"><Relationship Id="rId1" Type="http://schemas.microsoft.com/office/2006/relationships/xlExternalLinkPath/xlPathMissing" Target="8.%20C428_NhuCau" TargetMode="External"/></Relationships>
</file>

<file path=xl/externalLinks/_rels/externalLink824.xml.rels><?xml version="1.0" encoding="UTF-8" standalone="yes"?>
<Relationships xmlns="http://schemas.openxmlformats.org/package/2006/relationships"><Relationship Id="rId1" Type="http://schemas.microsoft.com/office/2006/relationships/xlExternalLinkPath/xlPathMissing" Target="8.%20C429_NhuCau" TargetMode="External"/></Relationships>
</file>

<file path=xl/externalLinks/_rels/externalLink825.xml.rels><?xml version="1.0" encoding="UTF-8" standalone="yes"?>
<Relationships xmlns="http://schemas.openxmlformats.org/package/2006/relationships"><Relationship Id="rId1" Type="http://schemas.microsoft.com/office/2006/relationships/xlExternalLinkPath/xlPathMissing" Target="8.%20C430_NhuCau" TargetMode="External"/></Relationships>
</file>

<file path=xl/externalLinks/_rels/externalLink826.xml.rels><?xml version="1.0" encoding="UTF-8" standalone="yes"?>
<Relationships xmlns="http://schemas.openxmlformats.org/package/2006/relationships"><Relationship Id="rId1" Type="http://schemas.microsoft.com/office/2006/relationships/xlExternalLinkPath/xlPathMissing" Target="8.%20C431_NhuCau" TargetMode="External"/></Relationships>
</file>

<file path=xl/externalLinks/_rels/externalLink827.xml.rels><?xml version="1.0" encoding="UTF-8" standalone="yes"?>
<Relationships xmlns="http://schemas.openxmlformats.org/package/2006/relationships"><Relationship Id="rId1" Type="http://schemas.microsoft.com/office/2006/relationships/xlExternalLinkPath/xlPathMissing" Target="8.%20C432_NhuCau" TargetMode="External"/></Relationships>
</file>

<file path=xl/externalLinks/_rels/externalLink828.xml.rels><?xml version="1.0" encoding="UTF-8" standalone="yes"?>
<Relationships xmlns="http://schemas.openxmlformats.org/package/2006/relationships"><Relationship Id="rId1" Type="http://schemas.microsoft.com/office/2006/relationships/xlExternalLinkPath/xlPathMissing" Target="8.%20C433_NhuCau" TargetMode="External"/></Relationships>
</file>

<file path=xl/externalLinks/_rels/externalLink829.xml.rels><?xml version="1.0" encoding="UTF-8" standalone="yes"?>
<Relationships xmlns="http://schemas.openxmlformats.org/package/2006/relationships"><Relationship Id="rId1" Type="http://schemas.microsoft.com/office/2006/relationships/xlExternalLinkPath/xlPathMissing" Target="8.%20C434_NhuCau" TargetMode="External"/></Relationships>
</file>

<file path=xl/externalLinks/_rels/externalLink830.xml.rels><?xml version="1.0" encoding="UTF-8" standalone="yes"?>
<Relationships xmlns="http://schemas.openxmlformats.org/package/2006/relationships"><Relationship Id="rId1" Type="http://schemas.microsoft.com/office/2006/relationships/xlExternalLinkPath/xlPathMissing" Target="8.%20C435_NhuCau" TargetMode="External"/></Relationships>
</file>

<file path=xl/externalLinks/_rels/externalLink831.xml.rels><?xml version="1.0" encoding="UTF-8" standalone="yes"?>
<Relationships xmlns="http://schemas.openxmlformats.org/package/2006/relationships"><Relationship Id="rId1" Type="http://schemas.microsoft.com/office/2006/relationships/xlExternalLinkPath/xlPathMissing" Target="8.%20C436_NhuCau" TargetMode="External"/></Relationships>
</file>

<file path=xl/externalLinks/_rels/externalLink832.xml.rels><?xml version="1.0" encoding="UTF-8" standalone="yes"?>
<Relationships xmlns="http://schemas.openxmlformats.org/package/2006/relationships"><Relationship Id="rId1" Type="http://schemas.microsoft.com/office/2006/relationships/xlExternalLinkPath/xlPathMissing" Target="8.%20C437_NhuCau" TargetMode="External"/></Relationships>
</file>

<file path=xl/externalLinks/_rels/externalLink833.xml.rels><?xml version="1.0" encoding="UTF-8" standalone="yes"?>
<Relationships xmlns="http://schemas.openxmlformats.org/package/2006/relationships"><Relationship Id="rId1" Type="http://schemas.microsoft.com/office/2006/relationships/xlExternalLinkPath/xlPathMissing" Target="8.%20C438_NhuCau" TargetMode="External"/></Relationships>
</file>

<file path=xl/externalLinks/_rels/externalLink834.xml.rels><?xml version="1.0" encoding="UTF-8" standalone="yes"?>
<Relationships xmlns="http://schemas.openxmlformats.org/package/2006/relationships"><Relationship Id="rId1" Type="http://schemas.microsoft.com/office/2006/relationships/xlExternalLinkPath/xlPathMissing" Target="8.%20C439_NhuCau" TargetMode="External"/></Relationships>
</file>

<file path=xl/externalLinks/_rels/externalLink835.xml.rels><?xml version="1.0" encoding="UTF-8" standalone="yes"?>
<Relationships xmlns="http://schemas.openxmlformats.org/package/2006/relationships"><Relationship Id="rId1" Type="http://schemas.microsoft.com/office/2006/relationships/xlExternalLinkPath/xlPathMissing" Target="8.%20C440_NhuCau" TargetMode="External"/></Relationships>
</file>

<file path=xl/externalLinks/_rels/externalLink836.xml.rels><?xml version="1.0" encoding="UTF-8" standalone="yes"?>
<Relationships xmlns="http://schemas.openxmlformats.org/package/2006/relationships"><Relationship Id="rId1" Type="http://schemas.microsoft.com/office/2006/relationships/xlExternalLinkPath/xlPathMissing" Target="8.%20C441_NhuCau" TargetMode="External"/></Relationships>
</file>

<file path=xl/externalLinks/_rels/externalLink837.xml.rels><?xml version="1.0" encoding="UTF-8" standalone="yes"?>
<Relationships xmlns="http://schemas.openxmlformats.org/package/2006/relationships"><Relationship Id="rId1" Type="http://schemas.microsoft.com/office/2006/relationships/xlExternalLinkPath/xlPathMissing" Target="8.%20C442_NhuCau" TargetMode="External"/></Relationships>
</file>

<file path=xl/externalLinks/_rels/externalLink838.xml.rels><?xml version="1.0" encoding="UTF-8" standalone="yes"?>
<Relationships xmlns="http://schemas.openxmlformats.org/package/2006/relationships"><Relationship Id="rId1" Type="http://schemas.microsoft.com/office/2006/relationships/xlExternalLinkPath/xlPathMissing" Target="8.%20C443_NhuCau" TargetMode="External"/></Relationships>
</file>

<file path=xl/externalLinks/_rels/externalLink839.xml.rels><?xml version="1.0" encoding="UTF-8" standalone="yes"?>
<Relationships xmlns="http://schemas.openxmlformats.org/package/2006/relationships"><Relationship Id="rId1" Type="http://schemas.microsoft.com/office/2006/relationships/xlExternalLinkPath/xlPathMissing" Target="8.%20C444_NhuCau" TargetMode="External"/></Relationships>
</file>

<file path=xl/externalLinks/_rels/externalLink840.xml.rels><?xml version="1.0" encoding="UTF-8" standalone="yes"?>
<Relationships xmlns="http://schemas.openxmlformats.org/package/2006/relationships"><Relationship Id="rId1" Type="http://schemas.microsoft.com/office/2006/relationships/xlExternalLinkPath/xlPathMissing" Target="8.%20C445_NhuCau" TargetMode="External"/></Relationships>
</file>

<file path=xl/externalLinks/_rels/externalLink841.xml.rels><?xml version="1.0" encoding="UTF-8" standalone="yes"?>
<Relationships xmlns="http://schemas.openxmlformats.org/package/2006/relationships"><Relationship Id="rId1" Type="http://schemas.microsoft.com/office/2006/relationships/xlExternalLinkPath/xlPathMissing" Target="8.%20C446_NhuCau" TargetMode="External"/></Relationships>
</file>

<file path=xl/externalLinks/_rels/externalLink842.xml.rels><?xml version="1.0" encoding="UTF-8" standalone="yes"?>
<Relationships xmlns="http://schemas.openxmlformats.org/package/2006/relationships"><Relationship Id="rId1" Type="http://schemas.microsoft.com/office/2006/relationships/xlExternalLinkPath/xlPathMissing" Target="8.%20C447_NhuCau" TargetMode="External"/></Relationships>
</file>

<file path=xl/externalLinks/_rels/externalLink843.xml.rels><?xml version="1.0" encoding="UTF-8" standalone="yes"?>
<Relationships xmlns="http://schemas.openxmlformats.org/package/2006/relationships"><Relationship Id="rId1" Type="http://schemas.microsoft.com/office/2006/relationships/xlExternalLinkPath/xlPathMissing" Target="8.%20C448_NhuCau" TargetMode="External"/></Relationships>
</file>

<file path=xl/externalLinks/_rels/externalLink844.xml.rels><?xml version="1.0" encoding="UTF-8" standalone="yes"?>
<Relationships xmlns="http://schemas.openxmlformats.org/package/2006/relationships"><Relationship Id="rId1" Type="http://schemas.microsoft.com/office/2006/relationships/xlExternalLinkPath/xlPathMissing" Target="8.%20C449_NhuCau" TargetMode="External"/></Relationships>
</file>

<file path=xl/externalLinks/_rels/externalLink845.xml.rels><?xml version="1.0" encoding="UTF-8" standalone="yes"?>
<Relationships xmlns="http://schemas.openxmlformats.org/package/2006/relationships"><Relationship Id="rId1" Type="http://schemas.microsoft.com/office/2006/relationships/xlExternalLinkPath/xlPathMissing" Target="8.%20C450_NhuCau" TargetMode="External"/></Relationships>
</file>

<file path=xl/externalLinks/_rels/externalLink846.xml.rels><?xml version="1.0" encoding="UTF-8" standalone="yes"?>
<Relationships xmlns="http://schemas.openxmlformats.org/package/2006/relationships"><Relationship Id="rId1" Type="http://schemas.microsoft.com/office/2006/relationships/xlExternalLinkPath/xlPathMissing" Target="8.%20C451_NhuCau" TargetMode="External"/></Relationships>
</file>

<file path=xl/externalLinks/_rels/externalLink847.xml.rels><?xml version="1.0" encoding="UTF-8" standalone="yes"?>
<Relationships xmlns="http://schemas.openxmlformats.org/package/2006/relationships"><Relationship Id="rId1" Type="http://schemas.microsoft.com/office/2006/relationships/xlExternalLinkPath/xlPathMissing" Target="8.%20C452_NhuCau" TargetMode="External"/></Relationships>
</file>

<file path=xl/externalLinks/_rels/externalLink848.xml.rels><?xml version="1.0" encoding="UTF-8" standalone="yes"?>
<Relationships xmlns="http://schemas.openxmlformats.org/package/2006/relationships"><Relationship Id="rId1" Type="http://schemas.microsoft.com/office/2006/relationships/xlExternalLinkPath/xlPathMissing" Target="8.%20C453_NhuCau" TargetMode="External"/></Relationships>
</file>

<file path=xl/externalLinks/_rels/externalLink849.xml.rels><?xml version="1.0" encoding="UTF-8" standalone="yes"?>
<Relationships xmlns="http://schemas.openxmlformats.org/package/2006/relationships"><Relationship Id="rId1" Type="http://schemas.microsoft.com/office/2006/relationships/xlExternalLinkPath/xlPathMissing" Target="8.%20C454_NhuCau" TargetMode="External"/></Relationships>
</file>

<file path=xl/externalLinks/_rels/externalLink850.xml.rels><?xml version="1.0" encoding="UTF-8" standalone="yes"?>
<Relationships xmlns="http://schemas.openxmlformats.org/package/2006/relationships"><Relationship Id="rId1" Type="http://schemas.microsoft.com/office/2006/relationships/xlExternalLinkPath/xlPathMissing" Target="8.%20C455_NhuCau" TargetMode="External"/></Relationships>
</file>

<file path=xl/externalLinks/_rels/externalLink851.xml.rels><?xml version="1.0" encoding="UTF-8" standalone="yes"?>
<Relationships xmlns="http://schemas.openxmlformats.org/package/2006/relationships"><Relationship Id="rId1" Type="http://schemas.microsoft.com/office/2006/relationships/xlExternalLinkPath/xlPathMissing" Target="8.%20C456_NhuCau" TargetMode="External"/></Relationships>
</file>

<file path=xl/externalLinks/_rels/externalLink852.xml.rels><?xml version="1.0" encoding="UTF-8" standalone="yes"?>
<Relationships xmlns="http://schemas.openxmlformats.org/package/2006/relationships"><Relationship Id="rId1" Type="http://schemas.microsoft.com/office/2006/relationships/xlExternalLinkPath/xlPathMissing" Target="8.%20C457_NhuCau" TargetMode="External"/></Relationships>
</file>

<file path=xl/externalLinks/_rels/externalLink853.xml.rels><?xml version="1.0" encoding="UTF-8" standalone="yes"?>
<Relationships xmlns="http://schemas.openxmlformats.org/package/2006/relationships"><Relationship Id="rId1" Type="http://schemas.microsoft.com/office/2006/relationships/xlExternalLinkPath/xlPathMissing" Target="8.%20C458_NhuCau" TargetMode="External"/></Relationships>
</file>

<file path=xl/externalLinks/_rels/externalLink854.xml.rels><?xml version="1.0" encoding="UTF-8" standalone="yes"?>
<Relationships xmlns="http://schemas.openxmlformats.org/package/2006/relationships"><Relationship Id="rId1" Type="http://schemas.microsoft.com/office/2006/relationships/xlExternalLinkPath/xlPathMissing" Target="8.%20C459_NhuCau" TargetMode="External"/></Relationships>
</file>

<file path=xl/externalLinks/_rels/externalLink855.xml.rels><?xml version="1.0" encoding="UTF-8" standalone="yes"?>
<Relationships xmlns="http://schemas.openxmlformats.org/package/2006/relationships"><Relationship Id="rId1" Type="http://schemas.microsoft.com/office/2006/relationships/xlExternalLinkPath/xlPathMissing" Target="8.%20C460_NhuCau" TargetMode="External"/></Relationships>
</file>

<file path=xl/externalLinks/_rels/externalLink856.xml.rels><?xml version="1.0" encoding="UTF-8" standalone="yes"?>
<Relationships xmlns="http://schemas.openxmlformats.org/package/2006/relationships"><Relationship Id="rId1" Type="http://schemas.microsoft.com/office/2006/relationships/xlExternalLinkPath/xlPathMissing" Target="8.%20C461_NhuCau" TargetMode="External"/></Relationships>
</file>

<file path=xl/externalLinks/_rels/externalLink857.xml.rels><?xml version="1.0" encoding="UTF-8" standalone="yes"?>
<Relationships xmlns="http://schemas.openxmlformats.org/package/2006/relationships"><Relationship Id="rId1" Type="http://schemas.microsoft.com/office/2006/relationships/xlExternalLinkPath/xlPathMissing" Target="8.%20C462_NhuCau" TargetMode="External"/></Relationships>
</file>

<file path=xl/externalLinks/_rels/externalLink858.xml.rels><?xml version="1.0" encoding="UTF-8" standalone="yes"?>
<Relationships xmlns="http://schemas.openxmlformats.org/package/2006/relationships"><Relationship Id="rId1" Type="http://schemas.microsoft.com/office/2006/relationships/xlExternalLinkPath/xlPathMissing" Target="8.%20C463_NhuCau" TargetMode="External"/></Relationships>
</file>

<file path=xl/externalLinks/_rels/externalLink859.xml.rels><?xml version="1.0" encoding="UTF-8" standalone="yes"?>
<Relationships xmlns="http://schemas.openxmlformats.org/package/2006/relationships"><Relationship Id="rId1" Type="http://schemas.microsoft.com/office/2006/relationships/xlExternalLinkPath/xlPathMissing" Target="8.%20C464_NhuCau" TargetMode="External"/></Relationships>
</file>

<file path=xl/externalLinks/_rels/externalLink860.xml.rels><?xml version="1.0" encoding="UTF-8" standalone="yes"?>
<Relationships xmlns="http://schemas.openxmlformats.org/package/2006/relationships"><Relationship Id="rId1" Type="http://schemas.microsoft.com/office/2006/relationships/xlExternalLinkPath/xlPathMissing" Target="8.%20C465_NhuCau" TargetMode="External"/></Relationships>
</file>

<file path=xl/externalLinks/_rels/externalLink861.xml.rels><?xml version="1.0" encoding="UTF-8" standalone="yes"?>
<Relationships xmlns="http://schemas.openxmlformats.org/package/2006/relationships"><Relationship Id="rId1" Type="http://schemas.microsoft.com/office/2006/relationships/xlExternalLinkPath/xlPathMissing" Target="8.%20C466_NhuCau" TargetMode="External"/></Relationships>
</file>

<file path=xl/externalLinks/_rels/externalLink862.xml.rels><?xml version="1.0" encoding="UTF-8" standalone="yes"?>
<Relationships xmlns="http://schemas.openxmlformats.org/package/2006/relationships"><Relationship Id="rId1" Type="http://schemas.microsoft.com/office/2006/relationships/xlExternalLinkPath/xlPathMissing" Target="8.%20C467_NhuCau" TargetMode="External"/></Relationships>
</file>

<file path=xl/externalLinks/_rels/externalLink863.xml.rels><?xml version="1.0" encoding="UTF-8" standalone="yes"?>
<Relationships xmlns="http://schemas.openxmlformats.org/package/2006/relationships"><Relationship Id="rId1" Type="http://schemas.microsoft.com/office/2006/relationships/xlExternalLinkPath/xlPathMissing" Target="8.%20C468_NhuCau" TargetMode="External"/></Relationships>
</file>

<file path=xl/externalLinks/_rels/externalLink864.xml.rels><?xml version="1.0" encoding="UTF-8" standalone="yes"?>
<Relationships xmlns="http://schemas.openxmlformats.org/package/2006/relationships"><Relationship Id="rId1" Type="http://schemas.microsoft.com/office/2006/relationships/xlExternalLinkPath/xlPathMissing" Target="8.%20C469_NhuCau" TargetMode="External"/></Relationships>
</file>

<file path=xl/externalLinks/_rels/externalLink865.xml.rels><?xml version="1.0" encoding="UTF-8" standalone="yes"?>
<Relationships xmlns="http://schemas.openxmlformats.org/package/2006/relationships"><Relationship Id="rId1" Type="http://schemas.microsoft.com/office/2006/relationships/xlExternalLinkPath/xlPathMissing" Target="8.%20C470_NhuCau" TargetMode="External"/></Relationships>
</file>

<file path=xl/externalLinks/_rels/externalLink866.xml.rels><?xml version="1.0" encoding="UTF-8" standalone="yes"?>
<Relationships xmlns="http://schemas.openxmlformats.org/package/2006/relationships"><Relationship Id="rId1" Type="http://schemas.microsoft.com/office/2006/relationships/xlExternalLinkPath/xlPathMissing" Target="8.%20C471_NhuCau" TargetMode="External"/></Relationships>
</file>

<file path=xl/externalLinks/_rels/externalLink867.xml.rels><?xml version="1.0" encoding="UTF-8" standalone="yes"?>
<Relationships xmlns="http://schemas.openxmlformats.org/package/2006/relationships"><Relationship Id="rId1" Type="http://schemas.microsoft.com/office/2006/relationships/xlExternalLinkPath/xlPathMissing" Target="8.%20C472_NhuCau" TargetMode="External"/></Relationships>
</file>

<file path=xl/externalLinks/_rels/externalLink868.xml.rels><?xml version="1.0" encoding="UTF-8" standalone="yes"?>
<Relationships xmlns="http://schemas.openxmlformats.org/package/2006/relationships"><Relationship Id="rId1" Type="http://schemas.microsoft.com/office/2006/relationships/xlExternalLinkPath/xlPathMissing" Target="8.%20C473_NhuCau" TargetMode="External"/></Relationships>
</file>

<file path=xl/externalLinks/_rels/externalLink869.xml.rels><?xml version="1.0" encoding="UTF-8" standalone="yes"?>
<Relationships xmlns="http://schemas.openxmlformats.org/package/2006/relationships"><Relationship Id="rId1" Type="http://schemas.microsoft.com/office/2006/relationships/xlExternalLinkPath/xlPathMissing" Target="8.%20C474_NhuCau" TargetMode="External"/></Relationships>
</file>

<file path=xl/externalLinks/_rels/externalLink870.xml.rels><?xml version="1.0" encoding="UTF-8" standalone="yes"?>
<Relationships xmlns="http://schemas.openxmlformats.org/package/2006/relationships"><Relationship Id="rId1" Type="http://schemas.microsoft.com/office/2006/relationships/xlExternalLinkPath/xlPathMissing" Target="8.%20C475_NhuCau" TargetMode="External"/></Relationships>
</file>

<file path=xl/externalLinks/_rels/externalLink871.xml.rels><?xml version="1.0" encoding="UTF-8" standalone="yes"?>
<Relationships xmlns="http://schemas.openxmlformats.org/package/2006/relationships"><Relationship Id="rId1" Type="http://schemas.microsoft.com/office/2006/relationships/xlExternalLinkPath/xlPathMissing" Target="8.%20C476_NhuCau" TargetMode="External"/></Relationships>
</file>

<file path=xl/externalLinks/_rels/externalLink872.xml.rels><?xml version="1.0" encoding="UTF-8" standalone="yes"?>
<Relationships xmlns="http://schemas.openxmlformats.org/package/2006/relationships"><Relationship Id="rId1" Type="http://schemas.microsoft.com/office/2006/relationships/xlExternalLinkPath/xlPathMissing" Target="8.%20C477_NhuCau" TargetMode="External"/></Relationships>
</file>

<file path=xl/externalLinks/_rels/externalLink873.xml.rels><?xml version="1.0" encoding="UTF-8" standalone="yes"?>
<Relationships xmlns="http://schemas.openxmlformats.org/package/2006/relationships"><Relationship Id="rId1" Type="http://schemas.microsoft.com/office/2006/relationships/xlExternalLinkPath/xlPathMissing" Target="8.%20C478_NhuCau" TargetMode="External"/></Relationships>
</file>

<file path=xl/externalLinks/_rels/externalLink874.xml.rels><?xml version="1.0" encoding="UTF-8" standalone="yes"?>
<Relationships xmlns="http://schemas.openxmlformats.org/package/2006/relationships"><Relationship Id="rId1" Type="http://schemas.microsoft.com/office/2006/relationships/xlExternalLinkPath/xlPathMissing" Target="8.%20C479_NhuCau" TargetMode="External"/></Relationships>
</file>

<file path=xl/externalLinks/_rels/externalLink875.xml.rels><?xml version="1.0" encoding="UTF-8" standalone="yes"?>
<Relationships xmlns="http://schemas.openxmlformats.org/package/2006/relationships"><Relationship Id="rId1" Type="http://schemas.microsoft.com/office/2006/relationships/xlExternalLinkPath/xlPathMissing" Target="8.%20C480_NhuCau" TargetMode="External"/></Relationships>
</file>

<file path=xl/externalLinks/_rels/externalLink876.xml.rels><?xml version="1.0" encoding="UTF-8" standalone="yes"?>
<Relationships xmlns="http://schemas.openxmlformats.org/package/2006/relationships"><Relationship Id="rId1" Type="http://schemas.microsoft.com/office/2006/relationships/xlExternalLinkPath/xlPathMissing" Target="8.%20C481_NhuCau" TargetMode="External"/></Relationships>
</file>

<file path=xl/externalLinks/_rels/externalLink877.xml.rels><?xml version="1.0" encoding="UTF-8" standalone="yes"?>
<Relationships xmlns="http://schemas.openxmlformats.org/package/2006/relationships"><Relationship Id="rId1" Type="http://schemas.microsoft.com/office/2006/relationships/xlExternalLinkPath/xlPathMissing" Target="8.%20C482_NhuCau" TargetMode="External"/></Relationships>
</file>

<file path=xl/externalLinks/_rels/externalLink878.xml.rels><?xml version="1.0" encoding="UTF-8" standalone="yes"?>
<Relationships xmlns="http://schemas.openxmlformats.org/package/2006/relationships"><Relationship Id="rId1" Type="http://schemas.microsoft.com/office/2006/relationships/xlExternalLinkPath/xlPathMissing" Target="8.%20C483_NhuCau" TargetMode="External"/></Relationships>
</file>

<file path=xl/externalLinks/_rels/externalLink879.xml.rels><?xml version="1.0" encoding="UTF-8" standalone="yes"?>
<Relationships xmlns="http://schemas.openxmlformats.org/package/2006/relationships"><Relationship Id="rId1" Type="http://schemas.microsoft.com/office/2006/relationships/xlExternalLinkPath/xlPathMissing" Target="8.%20C484_NhuCau" TargetMode="External"/></Relationships>
</file>

<file path=xl/externalLinks/_rels/externalLink880.xml.rels><?xml version="1.0" encoding="UTF-8" standalone="yes"?>
<Relationships xmlns="http://schemas.openxmlformats.org/package/2006/relationships"><Relationship Id="rId1" Type="http://schemas.microsoft.com/office/2006/relationships/xlExternalLinkPath/xlPathMissing" Target="8.%20C485_NhuCau" TargetMode="External"/></Relationships>
</file>

<file path=xl/externalLinks/_rels/externalLink881.xml.rels><?xml version="1.0" encoding="UTF-8" standalone="yes"?>
<Relationships xmlns="http://schemas.openxmlformats.org/package/2006/relationships"><Relationship Id="rId1" Type="http://schemas.microsoft.com/office/2006/relationships/xlExternalLinkPath/xlPathMissing" Target="8.%20C486_NhuCau" TargetMode="External"/></Relationships>
</file>

<file path=xl/externalLinks/_rels/externalLink882.xml.rels><?xml version="1.0" encoding="UTF-8" standalone="yes"?>
<Relationships xmlns="http://schemas.openxmlformats.org/package/2006/relationships"><Relationship Id="rId1" Type="http://schemas.microsoft.com/office/2006/relationships/xlExternalLinkPath/xlPathMissing" Target="8.%20C487_NhuCau" TargetMode="External"/></Relationships>
</file>

<file path=xl/externalLinks/_rels/externalLink883.xml.rels><?xml version="1.0" encoding="UTF-8" standalone="yes"?>
<Relationships xmlns="http://schemas.openxmlformats.org/package/2006/relationships"><Relationship Id="rId1" Type="http://schemas.microsoft.com/office/2006/relationships/xlExternalLinkPath/xlPathMissing" Target="8.%20C488_NhuCau" TargetMode="External"/></Relationships>
</file>

<file path=xl/externalLinks/_rels/externalLink884.xml.rels><?xml version="1.0" encoding="UTF-8" standalone="yes"?>
<Relationships xmlns="http://schemas.openxmlformats.org/package/2006/relationships"><Relationship Id="rId1" Type="http://schemas.microsoft.com/office/2006/relationships/xlExternalLinkPath/xlPathMissing" Target="8.%20C489_NhuCau" TargetMode="External"/></Relationships>
</file>

<file path=xl/externalLinks/_rels/externalLink885.xml.rels><?xml version="1.0" encoding="UTF-8" standalone="yes"?>
<Relationships xmlns="http://schemas.openxmlformats.org/package/2006/relationships"><Relationship Id="rId1" Type="http://schemas.microsoft.com/office/2006/relationships/xlExternalLinkPath/xlPathMissing" Target="8.%20C490_NhuCau" TargetMode="External"/></Relationships>
</file>

<file path=xl/externalLinks/_rels/externalLink886.xml.rels><?xml version="1.0" encoding="UTF-8" standalone="yes"?>
<Relationships xmlns="http://schemas.openxmlformats.org/package/2006/relationships"><Relationship Id="rId1" Type="http://schemas.microsoft.com/office/2006/relationships/xlExternalLinkPath/xlPathMissing" Target="8.%20C491_NhuCau" TargetMode="External"/></Relationships>
</file>

<file path=xl/externalLinks/_rels/externalLink887.xml.rels><?xml version="1.0" encoding="UTF-8" standalone="yes"?>
<Relationships xmlns="http://schemas.openxmlformats.org/package/2006/relationships"><Relationship Id="rId1" Type="http://schemas.microsoft.com/office/2006/relationships/xlExternalLinkPath/xlPathMissing" Target="8.%20C492_NhuCau" TargetMode="External"/></Relationships>
</file>

<file path=xl/externalLinks/_rels/externalLink888.xml.rels><?xml version="1.0" encoding="UTF-8" standalone="yes"?>
<Relationships xmlns="http://schemas.openxmlformats.org/package/2006/relationships"><Relationship Id="rId1" Type="http://schemas.microsoft.com/office/2006/relationships/xlExternalLinkPath/xlPathMissing" Target="8.%20C493_NhuCau" TargetMode="External"/></Relationships>
</file>

<file path=xl/externalLinks/_rels/externalLink889.xml.rels><?xml version="1.0" encoding="UTF-8" standalone="yes"?>
<Relationships xmlns="http://schemas.openxmlformats.org/package/2006/relationships"><Relationship Id="rId1" Type="http://schemas.microsoft.com/office/2006/relationships/xlExternalLinkPath/xlPathMissing" Target="8.%20C494_NhuCau" TargetMode="External"/></Relationships>
</file>

<file path=xl/externalLinks/_rels/externalLink890.xml.rels><?xml version="1.0" encoding="UTF-8" standalone="yes"?>
<Relationships xmlns="http://schemas.openxmlformats.org/package/2006/relationships"><Relationship Id="rId1" Type="http://schemas.microsoft.com/office/2006/relationships/xlExternalLinkPath/xlPathMissing" Target="8.%20C495_NhuCau" TargetMode="External"/></Relationships>
</file>

<file path=xl/externalLinks/_rels/externalLink891.xml.rels><?xml version="1.0" encoding="UTF-8" standalone="yes"?>
<Relationships xmlns="http://schemas.openxmlformats.org/package/2006/relationships"><Relationship Id="rId1" Type="http://schemas.microsoft.com/office/2006/relationships/xlExternalLinkPath/xlPathMissing" Target="8.%20C496_NhuCau" TargetMode="External"/></Relationships>
</file>

<file path=xl/externalLinks/_rels/externalLink892.xml.rels><?xml version="1.0" encoding="UTF-8" standalone="yes"?>
<Relationships xmlns="http://schemas.openxmlformats.org/package/2006/relationships"><Relationship Id="rId1" Type="http://schemas.microsoft.com/office/2006/relationships/xlExternalLinkPath/xlPathMissing" Target="8.%20C497_NhuCau" TargetMode="External"/></Relationships>
</file>

<file path=xl/externalLinks/_rels/externalLink893.xml.rels><?xml version="1.0" encoding="UTF-8" standalone="yes"?>
<Relationships xmlns="http://schemas.openxmlformats.org/package/2006/relationships"><Relationship Id="rId1" Type="http://schemas.microsoft.com/office/2006/relationships/xlExternalLinkPath/xlPathMissing" Target="8.%20C498_NhuCau" TargetMode="External"/></Relationships>
</file>

<file path=xl/externalLinks/_rels/externalLink894.xml.rels><?xml version="1.0" encoding="UTF-8" standalone="yes"?>
<Relationships xmlns="http://schemas.openxmlformats.org/package/2006/relationships"><Relationship Id="rId1" Type="http://schemas.microsoft.com/office/2006/relationships/xlExternalLinkPath/xlPathMissing" Target="8.%20C499_NhuCau" TargetMode="External"/></Relationships>
</file>

<file path=xl/externalLinks/_rels/externalLink895.xml.rels><?xml version="1.0" encoding="UTF-8" standalone="yes"?>
<Relationships xmlns="http://schemas.openxmlformats.org/package/2006/relationships"><Relationship Id="rId1" Type="http://schemas.microsoft.com/office/2006/relationships/xlExternalLinkPath/xlPathMissing" Target="8.%20C500_NhuCau" TargetMode="External"/></Relationships>
</file>

<file path=xl/externalLinks/_rels/externalLink896.xml.rels><?xml version="1.0" encoding="UTF-8" standalone="yes"?>
<Relationships xmlns="http://schemas.openxmlformats.org/package/2006/relationships"><Relationship Id="rId1" Type="http://schemas.microsoft.com/office/2006/relationships/xlExternalLinkPath/xlPathMissing" Target="8.%20C501_NhuCau" TargetMode="External"/></Relationships>
</file>

<file path=xl/externalLinks/_rels/externalLink897.xml.rels><?xml version="1.0" encoding="UTF-8" standalone="yes"?>
<Relationships xmlns="http://schemas.openxmlformats.org/package/2006/relationships"><Relationship Id="rId1" Type="http://schemas.microsoft.com/office/2006/relationships/xlExternalLinkPath/xlPathMissing" Target="8.%20C502_NhuCau" TargetMode="External"/></Relationships>
</file>

<file path=xl/externalLinks/_rels/externalLink898.xml.rels><?xml version="1.0" encoding="UTF-8" standalone="yes"?>
<Relationships xmlns="http://schemas.openxmlformats.org/package/2006/relationships"><Relationship Id="rId1" Type="http://schemas.microsoft.com/office/2006/relationships/xlExternalLinkPath/xlPathMissing" Target="8.%20C503_NhuCau" TargetMode="External"/></Relationships>
</file>

<file path=xl/externalLinks/_rels/externalLink899.xml.rels><?xml version="1.0" encoding="UTF-8" standalone="yes"?>
<Relationships xmlns="http://schemas.openxmlformats.org/package/2006/relationships"><Relationship Id="rId1" Type="http://schemas.microsoft.com/office/2006/relationships/xlExternalLinkPath/xlPathMissing" Target="8.%20C504_NhuCau" TargetMode="External"/></Relationships>
</file>

<file path=xl/externalLinks/_rels/externalLink900.xml.rels><?xml version="1.0" encoding="UTF-8" standalone="yes"?>
<Relationships xmlns="http://schemas.openxmlformats.org/package/2006/relationships"><Relationship Id="rId1" Type="http://schemas.microsoft.com/office/2006/relationships/xlExternalLinkPath/xlPathMissing" Target="8.%20C505_NhuCau" TargetMode="External"/></Relationships>
</file>

<file path=xl/externalLinks/_rels/externalLink901.xml.rels><?xml version="1.0" encoding="UTF-8" standalone="yes"?>
<Relationships xmlns="http://schemas.openxmlformats.org/package/2006/relationships"><Relationship Id="rId1" Type="http://schemas.microsoft.com/office/2006/relationships/xlExternalLinkPath/xlPathMissing" Target="8.%20C506_NhuCau" TargetMode="External"/></Relationships>
</file>

<file path=xl/externalLinks/_rels/externalLink902.xml.rels><?xml version="1.0" encoding="UTF-8" standalone="yes"?>
<Relationships xmlns="http://schemas.openxmlformats.org/package/2006/relationships"><Relationship Id="rId1" Type="http://schemas.microsoft.com/office/2006/relationships/xlExternalLinkPath/xlPathMissing" Target="8.%20C507_NhuCau" TargetMode="External"/></Relationships>
</file>

<file path=xl/externalLinks/_rels/externalLink903.xml.rels><?xml version="1.0" encoding="UTF-8" standalone="yes"?>
<Relationships xmlns="http://schemas.openxmlformats.org/package/2006/relationships"><Relationship Id="rId1" Type="http://schemas.microsoft.com/office/2006/relationships/xlExternalLinkPath/xlPathMissing" Target="8.%20C508_NhuCau" TargetMode="External"/></Relationships>
</file>

<file path=xl/externalLinks/_rels/externalLink904.xml.rels><?xml version="1.0" encoding="UTF-8" standalone="yes"?>
<Relationships xmlns="http://schemas.openxmlformats.org/package/2006/relationships"><Relationship Id="rId1" Type="http://schemas.microsoft.com/office/2006/relationships/xlExternalLinkPath/xlPathMissing" Target="8.%20C509_NhuCau" TargetMode="External"/></Relationships>
</file>

<file path=xl/externalLinks/_rels/externalLink905.xml.rels><?xml version="1.0" encoding="UTF-8" standalone="yes"?>
<Relationships xmlns="http://schemas.openxmlformats.org/package/2006/relationships"><Relationship Id="rId1" Type="http://schemas.microsoft.com/office/2006/relationships/xlExternalLinkPath/xlPathMissing" Target="8.%20C510_NhuCau" TargetMode="External"/></Relationships>
</file>

<file path=xl/externalLinks/_rels/externalLink906.xml.rels><?xml version="1.0" encoding="UTF-8" standalone="yes"?>
<Relationships xmlns="http://schemas.openxmlformats.org/package/2006/relationships"><Relationship Id="rId1" Type="http://schemas.microsoft.com/office/2006/relationships/xlExternalLinkPath/xlPathMissing" Target="8.%20C511_NhuCau" TargetMode="External"/></Relationships>
</file>

<file path=xl/externalLinks/_rels/externalLink907.xml.rels><?xml version="1.0" encoding="UTF-8" standalone="yes"?>
<Relationships xmlns="http://schemas.openxmlformats.org/package/2006/relationships"><Relationship Id="rId1" Type="http://schemas.microsoft.com/office/2006/relationships/xlExternalLinkPath/xlPathMissing" Target="8.%20C512_NhuCau" TargetMode="External"/></Relationships>
</file>

<file path=xl/externalLinks/_rels/externalLink908.xml.rels><?xml version="1.0" encoding="UTF-8" standalone="yes"?>
<Relationships xmlns="http://schemas.openxmlformats.org/package/2006/relationships"><Relationship Id="rId1" Type="http://schemas.microsoft.com/office/2006/relationships/xlExternalLinkPath/xlPathMissing" Target="8.%20C513_NhuCau" TargetMode="External"/></Relationships>
</file>

<file path=xl/externalLinks/_rels/externalLink909.xml.rels><?xml version="1.0" encoding="UTF-8" standalone="yes"?>
<Relationships xmlns="http://schemas.openxmlformats.org/package/2006/relationships"><Relationship Id="rId1" Type="http://schemas.microsoft.com/office/2006/relationships/xlExternalLinkPath/xlPathMissing" Target="8.%20C514_NhuCau" TargetMode="External"/></Relationships>
</file>

<file path=xl/externalLinks/_rels/externalLink910.xml.rels><?xml version="1.0" encoding="UTF-8" standalone="yes"?>
<Relationships xmlns="http://schemas.openxmlformats.org/package/2006/relationships"><Relationship Id="rId1" Type="http://schemas.microsoft.com/office/2006/relationships/xlExternalLinkPath/xlPathMissing" Target="8.%20C515_NhuCau" TargetMode="External"/></Relationships>
</file>

<file path=xl/externalLinks/_rels/externalLink911.xml.rels><?xml version="1.0" encoding="UTF-8" standalone="yes"?>
<Relationships xmlns="http://schemas.openxmlformats.org/package/2006/relationships"><Relationship Id="rId1" Type="http://schemas.microsoft.com/office/2006/relationships/xlExternalLinkPath/xlPathMissing" Target="8.%20C516_NhuCau" TargetMode="External"/></Relationships>
</file>

<file path=xl/externalLinks/_rels/externalLink912.xml.rels><?xml version="1.0" encoding="UTF-8" standalone="yes"?>
<Relationships xmlns="http://schemas.openxmlformats.org/package/2006/relationships"><Relationship Id="rId1" Type="http://schemas.microsoft.com/office/2006/relationships/xlExternalLinkPath/xlPathMissing" Target="8.%20C517_NhuCau" TargetMode="External"/></Relationships>
</file>

<file path=xl/externalLinks/_rels/externalLink913.xml.rels><?xml version="1.0" encoding="UTF-8" standalone="yes"?>
<Relationships xmlns="http://schemas.openxmlformats.org/package/2006/relationships"><Relationship Id="rId1" Type="http://schemas.microsoft.com/office/2006/relationships/xlExternalLinkPath/xlPathMissing" Target="8.%20C518_NhuCau" TargetMode="External"/></Relationships>
</file>

<file path=xl/externalLinks/_rels/externalLink914.xml.rels><?xml version="1.0" encoding="UTF-8" standalone="yes"?>
<Relationships xmlns="http://schemas.openxmlformats.org/package/2006/relationships"><Relationship Id="rId1" Type="http://schemas.microsoft.com/office/2006/relationships/xlExternalLinkPath/xlPathMissing" Target="8.%20C519_NhuCau" TargetMode="External"/></Relationships>
</file>

<file path=xl/externalLinks/_rels/externalLink915.xml.rels><?xml version="1.0" encoding="UTF-8" standalone="yes"?>
<Relationships xmlns="http://schemas.openxmlformats.org/package/2006/relationships"><Relationship Id="rId1" Type="http://schemas.microsoft.com/office/2006/relationships/xlExternalLinkPath/xlPathMissing" Target="8.%20C520_NhuCau" TargetMode="External"/></Relationships>
</file>

<file path=xl/externalLinks/_rels/externalLink916.xml.rels><?xml version="1.0" encoding="UTF-8" standalone="yes"?>
<Relationships xmlns="http://schemas.openxmlformats.org/package/2006/relationships"><Relationship Id="rId1" Type="http://schemas.microsoft.com/office/2006/relationships/xlExternalLinkPath/xlPathMissing" Target="8.%20C521_NhuCau" TargetMode="External"/></Relationships>
</file>

<file path=xl/externalLinks/_rels/externalLink917.xml.rels><?xml version="1.0" encoding="UTF-8" standalone="yes"?>
<Relationships xmlns="http://schemas.openxmlformats.org/package/2006/relationships"><Relationship Id="rId1" Type="http://schemas.microsoft.com/office/2006/relationships/xlExternalLinkPath/xlPathMissing" Target="8.%20C522_NhuCau" TargetMode="External"/></Relationships>
</file>

<file path=xl/externalLinks/_rels/externalLink918.xml.rels><?xml version="1.0" encoding="UTF-8" standalone="yes"?>
<Relationships xmlns="http://schemas.openxmlformats.org/package/2006/relationships"><Relationship Id="rId1" Type="http://schemas.microsoft.com/office/2006/relationships/xlExternalLinkPath/xlPathMissing" Target="8.%20C523_NhuCau" TargetMode="External"/></Relationships>
</file>

<file path=xl/externalLinks/_rels/externalLink919.xml.rels><?xml version="1.0" encoding="UTF-8" standalone="yes"?>
<Relationships xmlns="http://schemas.openxmlformats.org/package/2006/relationships"><Relationship Id="rId1" Type="http://schemas.microsoft.com/office/2006/relationships/xlExternalLinkPath/xlPathMissing" Target="8.%20C524_NhuCau" TargetMode="External"/></Relationships>
</file>

<file path=xl/externalLinks/_rels/externalLink920.xml.rels><?xml version="1.0" encoding="UTF-8" standalone="yes"?>
<Relationships xmlns="http://schemas.openxmlformats.org/package/2006/relationships"><Relationship Id="rId1" Type="http://schemas.microsoft.com/office/2006/relationships/xlExternalLinkPath/xlPathMissing" Target="8.%20C525_NhuCau" TargetMode="External"/></Relationships>
</file>

<file path=xl/externalLinks/_rels/externalLink921.xml.rels><?xml version="1.0" encoding="UTF-8" standalone="yes"?>
<Relationships xmlns="http://schemas.openxmlformats.org/package/2006/relationships"><Relationship Id="rId1" Type="http://schemas.microsoft.com/office/2006/relationships/xlExternalLinkPath/xlPathMissing" Target="8.%20C526_NhuCau" TargetMode="External"/></Relationships>
</file>

<file path=xl/externalLinks/_rels/externalLink922.xml.rels><?xml version="1.0" encoding="UTF-8" standalone="yes"?>
<Relationships xmlns="http://schemas.openxmlformats.org/package/2006/relationships"><Relationship Id="rId1" Type="http://schemas.microsoft.com/office/2006/relationships/xlExternalLinkPath/xlPathMissing" Target="8.%20C527_NhuCau" TargetMode="External"/></Relationships>
</file>

<file path=xl/externalLinks/_rels/externalLink923.xml.rels><?xml version="1.0" encoding="UTF-8" standalone="yes"?>
<Relationships xmlns="http://schemas.openxmlformats.org/package/2006/relationships"><Relationship Id="rId1" Type="http://schemas.microsoft.com/office/2006/relationships/xlExternalLinkPath/xlPathMissing" Target="8.%20C528_NhuCau" TargetMode="External"/></Relationships>
</file>

<file path=xl/externalLinks/_rels/externalLink924.xml.rels><?xml version="1.0" encoding="UTF-8" standalone="yes"?>
<Relationships xmlns="http://schemas.openxmlformats.org/package/2006/relationships"><Relationship Id="rId1" Type="http://schemas.microsoft.com/office/2006/relationships/xlExternalLinkPath/xlPathMissing" Target="8.%20C529_NhuCau" TargetMode="External"/></Relationships>
</file>

<file path=xl/externalLinks/_rels/externalLink925.xml.rels><?xml version="1.0" encoding="UTF-8" standalone="yes"?>
<Relationships xmlns="http://schemas.openxmlformats.org/package/2006/relationships"><Relationship Id="rId1" Type="http://schemas.microsoft.com/office/2006/relationships/xlExternalLinkPath/xlPathMissing" Target="8.%20C530_NhuCau" TargetMode="External"/></Relationships>
</file>

<file path=xl/externalLinks/_rels/externalLink926.xml.rels><?xml version="1.0" encoding="UTF-8" standalone="yes"?>
<Relationships xmlns="http://schemas.openxmlformats.org/package/2006/relationships"><Relationship Id="rId1" Type="http://schemas.microsoft.com/office/2006/relationships/xlExternalLinkPath/xlPathMissing" Target="8.%20C531_NhuCau" TargetMode="External"/></Relationships>
</file>

<file path=xl/externalLinks/_rels/externalLink927.xml.rels><?xml version="1.0" encoding="UTF-8" standalone="yes"?>
<Relationships xmlns="http://schemas.openxmlformats.org/package/2006/relationships"><Relationship Id="rId1" Type="http://schemas.microsoft.com/office/2006/relationships/xlExternalLinkPath/xlPathMissing" Target="8.%20C532_NhuCau" TargetMode="External"/></Relationships>
</file>

<file path=xl/externalLinks/_rels/externalLink928.xml.rels><?xml version="1.0" encoding="UTF-8" standalone="yes"?>
<Relationships xmlns="http://schemas.openxmlformats.org/package/2006/relationships"><Relationship Id="rId1" Type="http://schemas.microsoft.com/office/2006/relationships/xlExternalLinkPath/xlPathMissing" Target="8.%20C533_NhuCau" TargetMode="External"/></Relationships>
</file>

<file path=xl/externalLinks/_rels/externalLink929.xml.rels><?xml version="1.0" encoding="UTF-8" standalone="yes"?>
<Relationships xmlns="http://schemas.openxmlformats.org/package/2006/relationships"><Relationship Id="rId1" Type="http://schemas.microsoft.com/office/2006/relationships/xlExternalLinkPath/xlPathMissing" Target="8.%20C534_NhuCau" TargetMode="External"/></Relationships>
</file>

<file path=xl/externalLinks/_rels/externalLink930.xml.rels><?xml version="1.0" encoding="UTF-8" standalone="yes"?>
<Relationships xmlns="http://schemas.openxmlformats.org/package/2006/relationships"><Relationship Id="rId1" Type="http://schemas.microsoft.com/office/2006/relationships/xlExternalLinkPath/xlPathMissing" Target="8.%20C535_NhuCau" TargetMode="External"/></Relationships>
</file>

<file path=xl/externalLinks/_rels/externalLink931.xml.rels><?xml version="1.0" encoding="UTF-8" standalone="yes"?>
<Relationships xmlns="http://schemas.openxmlformats.org/package/2006/relationships"><Relationship Id="rId1" Type="http://schemas.microsoft.com/office/2006/relationships/xlExternalLinkPath/xlPathMissing" Target="8.%20C536_NhuCau" TargetMode="External"/></Relationships>
</file>

<file path=xl/externalLinks/_rels/externalLink932.xml.rels><?xml version="1.0" encoding="UTF-8" standalone="yes"?>
<Relationships xmlns="http://schemas.openxmlformats.org/package/2006/relationships"><Relationship Id="rId1" Type="http://schemas.microsoft.com/office/2006/relationships/xlExternalLinkPath/xlPathMissing" Target="8.%20C537_NhuCau" TargetMode="External"/></Relationships>
</file>

<file path=xl/externalLinks/_rels/externalLink933.xml.rels><?xml version="1.0" encoding="UTF-8" standalone="yes"?>
<Relationships xmlns="http://schemas.openxmlformats.org/package/2006/relationships"><Relationship Id="rId1" Type="http://schemas.microsoft.com/office/2006/relationships/xlExternalLinkPath/xlPathMissing" Target="8.%20C538_NhuCau" TargetMode="External"/></Relationships>
</file>

<file path=xl/externalLinks/_rels/externalLink934.xml.rels><?xml version="1.0" encoding="UTF-8" standalone="yes"?>
<Relationships xmlns="http://schemas.openxmlformats.org/package/2006/relationships"><Relationship Id="rId1" Type="http://schemas.microsoft.com/office/2006/relationships/xlExternalLinkPath/xlPathMissing" Target="8.%20C539_NhuCau" TargetMode="External"/></Relationships>
</file>

<file path=xl/externalLinks/_rels/externalLink935.xml.rels><?xml version="1.0" encoding="UTF-8" standalone="yes"?>
<Relationships xmlns="http://schemas.openxmlformats.org/package/2006/relationships"><Relationship Id="rId1" Type="http://schemas.microsoft.com/office/2006/relationships/xlExternalLinkPath/xlPathMissing" Target="8.%20C540_NhuCau" TargetMode="External"/></Relationships>
</file>

<file path=xl/externalLinks/_rels/externalLink936.xml.rels><?xml version="1.0" encoding="UTF-8" standalone="yes"?>
<Relationships xmlns="http://schemas.openxmlformats.org/package/2006/relationships"><Relationship Id="rId1" Type="http://schemas.microsoft.com/office/2006/relationships/xlExternalLinkPath/xlPathMissing" Target="8.%20C541_NhuCau" TargetMode="External"/></Relationships>
</file>

<file path=xl/externalLinks/_rels/externalLink937.xml.rels><?xml version="1.0" encoding="UTF-8" standalone="yes"?>
<Relationships xmlns="http://schemas.openxmlformats.org/package/2006/relationships"><Relationship Id="rId1" Type="http://schemas.microsoft.com/office/2006/relationships/xlExternalLinkPath/xlPathMissing" Target="8.%20C542_NhuCau" TargetMode="External"/></Relationships>
</file>

<file path=xl/externalLinks/_rels/externalLink938.xml.rels><?xml version="1.0" encoding="UTF-8" standalone="yes"?>
<Relationships xmlns="http://schemas.openxmlformats.org/package/2006/relationships"><Relationship Id="rId1" Type="http://schemas.microsoft.com/office/2006/relationships/xlExternalLinkPath/xlPathMissing" Target="8.%20C543_NhuCau" TargetMode="External"/></Relationships>
</file>

<file path=xl/externalLinks/_rels/externalLink939.xml.rels><?xml version="1.0" encoding="UTF-8" standalone="yes"?>
<Relationships xmlns="http://schemas.openxmlformats.org/package/2006/relationships"><Relationship Id="rId1" Type="http://schemas.microsoft.com/office/2006/relationships/xlExternalLinkPath/xlPathMissing" Target="8.%20C544_NhuCau" TargetMode="External"/></Relationships>
</file>

<file path=xl/externalLinks/_rels/externalLink940.xml.rels><?xml version="1.0" encoding="UTF-8" standalone="yes"?>
<Relationships xmlns="http://schemas.openxmlformats.org/package/2006/relationships"><Relationship Id="rId1" Type="http://schemas.microsoft.com/office/2006/relationships/xlExternalLinkPath/xlPathMissing" Target="8.%20C545_NhuCau" TargetMode="External"/></Relationships>
</file>

<file path=xl/externalLinks/_rels/externalLink941.xml.rels><?xml version="1.0" encoding="UTF-8" standalone="yes"?>
<Relationships xmlns="http://schemas.openxmlformats.org/package/2006/relationships"><Relationship Id="rId1" Type="http://schemas.microsoft.com/office/2006/relationships/xlExternalLinkPath/xlPathMissing" Target="8.%20C546_NhuCau" TargetMode="External"/></Relationships>
</file>

<file path=xl/externalLinks/_rels/externalLink942.xml.rels><?xml version="1.0" encoding="UTF-8" standalone="yes"?>
<Relationships xmlns="http://schemas.openxmlformats.org/package/2006/relationships"><Relationship Id="rId1" Type="http://schemas.microsoft.com/office/2006/relationships/xlExternalLinkPath/xlPathMissing" Target="8.%20C547_NhuCau" TargetMode="External"/></Relationships>
</file>

<file path=xl/externalLinks/_rels/externalLink943.xml.rels><?xml version="1.0" encoding="UTF-8" standalone="yes"?>
<Relationships xmlns="http://schemas.openxmlformats.org/package/2006/relationships"><Relationship Id="rId1" Type="http://schemas.microsoft.com/office/2006/relationships/xlExternalLinkPath/xlPathMissing" Target="8.%20C548_NhuCau" TargetMode="External"/></Relationships>
</file>

<file path=xl/externalLinks/_rels/externalLink944.xml.rels><?xml version="1.0" encoding="UTF-8" standalone="yes"?>
<Relationships xmlns="http://schemas.openxmlformats.org/package/2006/relationships"><Relationship Id="rId1" Type="http://schemas.microsoft.com/office/2006/relationships/xlExternalLinkPath/xlPathMissing" Target="8.%20C549_NhuCau" TargetMode="External"/></Relationships>
</file>

<file path=xl/externalLinks/_rels/externalLink945.xml.rels><?xml version="1.0" encoding="UTF-8" standalone="yes"?>
<Relationships xmlns="http://schemas.openxmlformats.org/package/2006/relationships"><Relationship Id="rId1" Type="http://schemas.microsoft.com/office/2006/relationships/xlExternalLinkPath/xlPathMissing" Target="8.%20C550_NhuCau" TargetMode="External"/></Relationships>
</file>

<file path=xl/externalLinks/_rels/externalLink946.xml.rels><?xml version="1.0" encoding="UTF-8" standalone="yes"?>
<Relationships xmlns="http://schemas.openxmlformats.org/package/2006/relationships"><Relationship Id="rId1" Type="http://schemas.microsoft.com/office/2006/relationships/xlExternalLinkPath/xlPathMissing" Target="8.%20C551_NhuCau" TargetMode="External"/></Relationships>
</file>

<file path=xl/externalLinks/_rels/externalLink947.xml.rels><?xml version="1.0" encoding="UTF-8" standalone="yes"?>
<Relationships xmlns="http://schemas.openxmlformats.org/package/2006/relationships"><Relationship Id="rId1" Type="http://schemas.microsoft.com/office/2006/relationships/xlExternalLinkPath/xlPathMissing" Target="8.%20C552_NhuCau" TargetMode="External"/></Relationships>
</file>

<file path=xl/externalLinks/_rels/externalLink948.xml.rels><?xml version="1.0" encoding="UTF-8" standalone="yes"?>
<Relationships xmlns="http://schemas.openxmlformats.org/package/2006/relationships"><Relationship Id="rId1" Type="http://schemas.microsoft.com/office/2006/relationships/xlExternalLinkPath/xlPathMissing" Target="8.%20C553_NhuCau" TargetMode="External"/></Relationships>
</file>

<file path=xl/externalLinks/_rels/externalLink949.xml.rels><?xml version="1.0" encoding="UTF-8" standalone="yes"?>
<Relationships xmlns="http://schemas.openxmlformats.org/package/2006/relationships"><Relationship Id="rId1" Type="http://schemas.microsoft.com/office/2006/relationships/xlExternalLinkPath/xlPathMissing" Target="8.%20C554_NhuCau" TargetMode="External"/></Relationships>
</file>

<file path=xl/externalLinks/_rels/externalLink950.xml.rels><?xml version="1.0" encoding="UTF-8" standalone="yes"?>
<Relationships xmlns="http://schemas.openxmlformats.org/package/2006/relationships"><Relationship Id="rId1" Type="http://schemas.microsoft.com/office/2006/relationships/xlExternalLinkPath/xlPathMissing" Target="8.%20C555_NhuCau" TargetMode="External"/></Relationships>
</file>

<file path=xl/externalLinks/_rels/externalLink951.xml.rels><?xml version="1.0" encoding="UTF-8" standalone="yes"?>
<Relationships xmlns="http://schemas.openxmlformats.org/package/2006/relationships"><Relationship Id="rId1" Type="http://schemas.microsoft.com/office/2006/relationships/xlExternalLinkPath/xlPathMissing" Target="8.%20C556_NhuCau" TargetMode="External"/></Relationships>
</file>

<file path=xl/externalLinks/_rels/externalLink952.xml.rels><?xml version="1.0" encoding="UTF-8" standalone="yes"?>
<Relationships xmlns="http://schemas.openxmlformats.org/package/2006/relationships"><Relationship Id="rId1" Type="http://schemas.microsoft.com/office/2006/relationships/xlExternalLinkPath/xlPathMissing" Target="8.%20C557_NhuCau" TargetMode="External"/></Relationships>
</file>

<file path=xl/externalLinks/_rels/externalLink953.xml.rels><?xml version="1.0" encoding="UTF-8" standalone="yes"?>
<Relationships xmlns="http://schemas.openxmlformats.org/package/2006/relationships"><Relationship Id="rId1" Type="http://schemas.microsoft.com/office/2006/relationships/xlExternalLinkPath/xlPathMissing" Target="8.%20C558_NhuCau" TargetMode="External"/></Relationships>
</file>

<file path=xl/externalLinks/_rels/externalLink954.xml.rels><?xml version="1.0" encoding="UTF-8" standalone="yes"?>
<Relationships xmlns="http://schemas.openxmlformats.org/package/2006/relationships"><Relationship Id="rId1" Type="http://schemas.microsoft.com/office/2006/relationships/xlExternalLinkPath/xlPathMissing" Target="8.%20C559_NhuCau" TargetMode="External"/></Relationships>
</file>

<file path=xl/externalLinks/_rels/externalLink955.xml.rels><?xml version="1.0" encoding="UTF-8" standalone="yes"?>
<Relationships xmlns="http://schemas.openxmlformats.org/package/2006/relationships"><Relationship Id="rId1" Type="http://schemas.microsoft.com/office/2006/relationships/xlExternalLinkPath/xlPathMissing" Target="8.%20C560_NhuCau" TargetMode="External"/></Relationships>
</file>

<file path=xl/externalLinks/_rels/externalLink956.xml.rels><?xml version="1.0" encoding="UTF-8" standalone="yes"?>
<Relationships xmlns="http://schemas.openxmlformats.org/package/2006/relationships"><Relationship Id="rId1" Type="http://schemas.microsoft.com/office/2006/relationships/xlExternalLinkPath/xlPathMissing" Target="8.%20C561_NhuCau" TargetMode="External"/></Relationships>
</file>

<file path=xl/externalLinks/_rels/externalLink957.xml.rels><?xml version="1.0" encoding="UTF-8" standalone="yes"?>
<Relationships xmlns="http://schemas.openxmlformats.org/package/2006/relationships"><Relationship Id="rId1" Type="http://schemas.microsoft.com/office/2006/relationships/xlExternalLinkPath/xlPathMissing" Target="8.%20C562_NhuCau" TargetMode="External"/></Relationships>
</file>

<file path=xl/externalLinks/_rels/externalLink958.xml.rels><?xml version="1.0" encoding="UTF-8" standalone="yes"?>
<Relationships xmlns="http://schemas.openxmlformats.org/package/2006/relationships"><Relationship Id="rId1" Type="http://schemas.microsoft.com/office/2006/relationships/xlExternalLinkPath/xlPathMissing" Target="8.%20C563_NhuCau" TargetMode="External"/></Relationships>
</file>

<file path=xl/externalLinks/_rels/externalLink959.xml.rels><?xml version="1.0" encoding="UTF-8" standalone="yes"?>
<Relationships xmlns="http://schemas.openxmlformats.org/package/2006/relationships"><Relationship Id="rId1" Type="http://schemas.microsoft.com/office/2006/relationships/xlExternalLinkPath/xlPathMissing" Target="8.%20C564_NhuCau" TargetMode="External"/></Relationships>
</file>

<file path=xl/externalLinks/_rels/externalLink960.xml.rels><?xml version="1.0" encoding="UTF-8" standalone="yes"?>
<Relationships xmlns="http://schemas.openxmlformats.org/package/2006/relationships"><Relationship Id="rId1" Type="http://schemas.microsoft.com/office/2006/relationships/xlExternalLinkPath/xlPathMissing" Target="8.%20C565_NhuCau" TargetMode="External"/></Relationships>
</file>

<file path=xl/externalLinks/_rels/externalLink961.xml.rels><?xml version="1.0" encoding="UTF-8" standalone="yes"?>
<Relationships xmlns="http://schemas.openxmlformats.org/package/2006/relationships"><Relationship Id="rId1" Type="http://schemas.microsoft.com/office/2006/relationships/xlExternalLinkPath/xlPathMissing" Target="8.%20C566_NhuCau" TargetMode="External"/></Relationships>
</file>

<file path=xl/externalLinks/_rels/externalLink962.xml.rels><?xml version="1.0" encoding="UTF-8" standalone="yes"?>
<Relationships xmlns="http://schemas.openxmlformats.org/package/2006/relationships"><Relationship Id="rId1" Type="http://schemas.microsoft.com/office/2006/relationships/xlExternalLinkPath/xlPathMissing" Target="8.%20C567_NhuCau" TargetMode="External"/></Relationships>
</file>

<file path=xl/externalLinks/_rels/externalLink963.xml.rels><?xml version="1.0" encoding="UTF-8" standalone="yes"?>
<Relationships xmlns="http://schemas.openxmlformats.org/package/2006/relationships"><Relationship Id="rId1" Type="http://schemas.microsoft.com/office/2006/relationships/xlExternalLinkPath/xlPathMissing" Target="8.%20C568_NhuCau" TargetMode="External"/></Relationships>
</file>

<file path=xl/externalLinks/_rels/externalLink964.xml.rels><?xml version="1.0" encoding="UTF-8" standalone="yes"?>
<Relationships xmlns="http://schemas.openxmlformats.org/package/2006/relationships"><Relationship Id="rId1" Type="http://schemas.microsoft.com/office/2006/relationships/xlExternalLinkPath/xlPathMissing" Target="8.%20C569_NhuCau" TargetMode="External"/></Relationships>
</file>

<file path=xl/externalLinks/_rels/externalLink965.xml.rels><?xml version="1.0" encoding="UTF-8" standalone="yes"?>
<Relationships xmlns="http://schemas.openxmlformats.org/package/2006/relationships"><Relationship Id="rId1" Type="http://schemas.microsoft.com/office/2006/relationships/xlExternalLinkPath/xlPathMissing" Target="8.%20C570_NhuCau" TargetMode="External"/></Relationships>
</file>

<file path=xl/externalLinks/_rels/externalLink966.xml.rels><?xml version="1.0" encoding="UTF-8" standalone="yes"?>
<Relationships xmlns="http://schemas.openxmlformats.org/package/2006/relationships"><Relationship Id="rId1" Type="http://schemas.microsoft.com/office/2006/relationships/xlExternalLinkPath/xlPathMissing" Target="8.%20C571_NhuCau" TargetMode="External"/></Relationships>
</file>

<file path=xl/externalLinks/_rels/externalLink967.xml.rels><?xml version="1.0" encoding="UTF-8" standalone="yes"?>
<Relationships xmlns="http://schemas.openxmlformats.org/package/2006/relationships"><Relationship Id="rId1" Type="http://schemas.microsoft.com/office/2006/relationships/xlExternalLinkPath/xlPathMissing" Target="8.%20C572_NhuCau" TargetMode="External"/></Relationships>
</file>

<file path=xl/externalLinks/_rels/externalLink968.xml.rels><?xml version="1.0" encoding="UTF-8" standalone="yes"?>
<Relationships xmlns="http://schemas.openxmlformats.org/package/2006/relationships"><Relationship Id="rId1" Type="http://schemas.microsoft.com/office/2006/relationships/xlExternalLinkPath/xlPathMissing" Target="8.%20C573_NhuCau" TargetMode="External"/></Relationships>
</file>

<file path=xl/externalLinks/_rels/externalLink969.xml.rels><?xml version="1.0" encoding="UTF-8" standalone="yes"?>
<Relationships xmlns="http://schemas.openxmlformats.org/package/2006/relationships"><Relationship Id="rId1" Type="http://schemas.microsoft.com/office/2006/relationships/xlExternalLinkPath/xlPathMissing" Target="8.%20C574_NhuCau" TargetMode="External"/></Relationships>
</file>

<file path=xl/externalLinks/_rels/externalLink970.xml.rels><?xml version="1.0" encoding="UTF-8" standalone="yes"?>
<Relationships xmlns="http://schemas.openxmlformats.org/package/2006/relationships"><Relationship Id="rId1" Type="http://schemas.microsoft.com/office/2006/relationships/xlExternalLinkPath/xlPathMissing" Target="8.%20C575_NhuCau" TargetMode="External"/></Relationships>
</file>

<file path=xl/externalLinks/_rels/externalLink971.xml.rels><?xml version="1.0" encoding="UTF-8" standalone="yes"?>
<Relationships xmlns="http://schemas.openxmlformats.org/package/2006/relationships"><Relationship Id="rId1" Type="http://schemas.microsoft.com/office/2006/relationships/xlExternalLinkPath/xlPathMissing" Target="8.%20C576_NhuCau" TargetMode="External"/></Relationships>
</file>

<file path=xl/externalLinks/_rels/externalLink972.xml.rels><?xml version="1.0" encoding="UTF-8" standalone="yes"?>
<Relationships xmlns="http://schemas.openxmlformats.org/package/2006/relationships"><Relationship Id="rId1" Type="http://schemas.microsoft.com/office/2006/relationships/xlExternalLinkPath/xlPathMissing" Target="8.%20C577_NhuCau" TargetMode="External"/></Relationships>
</file>

<file path=xl/externalLinks/_rels/externalLink973.xml.rels><?xml version="1.0" encoding="UTF-8" standalone="yes"?>
<Relationships xmlns="http://schemas.openxmlformats.org/package/2006/relationships"><Relationship Id="rId1" Type="http://schemas.microsoft.com/office/2006/relationships/xlExternalLinkPath/xlPathMissing" Target="8.%20C578_NhuCau" TargetMode="External"/></Relationships>
</file>

<file path=xl/externalLinks/_rels/externalLink974.xml.rels><?xml version="1.0" encoding="UTF-8" standalone="yes"?>
<Relationships xmlns="http://schemas.openxmlformats.org/package/2006/relationships"><Relationship Id="rId1" Type="http://schemas.microsoft.com/office/2006/relationships/xlExternalLinkPath/xlPathMissing" Target="8.%20C579_NhuCau" TargetMode="External"/></Relationships>
</file>

<file path=xl/externalLinks/_rels/externalLink975.xml.rels><?xml version="1.0" encoding="UTF-8" standalone="yes"?>
<Relationships xmlns="http://schemas.openxmlformats.org/package/2006/relationships"><Relationship Id="rId1" Type="http://schemas.microsoft.com/office/2006/relationships/xlExternalLinkPath/xlPathMissing" Target="8.%20C580_NhuCau" TargetMode="External"/></Relationships>
</file>

<file path=xl/externalLinks/_rels/externalLink976.xml.rels><?xml version="1.0" encoding="UTF-8" standalone="yes"?>
<Relationships xmlns="http://schemas.openxmlformats.org/package/2006/relationships"><Relationship Id="rId1" Type="http://schemas.microsoft.com/office/2006/relationships/xlExternalLinkPath/xlPathMissing" Target="8.%20C581_NhuCau" TargetMode="External"/></Relationships>
</file>

<file path=xl/externalLinks/_rels/externalLink977.xml.rels><?xml version="1.0" encoding="UTF-8" standalone="yes"?>
<Relationships xmlns="http://schemas.openxmlformats.org/package/2006/relationships"><Relationship Id="rId1" Type="http://schemas.microsoft.com/office/2006/relationships/xlExternalLinkPath/xlPathMissing" Target="8.%20C582_NhuCau" TargetMode="External"/></Relationships>
</file>

<file path=xl/externalLinks/_rels/externalLink978.xml.rels><?xml version="1.0" encoding="UTF-8" standalone="yes"?>
<Relationships xmlns="http://schemas.openxmlformats.org/package/2006/relationships"><Relationship Id="rId1" Type="http://schemas.microsoft.com/office/2006/relationships/xlExternalLinkPath/xlPathMissing" Target="8.%20C583_NhuCau" TargetMode="External"/></Relationships>
</file>

<file path=xl/externalLinks/_rels/externalLink979.xml.rels><?xml version="1.0" encoding="UTF-8" standalone="yes"?>
<Relationships xmlns="http://schemas.openxmlformats.org/package/2006/relationships"><Relationship Id="rId1" Type="http://schemas.microsoft.com/office/2006/relationships/xlExternalLinkPath/xlPathMissing" Target="8.%20C584_NhuCau" TargetMode="External"/></Relationships>
</file>

<file path=xl/externalLinks/_rels/externalLink980.xml.rels><?xml version="1.0" encoding="UTF-8" standalone="yes"?>
<Relationships xmlns="http://schemas.openxmlformats.org/package/2006/relationships"><Relationship Id="rId1" Type="http://schemas.microsoft.com/office/2006/relationships/xlExternalLinkPath/xlPathMissing" Target="8.%20C585_NhuCau" TargetMode="External"/></Relationships>
</file>

<file path=xl/externalLinks/_rels/externalLink981.xml.rels><?xml version="1.0" encoding="UTF-8" standalone="yes"?>
<Relationships xmlns="http://schemas.openxmlformats.org/package/2006/relationships"><Relationship Id="rId1" Type="http://schemas.microsoft.com/office/2006/relationships/xlExternalLinkPath/xlPathMissing" Target="8.%20C586_NhuCau" TargetMode="External"/></Relationships>
</file>

<file path=xl/externalLinks/_rels/externalLink982.xml.rels><?xml version="1.0" encoding="UTF-8" standalone="yes"?>
<Relationships xmlns="http://schemas.openxmlformats.org/package/2006/relationships"><Relationship Id="rId1" Type="http://schemas.microsoft.com/office/2006/relationships/xlExternalLinkPath/xlPathMissing" Target="8.%20C587_NhuCau" TargetMode="External"/></Relationships>
</file>

<file path=xl/externalLinks/_rels/externalLink983.xml.rels><?xml version="1.0" encoding="UTF-8" standalone="yes"?>
<Relationships xmlns="http://schemas.openxmlformats.org/package/2006/relationships"><Relationship Id="rId1" Type="http://schemas.microsoft.com/office/2006/relationships/xlExternalLinkPath/xlPathMissing" Target="8.%20C588_NhuCau" TargetMode="External"/></Relationships>
</file>

<file path=xl/externalLinks/_rels/externalLink984.xml.rels><?xml version="1.0" encoding="UTF-8" standalone="yes"?>
<Relationships xmlns="http://schemas.openxmlformats.org/package/2006/relationships"><Relationship Id="rId1" Type="http://schemas.microsoft.com/office/2006/relationships/xlExternalLinkPath/xlPathMissing" Target="8.%20C589_NhuCau" TargetMode="External"/></Relationships>
</file>

<file path=xl/externalLinks/_rels/externalLink985.xml.rels><?xml version="1.0" encoding="UTF-8" standalone="yes"?>
<Relationships xmlns="http://schemas.openxmlformats.org/package/2006/relationships"><Relationship Id="rId1" Type="http://schemas.microsoft.com/office/2006/relationships/xlExternalLinkPath/xlPathMissing" Target="8.%20C590_NhuCau" TargetMode="External"/></Relationships>
</file>

<file path=xl/externalLinks/_rels/externalLink986.xml.rels><?xml version="1.0" encoding="UTF-8" standalone="yes"?>
<Relationships xmlns="http://schemas.openxmlformats.org/package/2006/relationships"><Relationship Id="rId1" Type="http://schemas.microsoft.com/office/2006/relationships/xlExternalLinkPath/xlPathMissing" Target="8.%20C591_NhuCau" TargetMode="External"/></Relationships>
</file>

<file path=xl/externalLinks/_rels/externalLink987.xml.rels><?xml version="1.0" encoding="UTF-8" standalone="yes"?>
<Relationships xmlns="http://schemas.openxmlformats.org/package/2006/relationships"><Relationship Id="rId1" Type="http://schemas.microsoft.com/office/2006/relationships/xlExternalLinkPath/xlPathMissing" Target="8.%20C592_NhuCau" TargetMode="External"/></Relationships>
</file>

<file path=xl/externalLinks/_rels/externalLink988.xml.rels><?xml version="1.0" encoding="UTF-8" standalone="yes"?>
<Relationships xmlns="http://schemas.openxmlformats.org/package/2006/relationships"><Relationship Id="rId1" Type="http://schemas.microsoft.com/office/2006/relationships/xlExternalLinkPath/xlPathMissing" Target="8.%20C593_NhuCau" TargetMode="External"/></Relationships>
</file>

<file path=xl/externalLinks/_rels/externalLink989.xml.rels><?xml version="1.0" encoding="UTF-8" standalone="yes"?>
<Relationships xmlns="http://schemas.openxmlformats.org/package/2006/relationships"><Relationship Id="rId1" Type="http://schemas.microsoft.com/office/2006/relationships/xlExternalLinkPath/xlPathMissing" Target="8.%20C594_NhuCau" TargetMode="External"/></Relationships>
</file>

<file path=xl/externalLinks/_rels/externalLink990.xml.rels><?xml version="1.0" encoding="UTF-8" standalone="yes"?>
<Relationships xmlns="http://schemas.openxmlformats.org/package/2006/relationships"><Relationship Id="rId1" Type="http://schemas.microsoft.com/office/2006/relationships/xlExternalLinkPath/xlPathMissing" Target="8.%20C595_NhuCau" TargetMode="External"/></Relationships>
</file>

<file path=xl/externalLinks/_rels/externalLink991.xml.rels><?xml version="1.0" encoding="UTF-8" standalone="yes"?>
<Relationships xmlns="http://schemas.openxmlformats.org/package/2006/relationships"><Relationship Id="rId1" Type="http://schemas.microsoft.com/office/2006/relationships/xlExternalLinkPath/xlPathMissing" Target="8.%20C596_NhuCau" TargetMode="External"/></Relationships>
</file>

<file path=xl/externalLinks/_rels/externalLink992.xml.rels><?xml version="1.0" encoding="UTF-8" standalone="yes"?>
<Relationships xmlns="http://schemas.openxmlformats.org/package/2006/relationships"><Relationship Id="rId1" Type="http://schemas.microsoft.com/office/2006/relationships/xlExternalLinkPath/xlPathMissing" Target="8.%20C597_NhuCau" TargetMode="External"/></Relationships>
</file>

<file path=xl/externalLinks/_rels/externalLink993.xml.rels><?xml version="1.0" encoding="UTF-8" standalone="yes"?>
<Relationships xmlns="http://schemas.openxmlformats.org/package/2006/relationships"><Relationship Id="rId1" Type="http://schemas.microsoft.com/office/2006/relationships/xlExternalLinkPath/xlPathMissing" Target="8.%20C598_NhuCau" TargetMode="External"/></Relationships>
</file>

<file path=xl/externalLinks/_rels/externalLink994.xml.rels><?xml version="1.0" encoding="UTF-8" standalone="yes"?>
<Relationships xmlns="http://schemas.openxmlformats.org/package/2006/relationships"><Relationship Id="rId1" Type="http://schemas.microsoft.com/office/2006/relationships/xlExternalLinkPath/xlPathMissing" Target="8.%20C599_NhuCau" TargetMode="External"/></Relationships>
</file>

<file path=xl/externalLinks/_rels/externalLink995.xml.rels><?xml version="1.0" encoding="UTF-8" standalone="yes"?>
<Relationships xmlns="http://schemas.openxmlformats.org/package/2006/relationships"><Relationship Id="rId1" Type="http://schemas.microsoft.com/office/2006/relationships/xlExternalLinkPath/xlPathMissing" Target="8.%20C600_NhuCau" TargetMode="External"/></Relationships>
</file>

<file path=xl/externalLinks/_rels/externalLink996.xml.rels><?xml version="1.0" encoding="UTF-8" standalone="yes"?>
<Relationships xmlns="http://schemas.openxmlformats.org/package/2006/relationships"><Relationship Id="rId1" Type="http://schemas.microsoft.com/office/2006/relationships/xlExternalLinkPath/xlPathMissing" Target="8.%20C601_NhuCau" TargetMode="External"/></Relationships>
</file>

<file path=xl/externalLinks/_rels/externalLink997.xml.rels><?xml version="1.0" encoding="UTF-8" standalone="yes"?>
<Relationships xmlns="http://schemas.openxmlformats.org/package/2006/relationships"><Relationship Id="rId1" Type="http://schemas.microsoft.com/office/2006/relationships/xlExternalLinkPath/xlPathMissing" Target="8.%20C602_NhuCau" TargetMode="External"/></Relationships>
</file>

<file path=xl/externalLinks/_rels/externalLink998.xml.rels><?xml version="1.0" encoding="UTF-8" standalone="yes"?>
<Relationships xmlns="http://schemas.openxmlformats.org/package/2006/relationships"><Relationship Id="rId1" Type="http://schemas.microsoft.com/office/2006/relationships/xlExternalLinkPath/xlPathMissing" Target="8.%20C603_NhuCau" TargetMode="External"/></Relationships>
</file>

<file path=xl/externalLinks/_rels/externalLink999.xml.rels><?xml version="1.0" encoding="UTF-8" standalone="yes"?>
<Relationships xmlns="http://schemas.openxmlformats.org/package/2006/relationships"><Relationship Id="rId1" Type="http://schemas.microsoft.com/office/2006/relationships/xlExternalLinkPath/xlPathMissing" Target="8.%20C604_NhuCau" TargetMode="External"/></Relationships>
</file>

<file path=xl/externalLinks/_rels/externalLink1000.xml.rels><?xml version="1.0" encoding="UTF-8" standalone="yes"?>
<Relationships xmlns="http://schemas.openxmlformats.org/package/2006/relationships"><Relationship Id="rId1" Type="http://schemas.microsoft.com/office/2006/relationships/xlExternalLinkPath/xlPathMissing" Target="8.%20C605_NhuCau" TargetMode="External"/></Relationships>
</file>

<file path=xl/externalLinks/_rels/externalLink1001.xml.rels><?xml version="1.0" encoding="UTF-8" standalone="yes"?>
<Relationships xmlns="http://schemas.openxmlformats.org/package/2006/relationships"><Relationship Id="rId1" Type="http://schemas.microsoft.com/office/2006/relationships/xlExternalLinkPath/xlPathMissing" Target="8.%20C606_NhuCau" TargetMode="External"/></Relationships>
</file>

<file path=xl/externalLinks/_rels/externalLink1002.xml.rels><?xml version="1.0" encoding="UTF-8" standalone="yes"?>
<Relationships xmlns="http://schemas.openxmlformats.org/package/2006/relationships"><Relationship Id="rId1" Type="http://schemas.microsoft.com/office/2006/relationships/xlExternalLinkPath/xlPathMissing" Target="8.%20C607_NhuCau" TargetMode="External"/></Relationships>
</file>

<file path=xl/externalLinks/_rels/externalLink1003.xml.rels><?xml version="1.0" encoding="UTF-8" standalone="yes"?>
<Relationships xmlns="http://schemas.openxmlformats.org/package/2006/relationships"><Relationship Id="rId1" Type="http://schemas.microsoft.com/office/2006/relationships/xlExternalLinkPath/xlPathMissing" Target="8.%20C608_NhuCau" TargetMode="External"/></Relationships>
</file>

<file path=xl/externalLinks/_rels/externalLink1004.xml.rels><?xml version="1.0" encoding="UTF-8" standalone="yes"?>
<Relationships xmlns="http://schemas.openxmlformats.org/package/2006/relationships"><Relationship Id="rId1" Type="http://schemas.microsoft.com/office/2006/relationships/xlExternalLinkPath/xlPathMissing" Target="8.%20C609_NhuCau" TargetMode="External"/></Relationships>
</file>

<file path=xl/externalLinks/_rels/externalLink1005.xml.rels><?xml version="1.0" encoding="UTF-8" standalone="yes"?>
<Relationships xmlns="http://schemas.openxmlformats.org/package/2006/relationships"><Relationship Id="rId1" Type="http://schemas.microsoft.com/office/2006/relationships/xlExternalLinkPath/xlPathMissing" Target="8.%20C610_NhuCau" TargetMode="External"/></Relationships>
</file>

<file path=xl/externalLinks/_rels/externalLink1006.xml.rels><?xml version="1.0" encoding="UTF-8" standalone="yes"?>
<Relationships xmlns="http://schemas.openxmlformats.org/package/2006/relationships"><Relationship Id="rId1" Type="http://schemas.microsoft.com/office/2006/relationships/xlExternalLinkPath/xlPathMissing" Target="8.%20C611_NhuCau" TargetMode="External"/></Relationships>
</file>

<file path=xl/externalLinks/_rels/externalLink1007.xml.rels><?xml version="1.0" encoding="UTF-8" standalone="yes"?>
<Relationships xmlns="http://schemas.openxmlformats.org/package/2006/relationships"><Relationship Id="rId1" Type="http://schemas.microsoft.com/office/2006/relationships/xlExternalLinkPath/xlPathMissing" Target="8.%20C612_NhuCau" TargetMode="External"/></Relationships>
</file>

<file path=xl/externalLinks/_rels/externalLink1008.xml.rels><?xml version="1.0" encoding="UTF-8" standalone="yes"?>
<Relationships xmlns="http://schemas.openxmlformats.org/package/2006/relationships"><Relationship Id="rId1" Type="http://schemas.microsoft.com/office/2006/relationships/xlExternalLinkPath/xlPathMissing" Target="8.%20C613_NhuCau" TargetMode="External"/></Relationships>
</file>

<file path=xl/externalLinks/_rels/externalLink1009.xml.rels><?xml version="1.0" encoding="UTF-8" standalone="yes"?>
<Relationships xmlns="http://schemas.openxmlformats.org/package/2006/relationships"><Relationship Id="rId1" Type="http://schemas.microsoft.com/office/2006/relationships/xlExternalLinkPath/xlPathMissing" Target="8.%20C614_NhuCau" TargetMode="External"/></Relationships>
</file>

<file path=xl/externalLinks/_rels/externalLink1010.xml.rels><?xml version="1.0" encoding="UTF-8" standalone="yes"?>
<Relationships xmlns="http://schemas.openxmlformats.org/package/2006/relationships"><Relationship Id="rId1" Type="http://schemas.microsoft.com/office/2006/relationships/xlExternalLinkPath/xlPathMissing" Target="8.%20C615_NhuCau" TargetMode="External"/></Relationships>
</file>

<file path=xl/externalLinks/_rels/externalLink1011.xml.rels><?xml version="1.0" encoding="UTF-8" standalone="yes"?>
<Relationships xmlns="http://schemas.openxmlformats.org/package/2006/relationships"><Relationship Id="rId1" Type="http://schemas.microsoft.com/office/2006/relationships/xlExternalLinkPath/xlPathMissing" Target="8.%20C616_NhuCau" TargetMode="External"/></Relationships>
</file>

<file path=xl/externalLinks/_rels/externalLink1012.xml.rels><?xml version="1.0" encoding="UTF-8" standalone="yes"?>
<Relationships xmlns="http://schemas.openxmlformats.org/package/2006/relationships"><Relationship Id="rId1" Type="http://schemas.microsoft.com/office/2006/relationships/xlExternalLinkPath/xlPathMissing" Target="8.%20C617_NhuCau" TargetMode="External"/></Relationships>
</file>

<file path=xl/externalLinks/_rels/externalLink1013.xml.rels><?xml version="1.0" encoding="UTF-8" standalone="yes"?>
<Relationships xmlns="http://schemas.openxmlformats.org/package/2006/relationships"><Relationship Id="rId1" Type="http://schemas.microsoft.com/office/2006/relationships/xlExternalLinkPath/xlPathMissing" Target="8.%20C618_NhuCau" TargetMode="External"/></Relationships>
</file>

<file path=xl/externalLinks/_rels/externalLink1014.xml.rels><?xml version="1.0" encoding="UTF-8" standalone="yes"?>
<Relationships xmlns="http://schemas.openxmlformats.org/package/2006/relationships"><Relationship Id="rId1" Type="http://schemas.microsoft.com/office/2006/relationships/xlExternalLinkPath/xlPathMissing" Target="8.%20C619_NhuCau" TargetMode="External"/></Relationships>
</file>

<file path=xl/externalLinks/_rels/externalLink1015.xml.rels><?xml version="1.0" encoding="UTF-8" standalone="yes"?>
<Relationships xmlns="http://schemas.openxmlformats.org/package/2006/relationships"><Relationship Id="rId1" Type="http://schemas.microsoft.com/office/2006/relationships/xlExternalLinkPath/xlPathMissing" Target="8.%20C620_NhuCau" TargetMode="External"/></Relationships>
</file>

<file path=xl/externalLinks/_rels/externalLink1016.xml.rels><?xml version="1.0" encoding="UTF-8" standalone="yes"?>
<Relationships xmlns="http://schemas.openxmlformats.org/package/2006/relationships"><Relationship Id="rId1" Type="http://schemas.microsoft.com/office/2006/relationships/xlExternalLinkPath/xlPathMissing" Target="8.%20C621_NhuCau" TargetMode="External"/></Relationships>
</file>

<file path=xl/externalLinks/_rels/externalLink1017.xml.rels><?xml version="1.0" encoding="UTF-8" standalone="yes"?>
<Relationships xmlns="http://schemas.openxmlformats.org/package/2006/relationships"><Relationship Id="rId1" Type="http://schemas.microsoft.com/office/2006/relationships/xlExternalLinkPath/xlPathMissing" Target="8.%20C622_NhuCau" TargetMode="External"/></Relationships>
</file>

<file path=xl/externalLinks/_rels/externalLink1018.xml.rels><?xml version="1.0" encoding="UTF-8" standalone="yes"?>
<Relationships xmlns="http://schemas.openxmlformats.org/package/2006/relationships"><Relationship Id="rId1" Type="http://schemas.microsoft.com/office/2006/relationships/xlExternalLinkPath/xlPathMissing" Target="8.%20C623_NhuCau" TargetMode="External"/></Relationships>
</file>

<file path=xl/externalLinks/_rels/externalLink1019.xml.rels><?xml version="1.0" encoding="UTF-8" standalone="yes"?>
<Relationships xmlns="http://schemas.openxmlformats.org/package/2006/relationships"><Relationship Id="rId1" Type="http://schemas.microsoft.com/office/2006/relationships/xlExternalLinkPath/xlPathMissing" Target="8.%20C624_NhuCau" TargetMode="External"/></Relationships>
</file>

<file path=xl/externalLinks/_rels/externalLink1020.xml.rels><?xml version="1.0" encoding="UTF-8" standalone="yes"?>
<Relationships xmlns="http://schemas.openxmlformats.org/package/2006/relationships"><Relationship Id="rId1" Type="http://schemas.microsoft.com/office/2006/relationships/xlExternalLinkPath/xlPathMissing" Target="8.%20C625_NhuCau" TargetMode="External"/></Relationships>
</file>

<file path=xl/externalLinks/_rels/externalLink1021.xml.rels><?xml version="1.0" encoding="UTF-8" standalone="yes"?>
<Relationships xmlns="http://schemas.openxmlformats.org/package/2006/relationships"><Relationship Id="rId1" Type="http://schemas.microsoft.com/office/2006/relationships/xlExternalLinkPath/xlPathMissing" Target="8.%20C626_NhuCau" TargetMode="External"/></Relationships>
</file>

<file path=xl/externalLinks/_rels/externalLink1022.xml.rels><?xml version="1.0" encoding="UTF-8" standalone="yes"?>
<Relationships xmlns="http://schemas.openxmlformats.org/package/2006/relationships"><Relationship Id="rId1" Type="http://schemas.microsoft.com/office/2006/relationships/xlExternalLinkPath/xlPathMissing" Target="8.%20C627_NhuCau" TargetMode="External"/></Relationships>
</file>

<file path=xl/externalLinks/_rels/externalLink1023.xml.rels><?xml version="1.0" encoding="UTF-8" standalone="yes"?>
<Relationships xmlns="http://schemas.openxmlformats.org/package/2006/relationships"><Relationship Id="rId1" Type="http://schemas.microsoft.com/office/2006/relationships/xlExternalLinkPath/xlPathMissing" Target="8.%20C628_NhuCau" TargetMode="External"/></Relationships>
</file>

<file path=xl/externalLinks/_rels/externalLink1024.xml.rels><?xml version="1.0" encoding="UTF-8" standalone="yes"?>
<Relationships xmlns="http://schemas.openxmlformats.org/package/2006/relationships"><Relationship Id="rId1" Type="http://schemas.microsoft.com/office/2006/relationships/xlExternalLinkPath/xlPathMissing" Target="8.%20C629_NhuCau" TargetMode="External"/></Relationships>
</file>

<file path=xl/externalLinks/_rels/externalLink1025.xml.rels><?xml version="1.0" encoding="UTF-8" standalone="yes"?>
<Relationships xmlns="http://schemas.openxmlformats.org/package/2006/relationships"><Relationship Id="rId1" Type="http://schemas.microsoft.com/office/2006/relationships/xlExternalLinkPath/xlPathMissing" Target="8.%20C630_NhuCau" TargetMode="External"/></Relationships>
</file>

<file path=xl/externalLinks/_rels/externalLink1026.xml.rels><?xml version="1.0" encoding="UTF-8" standalone="yes"?>
<Relationships xmlns="http://schemas.openxmlformats.org/package/2006/relationships"><Relationship Id="rId1" Type="http://schemas.microsoft.com/office/2006/relationships/xlExternalLinkPath/xlPathMissing" Target="8.%20C631_NhuCau" TargetMode="External"/></Relationships>
</file>

<file path=xl/externalLinks/_rels/externalLink1027.xml.rels><?xml version="1.0" encoding="UTF-8" standalone="yes"?>
<Relationships xmlns="http://schemas.openxmlformats.org/package/2006/relationships"><Relationship Id="rId1" Type="http://schemas.microsoft.com/office/2006/relationships/xlExternalLinkPath/xlPathMissing" Target="8.%20C632_NhuCau" TargetMode="External"/></Relationships>
</file>

<file path=xl/externalLinks/_rels/externalLink1028.xml.rels><?xml version="1.0" encoding="UTF-8" standalone="yes"?>
<Relationships xmlns="http://schemas.openxmlformats.org/package/2006/relationships"><Relationship Id="rId1" Type="http://schemas.microsoft.com/office/2006/relationships/xlExternalLinkPath/xlPathMissing" Target="8.%20C633_NhuCau" TargetMode="External"/></Relationships>
</file>

<file path=xl/externalLinks/_rels/externalLink1029.xml.rels><?xml version="1.0" encoding="UTF-8" standalone="yes"?>
<Relationships xmlns="http://schemas.openxmlformats.org/package/2006/relationships"><Relationship Id="rId1" Type="http://schemas.microsoft.com/office/2006/relationships/xlExternalLinkPath/xlPathMissing" Target="8.%20C634_NhuCau" TargetMode="External"/></Relationships>
</file>

<file path=xl/externalLinks/_rels/externalLink1030.xml.rels><?xml version="1.0" encoding="UTF-8" standalone="yes"?>
<Relationships xmlns="http://schemas.openxmlformats.org/package/2006/relationships"><Relationship Id="rId1" Type="http://schemas.microsoft.com/office/2006/relationships/xlExternalLinkPath/xlPathMissing" Target="8.%20C635_NhuCau" TargetMode="External"/></Relationships>
</file>

<file path=xl/externalLinks/_rels/externalLink1031.xml.rels><?xml version="1.0" encoding="UTF-8" standalone="yes"?>
<Relationships xmlns="http://schemas.openxmlformats.org/package/2006/relationships"><Relationship Id="rId1" Type="http://schemas.microsoft.com/office/2006/relationships/xlExternalLinkPath/xlPathMissing" Target="8.%20C636_NhuCau" TargetMode="External"/></Relationships>
</file>

<file path=xl/externalLinks/_rels/externalLink1032.xml.rels><?xml version="1.0" encoding="UTF-8" standalone="yes"?>
<Relationships xmlns="http://schemas.openxmlformats.org/package/2006/relationships"><Relationship Id="rId1" Type="http://schemas.microsoft.com/office/2006/relationships/xlExternalLinkPath/xlPathMissing" Target="8.%20C637_NhuCau" TargetMode="External"/></Relationships>
</file>

<file path=xl/externalLinks/_rels/externalLink1033.xml.rels><?xml version="1.0" encoding="UTF-8" standalone="yes"?>
<Relationships xmlns="http://schemas.openxmlformats.org/package/2006/relationships"><Relationship Id="rId1" Type="http://schemas.microsoft.com/office/2006/relationships/xlExternalLinkPath/xlPathMissing" Target="8.%20C638_NhuCau" TargetMode="External"/></Relationships>
</file>

<file path=xl/externalLinks/_rels/externalLink1034.xml.rels><?xml version="1.0" encoding="UTF-8" standalone="yes"?>
<Relationships xmlns="http://schemas.openxmlformats.org/package/2006/relationships"><Relationship Id="rId1" Type="http://schemas.microsoft.com/office/2006/relationships/xlExternalLinkPath/xlPathMissing" Target="8.%20C639_NhuCau" TargetMode="External"/></Relationships>
</file>

<file path=xl/externalLinks/_rels/externalLink1035.xml.rels><?xml version="1.0" encoding="UTF-8" standalone="yes"?>
<Relationships xmlns="http://schemas.openxmlformats.org/package/2006/relationships"><Relationship Id="rId1" Type="http://schemas.microsoft.com/office/2006/relationships/xlExternalLinkPath/xlPathMissing" Target="8.%20C640_NhuCau" TargetMode="External"/></Relationships>
</file>

<file path=xl/externalLinks/_rels/externalLink1036.xml.rels><?xml version="1.0" encoding="UTF-8" standalone="yes"?>
<Relationships xmlns="http://schemas.openxmlformats.org/package/2006/relationships"><Relationship Id="rId1" Type="http://schemas.microsoft.com/office/2006/relationships/xlExternalLinkPath/xlPathMissing" Target="8.%20C641_NhuCau" TargetMode="External"/></Relationships>
</file>

<file path=xl/externalLinks/_rels/externalLink1037.xml.rels><?xml version="1.0" encoding="UTF-8" standalone="yes"?>
<Relationships xmlns="http://schemas.openxmlformats.org/package/2006/relationships"><Relationship Id="rId1" Type="http://schemas.microsoft.com/office/2006/relationships/xlExternalLinkPath/xlPathMissing" Target="8.%20C642_NhuCau" TargetMode="External"/></Relationships>
</file>

<file path=xl/externalLinks/_rels/externalLink1038.xml.rels><?xml version="1.0" encoding="UTF-8" standalone="yes"?>
<Relationships xmlns="http://schemas.openxmlformats.org/package/2006/relationships"><Relationship Id="rId1" Type="http://schemas.microsoft.com/office/2006/relationships/xlExternalLinkPath/xlPathMissing" Target="8.%20C643_NhuCau" TargetMode="External"/></Relationships>
</file>

<file path=xl/externalLinks/_rels/externalLink1039.xml.rels><?xml version="1.0" encoding="UTF-8" standalone="yes"?>
<Relationships xmlns="http://schemas.openxmlformats.org/package/2006/relationships"><Relationship Id="rId1" Type="http://schemas.microsoft.com/office/2006/relationships/xlExternalLinkPath/xlPathMissing" Target="8.%20C644_NhuCau" TargetMode="External"/></Relationships>
</file>

<file path=xl/externalLinks/_rels/externalLink1040.xml.rels><?xml version="1.0" encoding="UTF-8" standalone="yes"?>
<Relationships xmlns="http://schemas.openxmlformats.org/package/2006/relationships"><Relationship Id="rId1" Type="http://schemas.microsoft.com/office/2006/relationships/xlExternalLinkPath/xlPathMissing" Target="8.%20C645_NhuCau" TargetMode="External"/></Relationships>
</file>

<file path=xl/externalLinks/_rels/externalLink1041.xml.rels><?xml version="1.0" encoding="UTF-8" standalone="yes"?>
<Relationships xmlns="http://schemas.openxmlformats.org/package/2006/relationships"><Relationship Id="rId1" Type="http://schemas.microsoft.com/office/2006/relationships/xlExternalLinkPath/xlPathMissing" Target="8.%20C646_NhuCau" TargetMode="External"/></Relationships>
</file>

<file path=xl/externalLinks/_rels/externalLink1042.xml.rels><?xml version="1.0" encoding="UTF-8" standalone="yes"?>
<Relationships xmlns="http://schemas.openxmlformats.org/package/2006/relationships"><Relationship Id="rId1" Type="http://schemas.microsoft.com/office/2006/relationships/xlExternalLinkPath/xlPathMissing" Target="8.%20C647_NhuCau" TargetMode="External"/></Relationships>
</file>

<file path=xl/externalLinks/_rels/externalLink1043.xml.rels><?xml version="1.0" encoding="UTF-8" standalone="yes"?>
<Relationships xmlns="http://schemas.openxmlformats.org/package/2006/relationships"><Relationship Id="rId1" Type="http://schemas.microsoft.com/office/2006/relationships/xlExternalLinkPath/xlPathMissing" Target="8.%20C648_NhuCau" TargetMode="External"/></Relationships>
</file>

<file path=xl/externalLinks/_rels/externalLink1044.xml.rels><?xml version="1.0" encoding="UTF-8" standalone="yes"?>
<Relationships xmlns="http://schemas.openxmlformats.org/package/2006/relationships"><Relationship Id="rId1" Type="http://schemas.microsoft.com/office/2006/relationships/xlExternalLinkPath/xlPathMissing" Target="8.%20C649_NhuCau" TargetMode="External"/></Relationships>
</file>

<file path=xl/externalLinks/_rels/externalLink1045.xml.rels><?xml version="1.0" encoding="UTF-8" standalone="yes"?>
<Relationships xmlns="http://schemas.openxmlformats.org/package/2006/relationships"><Relationship Id="rId1" Type="http://schemas.microsoft.com/office/2006/relationships/xlExternalLinkPath/xlPathMissing" Target="8.%20C650_NhuCau" TargetMode="External"/></Relationships>
</file>

<file path=xl/externalLinks/_rels/externalLink1046.xml.rels><?xml version="1.0" encoding="UTF-8" standalone="yes"?>
<Relationships xmlns="http://schemas.openxmlformats.org/package/2006/relationships"><Relationship Id="rId1" Type="http://schemas.microsoft.com/office/2006/relationships/xlExternalLinkPath/xlPathMissing" Target="8.%20C651_NhuCau" TargetMode="External"/></Relationships>
</file>

<file path=xl/externalLinks/_rels/externalLink1047.xml.rels><?xml version="1.0" encoding="UTF-8" standalone="yes"?>
<Relationships xmlns="http://schemas.openxmlformats.org/package/2006/relationships"><Relationship Id="rId1" Type="http://schemas.microsoft.com/office/2006/relationships/xlExternalLinkPath/xlPathMissing" Target="8.%20C652_NhuCau" TargetMode="External"/></Relationships>
</file>

<file path=xl/externalLinks/_rels/externalLink1048.xml.rels><?xml version="1.0" encoding="UTF-8" standalone="yes"?>
<Relationships xmlns="http://schemas.openxmlformats.org/package/2006/relationships"><Relationship Id="rId1" Type="http://schemas.microsoft.com/office/2006/relationships/xlExternalLinkPath/xlPathMissing" Target="8.%20C653_NhuCau" TargetMode="External"/></Relationships>
</file>

<file path=xl/externalLinks/_rels/externalLink1049.xml.rels><?xml version="1.0" encoding="UTF-8" standalone="yes"?>
<Relationships xmlns="http://schemas.openxmlformats.org/package/2006/relationships"><Relationship Id="rId1" Type="http://schemas.microsoft.com/office/2006/relationships/xlExternalLinkPath/xlPathMissing" Target="8.%20C654_NhuCau" TargetMode="External"/></Relationships>
</file>

<file path=xl/externalLinks/_rels/externalLink1050.xml.rels><?xml version="1.0" encoding="UTF-8" standalone="yes"?>
<Relationships xmlns="http://schemas.openxmlformats.org/package/2006/relationships"><Relationship Id="rId1" Type="http://schemas.microsoft.com/office/2006/relationships/xlExternalLinkPath/xlPathMissing" Target="8.%20C655_NhuCau" TargetMode="External"/></Relationships>
</file>

<file path=xl/externalLinks/_rels/externalLink1051.xml.rels><?xml version="1.0" encoding="UTF-8" standalone="yes"?>
<Relationships xmlns="http://schemas.openxmlformats.org/package/2006/relationships"><Relationship Id="rId1" Type="http://schemas.microsoft.com/office/2006/relationships/xlExternalLinkPath/xlPathMissing" Target="8.%20C656_NhuCau" TargetMode="External"/></Relationships>
</file>

<file path=xl/externalLinks/_rels/externalLink1052.xml.rels><?xml version="1.0" encoding="UTF-8" standalone="yes"?>
<Relationships xmlns="http://schemas.openxmlformats.org/package/2006/relationships"><Relationship Id="rId1" Type="http://schemas.microsoft.com/office/2006/relationships/xlExternalLinkPath/xlPathMissing" Target="8.%20C657_NhuCau" TargetMode="External"/></Relationships>
</file>

<file path=xl/externalLinks/_rels/externalLink1053.xml.rels><?xml version="1.0" encoding="UTF-8" standalone="yes"?>
<Relationships xmlns="http://schemas.openxmlformats.org/package/2006/relationships"><Relationship Id="rId1" Type="http://schemas.microsoft.com/office/2006/relationships/xlExternalLinkPath/xlPathMissing" Target="8.%20C658_NhuCau" TargetMode="External"/></Relationships>
</file>

<file path=xl/externalLinks/_rels/externalLink1054.xml.rels><?xml version="1.0" encoding="UTF-8" standalone="yes"?>
<Relationships xmlns="http://schemas.openxmlformats.org/package/2006/relationships"><Relationship Id="rId1" Type="http://schemas.microsoft.com/office/2006/relationships/xlExternalLinkPath/xlPathMissing" Target="8.%20C659_NhuCau" TargetMode="External"/></Relationships>
</file>

<file path=xl/externalLinks/_rels/externalLink1055.xml.rels><?xml version="1.0" encoding="UTF-8" standalone="yes"?>
<Relationships xmlns="http://schemas.openxmlformats.org/package/2006/relationships"><Relationship Id="rId1" Type="http://schemas.microsoft.com/office/2006/relationships/xlExternalLinkPath/xlPathMissing" Target="8.%20C660_NhuCau" TargetMode="External"/></Relationships>
</file>

<file path=xl/externalLinks/_rels/externalLink1056.xml.rels><?xml version="1.0" encoding="UTF-8" standalone="yes"?>
<Relationships xmlns="http://schemas.openxmlformats.org/package/2006/relationships"><Relationship Id="rId1" Type="http://schemas.microsoft.com/office/2006/relationships/xlExternalLinkPath/xlPathMissing" Target="8.%20C661_NhuCau" TargetMode="External"/></Relationships>
</file>

<file path=xl/externalLinks/_rels/externalLink1057.xml.rels><?xml version="1.0" encoding="UTF-8" standalone="yes"?>
<Relationships xmlns="http://schemas.openxmlformats.org/package/2006/relationships"><Relationship Id="rId1" Type="http://schemas.microsoft.com/office/2006/relationships/xlExternalLinkPath/xlPathMissing" Target="8.%20C662_NhuCau" TargetMode="External"/></Relationships>
</file>

<file path=xl/externalLinks/_rels/externalLink1058.xml.rels><?xml version="1.0" encoding="UTF-8" standalone="yes"?>
<Relationships xmlns="http://schemas.openxmlformats.org/package/2006/relationships"><Relationship Id="rId1" Type="http://schemas.microsoft.com/office/2006/relationships/xlExternalLinkPath/xlPathMissing" Target="8.%20C663_NhuCau" TargetMode="External"/></Relationships>
</file>

<file path=xl/externalLinks/_rels/externalLink1059.xml.rels><?xml version="1.0" encoding="UTF-8" standalone="yes"?>
<Relationships xmlns="http://schemas.openxmlformats.org/package/2006/relationships"><Relationship Id="rId1" Type="http://schemas.microsoft.com/office/2006/relationships/xlExternalLinkPath/xlPathMissing" Target="8.%20C664_NhuCau" TargetMode="External"/></Relationships>
</file>

<file path=xl/externalLinks/_rels/externalLink1060.xml.rels><?xml version="1.0" encoding="UTF-8" standalone="yes"?>
<Relationships xmlns="http://schemas.openxmlformats.org/package/2006/relationships"><Relationship Id="rId1" Type="http://schemas.microsoft.com/office/2006/relationships/xlExternalLinkPath/xlPathMissing" Target="8.%20C665_NhuCau" TargetMode="External"/></Relationships>
</file>

<file path=xl/externalLinks/_rels/externalLink1061.xml.rels><?xml version="1.0" encoding="UTF-8" standalone="yes"?>
<Relationships xmlns="http://schemas.openxmlformats.org/package/2006/relationships"><Relationship Id="rId1" Type="http://schemas.microsoft.com/office/2006/relationships/xlExternalLinkPath/xlPathMissing" Target="8.%20C666_NhuCau" TargetMode="External"/></Relationships>
</file>

<file path=xl/externalLinks/_rels/externalLink1062.xml.rels><?xml version="1.0" encoding="UTF-8" standalone="yes"?>
<Relationships xmlns="http://schemas.openxmlformats.org/package/2006/relationships"><Relationship Id="rId1" Type="http://schemas.microsoft.com/office/2006/relationships/xlExternalLinkPath/xlPathMissing" Target="8.%20C667_NhuCau" TargetMode="External"/></Relationships>
</file>

<file path=xl/externalLinks/_rels/externalLink1063.xml.rels><?xml version="1.0" encoding="UTF-8" standalone="yes"?>
<Relationships xmlns="http://schemas.openxmlformats.org/package/2006/relationships"><Relationship Id="rId1" Type="http://schemas.microsoft.com/office/2006/relationships/xlExternalLinkPath/xlPathMissing" Target="8.%20C668_NhuCau" TargetMode="External"/></Relationships>
</file>

<file path=xl/externalLinks/_rels/externalLink1064.xml.rels><?xml version="1.0" encoding="UTF-8" standalone="yes"?>
<Relationships xmlns="http://schemas.openxmlformats.org/package/2006/relationships"><Relationship Id="rId1" Type="http://schemas.microsoft.com/office/2006/relationships/xlExternalLinkPath/xlPathMissing" Target="8.%20C669_NhuCau" TargetMode="External"/></Relationships>
</file>

<file path=xl/externalLinks/_rels/externalLink1065.xml.rels><?xml version="1.0" encoding="UTF-8" standalone="yes"?>
<Relationships xmlns="http://schemas.openxmlformats.org/package/2006/relationships"><Relationship Id="rId1" Type="http://schemas.microsoft.com/office/2006/relationships/xlExternalLinkPath/xlPathMissing" Target="8.%20C670_NhuCau" TargetMode="External"/></Relationships>
</file>

<file path=xl/externalLinks/_rels/externalLink1066.xml.rels><?xml version="1.0" encoding="UTF-8" standalone="yes"?>
<Relationships xmlns="http://schemas.openxmlformats.org/package/2006/relationships"><Relationship Id="rId1" Type="http://schemas.microsoft.com/office/2006/relationships/xlExternalLinkPath/xlPathMissing" Target="8.%20C671_NhuCau" TargetMode="External"/></Relationships>
</file>

<file path=xl/externalLinks/_rels/externalLink1067.xml.rels><?xml version="1.0" encoding="UTF-8" standalone="yes"?>
<Relationships xmlns="http://schemas.openxmlformats.org/package/2006/relationships"><Relationship Id="rId1" Type="http://schemas.microsoft.com/office/2006/relationships/xlExternalLinkPath/xlPathMissing" Target="8.%20C672_NhuCau" TargetMode="External"/></Relationships>
</file>

<file path=xl/externalLinks/_rels/externalLink1068.xml.rels><?xml version="1.0" encoding="UTF-8" standalone="yes"?>
<Relationships xmlns="http://schemas.openxmlformats.org/package/2006/relationships"><Relationship Id="rId1" Type="http://schemas.microsoft.com/office/2006/relationships/xlExternalLinkPath/xlPathMissing" Target="8.%20C673_NhuCau" TargetMode="External"/></Relationships>
</file>

<file path=xl/externalLinks/_rels/externalLink1069.xml.rels><?xml version="1.0" encoding="UTF-8" standalone="yes"?>
<Relationships xmlns="http://schemas.openxmlformats.org/package/2006/relationships"><Relationship Id="rId1" Type="http://schemas.microsoft.com/office/2006/relationships/xlExternalLinkPath/xlPathMissing" Target="8.%20C674_NhuCau" TargetMode="External"/></Relationships>
</file>

<file path=xl/externalLinks/_rels/externalLink1070.xml.rels><?xml version="1.0" encoding="UTF-8" standalone="yes"?>
<Relationships xmlns="http://schemas.openxmlformats.org/package/2006/relationships"><Relationship Id="rId1" Type="http://schemas.microsoft.com/office/2006/relationships/xlExternalLinkPath/xlPathMissing" Target="8.%20C675_NhuCau" TargetMode="External"/></Relationships>
</file>

<file path=xl/externalLinks/_rels/externalLink1071.xml.rels><?xml version="1.0" encoding="UTF-8" standalone="yes"?>
<Relationships xmlns="http://schemas.openxmlformats.org/package/2006/relationships"><Relationship Id="rId1" Type="http://schemas.microsoft.com/office/2006/relationships/xlExternalLinkPath/xlPathMissing" Target="8.%20C676_NhuCau" TargetMode="External"/></Relationships>
</file>

<file path=xl/externalLinks/_rels/externalLink1072.xml.rels><?xml version="1.0" encoding="UTF-8" standalone="yes"?>
<Relationships xmlns="http://schemas.openxmlformats.org/package/2006/relationships"><Relationship Id="rId1" Type="http://schemas.microsoft.com/office/2006/relationships/xlExternalLinkPath/xlPathMissing" Target="8.%20C677_NhuCau" TargetMode="External"/></Relationships>
</file>

<file path=xl/externalLinks/_rels/externalLink1073.xml.rels><?xml version="1.0" encoding="UTF-8" standalone="yes"?>
<Relationships xmlns="http://schemas.openxmlformats.org/package/2006/relationships"><Relationship Id="rId1" Type="http://schemas.microsoft.com/office/2006/relationships/xlExternalLinkPath/xlPathMissing" Target="8.%20C678_NhuCau" TargetMode="External"/></Relationships>
</file>

<file path=xl/externalLinks/_rels/externalLink1074.xml.rels><?xml version="1.0" encoding="UTF-8" standalone="yes"?>
<Relationships xmlns="http://schemas.openxmlformats.org/package/2006/relationships"><Relationship Id="rId1" Type="http://schemas.microsoft.com/office/2006/relationships/xlExternalLinkPath/xlPathMissing" Target="8.%20C679_NhuCau" TargetMode="External"/></Relationships>
</file>

<file path=xl/externalLinks/_rels/externalLink1075.xml.rels><?xml version="1.0" encoding="UTF-8" standalone="yes"?>
<Relationships xmlns="http://schemas.openxmlformats.org/package/2006/relationships"><Relationship Id="rId1" Type="http://schemas.microsoft.com/office/2006/relationships/xlExternalLinkPath/xlPathMissing" Target="8.%20C680_NhuCau" TargetMode="External"/></Relationships>
</file>

<file path=xl/externalLinks/_rels/externalLink1076.xml.rels><?xml version="1.0" encoding="UTF-8" standalone="yes"?>
<Relationships xmlns="http://schemas.openxmlformats.org/package/2006/relationships"><Relationship Id="rId1" Type="http://schemas.microsoft.com/office/2006/relationships/xlExternalLinkPath/xlPathMissing" Target="8.%20C681_NhuCau" TargetMode="External"/></Relationships>
</file>

<file path=xl/externalLinks/_rels/externalLink1077.xml.rels><?xml version="1.0" encoding="UTF-8" standalone="yes"?>
<Relationships xmlns="http://schemas.openxmlformats.org/package/2006/relationships"><Relationship Id="rId1" Type="http://schemas.microsoft.com/office/2006/relationships/xlExternalLinkPath/xlPathMissing" Target="8.%20C682_NhuCau" TargetMode="External"/></Relationships>
</file>

<file path=xl/externalLinks/_rels/externalLink1078.xml.rels><?xml version="1.0" encoding="UTF-8" standalone="yes"?>
<Relationships xmlns="http://schemas.openxmlformats.org/package/2006/relationships"><Relationship Id="rId1" Type="http://schemas.microsoft.com/office/2006/relationships/xlExternalLinkPath/xlPathMissing" Target="8.%20C683_NhuCau" TargetMode="External"/></Relationships>
</file>

<file path=xl/externalLinks/_rels/externalLink1079.xml.rels><?xml version="1.0" encoding="UTF-8" standalone="yes"?>
<Relationships xmlns="http://schemas.openxmlformats.org/package/2006/relationships"><Relationship Id="rId1" Type="http://schemas.microsoft.com/office/2006/relationships/xlExternalLinkPath/xlPathMissing" Target="8.%20C684_NhuCau" TargetMode="External"/></Relationships>
</file>

<file path=xl/externalLinks/_rels/externalLink1080.xml.rels><?xml version="1.0" encoding="UTF-8" standalone="yes"?>
<Relationships xmlns="http://schemas.openxmlformats.org/package/2006/relationships"><Relationship Id="rId1" Type="http://schemas.microsoft.com/office/2006/relationships/xlExternalLinkPath/xlPathMissing" Target="8.%20C685_NhuCau" TargetMode="External"/></Relationships>
</file>

<file path=xl/externalLinks/_rels/externalLink1081.xml.rels><?xml version="1.0" encoding="UTF-8" standalone="yes"?>
<Relationships xmlns="http://schemas.openxmlformats.org/package/2006/relationships"><Relationship Id="rId1" Type="http://schemas.microsoft.com/office/2006/relationships/xlExternalLinkPath/xlPathMissing" Target="8.%20C686_NhuCau" TargetMode="External"/></Relationships>
</file>

<file path=xl/externalLinks/_rels/externalLink1082.xml.rels><?xml version="1.0" encoding="UTF-8" standalone="yes"?>
<Relationships xmlns="http://schemas.openxmlformats.org/package/2006/relationships"><Relationship Id="rId1" Type="http://schemas.microsoft.com/office/2006/relationships/xlExternalLinkPath/xlPathMissing" Target="8.%20C687_NhuCau" TargetMode="External"/></Relationships>
</file>

<file path=xl/externalLinks/_rels/externalLink1083.xml.rels><?xml version="1.0" encoding="UTF-8" standalone="yes"?>
<Relationships xmlns="http://schemas.openxmlformats.org/package/2006/relationships"><Relationship Id="rId1" Type="http://schemas.microsoft.com/office/2006/relationships/xlExternalLinkPath/xlPathMissing" Target="8.%20C688_NhuCau" TargetMode="External"/></Relationships>
</file>

<file path=xl/externalLinks/_rels/externalLink1084.xml.rels><?xml version="1.0" encoding="UTF-8" standalone="yes"?>
<Relationships xmlns="http://schemas.openxmlformats.org/package/2006/relationships"><Relationship Id="rId1" Type="http://schemas.microsoft.com/office/2006/relationships/xlExternalLinkPath/xlPathMissing" Target="8.%20C689_NhuCau" TargetMode="External"/></Relationships>
</file>

<file path=xl/externalLinks/_rels/externalLink1085.xml.rels><?xml version="1.0" encoding="UTF-8" standalone="yes"?>
<Relationships xmlns="http://schemas.openxmlformats.org/package/2006/relationships"><Relationship Id="rId1" Type="http://schemas.microsoft.com/office/2006/relationships/xlExternalLinkPath/xlPathMissing" Target="8.%20C690_NhuCau" TargetMode="External"/></Relationships>
</file>

<file path=xl/externalLinks/_rels/externalLink1086.xml.rels><?xml version="1.0" encoding="UTF-8" standalone="yes"?>
<Relationships xmlns="http://schemas.openxmlformats.org/package/2006/relationships"><Relationship Id="rId1" Type="http://schemas.microsoft.com/office/2006/relationships/xlExternalLinkPath/xlPathMissing" Target="8.%20C691_NhuCau" TargetMode="External"/></Relationships>
</file>

<file path=xl/externalLinks/_rels/externalLink1087.xml.rels><?xml version="1.0" encoding="UTF-8" standalone="yes"?>
<Relationships xmlns="http://schemas.openxmlformats.org/package/2006/relationships"><Relationship Id="rId1" Type="http://schemas.microsoft.com/office/2006/relationships/xlExternalLinkPath/xlPathMissing" Target="8.%20C692_NhuCau" TargetMode="External"/></Relationships>
</file>

<file path=xl/externalLinks/_rels/externalLink1088.xml.rels><?xml version="1.0" encoding="UTF-8" standalone="yes"?>
<Relationships xmlns="http://schemas.openxmlformats.org/package/2006/relationships"><Relationship Id="rId1" Type="http://schemas.microsoft.com/office/2006/relationships/xlExternalLinkPath/xlPathMissing" Target="8.%20C693_NhuCau" TargetMode="External"/></Relationships>
</file>

<file path=xl/externalLinks/_rels/externalLink1089.xml.rels><?xml version="1.0" encoding="UTF-8" standalone="yes"?>
<Relationships xmlns="http://schemas.openxmlformats.org/package/2006/relationships"><Relationship Id="rId1" Type="http://schemas.microsoft.com/office/2006/relationships/xlExternalLinkPath/xlPathMissing" Target="8.%20C694_NhuCau" TargetMode="External"/></Relationships>
</file>

<file path=xl/externalLinks/_rels/externalLink1090.xml.rels><?xml version="1.0" encoding="UTF-8" standalone="yes"?>
<Relationships xmlns="http://schemas.openxmlformats.org/package/2006/relationships"><Relationship Id="rId1" Type="http://schemas.microsoft.com/office/2006/relationships/xlExternalLinkPath/xlPathMissing" Target="8.%20C695_NhuCau" TargetMode="External"/></Relationships>
</file>

<file path=xl/externalLinks/_rels/externalLink1091.xml.rels><?xml version="1.0" encoding="UTF-8" standalone="yes"?>
<Relationships xmlns="http://schemas.openxmlformats.org/package/2006/relationships"><Relationship Id="rId1" Type="http://schemas.microsoft.com/office/2006/relationships/xlExternalLinkPath/xlPathMissing" Target="8.%20C696_NhuCau" TargetMode="External"/></Relationships>
</file>

<file path=xl/externalLinks/_rels/externalLink1092.xml.rels><?xml version="1.0" encoding="UTF-8" standalone="yes"?>
<Relationships xmlns="http://schemas.openxmlformats.org/package/2006/relationships"><Relationship Id="rId1" Type="http://schemas.microsoft.com/office/2006/relationships/xlExternalLinkPath/xlPathMissing" Target="8.%20C697_NhuCau" TargetMode="External"/></Relationships>
</file>

<file path=xl/externalLinks/_rels/externalLink1093.xml.rels><?xml version="1.0" encoding="UTF-8" standalone="yes"?>
<Relationships xmlns="http://schemas.openxmlformats.org/package/2006/relationships"><Relationship Id="rId1" Type="http://schemas.microsoft.com/office/2006/relationships/xlExternalLinkPath/xlPathMissing" Target="8.%20C698_NhuCau" TargetMode="External"/></Relationships>
</file>

<file path=xl/externalLinks/_rels/externalLink1094.xml.rels><?xml version="1.0" encoding="UTF-8" standalone="yes"?>
<Relationships xmlns="http://schemas.openxmlformats.org/package/2006/relationships"><Relationship Id="rId1" Type="http://schemas.microsoft.com/office/2006/relationships/xlExternalLinkPath/xlPathMissing" Target="8.%20C699_NhuCau" TargetMode="External"/></Relationships>
</file>

<file path=xl/externalLinks/_rels/externalLink1095.xml.rels><?xml version="1.0" encoding="UTF-8" standalone="yes"?>
<Relationships xmlns="http://schemas.openxmlformats.org/package/2006/relationships"><Relationship Id="rId1" Type="http://schemas.microsoft.com/office/2006/relationships/xlExternalLinkPath/xlPathMissing" Target="8.%20C700_NhuCau" TargetMode="External"/></Relationships>
</file>

<file path=xl/externalLinks/_rels/externalLink1096.xml.rels><?xml version="1.0" encoding="UTF-8" standalone="yes"?>
<Relationships xmlns="http://schemas.openxmlformats.org/package/2006/relationships"><Relationship Id="rId1" Type="http://schemas.microsoft.com/office/2006/relationships/xlExternalLinkPath/xlPathMissing" Target="8.%20C701_NhuCau" TargetMode="External"/></Relationships>
</file>

<file path=xl/externalLinks/_rels/externalLink1097.xml.rels><?xml version="1.0" encoding="UTF-8" standalone="yes"?>
<Relationships xmlns="http://schemas.openxmlformats.org/package/2006/relationships"><Relationship Id="rId1" Type="http://schemas.microsoft.com/office/2006/relationships/xlExternalLinkPath/xlPathMissing" Target="8.%20C702_NhuCau" TargetMode="External"/></Relationships>
</file>

<file path=xl/externalLinks/_rels/externalLink1098.xml.rels><?xml version="1.0" encoding="UTF-8" standalone="yes"?>
<Relationships xmlns="http://schemas.openxmlformats.org/package/2006/relationships"><Relationship Id="rId1" Type="http://schemas.microsoft.com/office/2006/relationships/xlExternalLinkPath/xlPathMissing" Target="8.%20C703_NhuCau" TargetMode="External"/></Relationships>
</file>

<file path=xl/externalLinks/_rels/externalLink1099.xml.rels><?xml version="1.0" encoding="UTF-8" standalone="yes"?>
<Relationships xmlns="http://schemas.openxmlformats.org/package/2006/relationships"><Relationship Id="rId1" Type="http://schemas.microsoft.com/office/2006/relationships/xlExternalLinkPath/xlPathMissing" Target="8.%20C704_NhuCau" TargetMode="External"/></Relationships>
</file>

<file path=xl/externalLinks/_rels/externalLink1100.xml.rels><?xml version="1.0" encoding="UTF-8" standalone="yes"?>
<Relationships xmlns="http://schemas.openxmlformats.org/package/2006/relationships"><Relationship Id="rId1" Type="http://schemas.microsoft.com/office/2006/relationships/xlExternalLinkPath/xlPathMissing" Target="8.%20C705_NhuCau" TargetMode="External"/></Relationships>
</file>

<file path=xl/externalLinks/_rels/externalLink1101.xml.rels><?xml version="1.0" encoding="UTF-8" standalone="yes"?>
<Relationships xmlns="http://schemas.openxmlformats.org/package/2006/relationships"><Relationship Id="rId1" Type="http://schemas.microsoft.com/office/2006/relationships/xlExternalLinkPath/xlPathMissing" Target="8.%20C706_NhuCau" TargetMode="External"/></Relationships>
</file>

<file path=xl/externalLinks/_rels/externalLink1102.xml.rels><?xml version="1.0" encoding="UTF-8" standalone="yes"?>
<Relationships xmlns="http://schemas.openxmlformats.org/package/2006/relationships"><Relationship Id="rId1" Type="http://schemas.microsoft.com/office/2006/relationships/xlExternalLinkPath/xlPathMissing" Target="8.%20C707_NhuCau" TargetMode="External"/></Relationships>
</file>

<file path=xl/externalLinks/_rels/externalLink1103.xml.rels><?xml version="1.0" encoding="UTF-8" standalone="yes"?>
<Relationships xmlns="http://schemas.openxmlformats.org/package/2006/relationships"><Relationship Id="rId1" Type="http://schemas.microsoft.com/office/2006/relationships/xlExternalLinkPath/xlPathMissing" Target="8.%20C708_NhuCau" TargetMode="External"/></Relationships>
</file>

<file path=xl/externalLinks/_rels/externalLink1104.xml.rels><?xml version="1.0" encoding="UTF-8" standalone="yes"?>
<Relationships xmlns="http://schemas.openxmlformats.org/package/2006/relationships"><Relationship Id="rId1" Type="http://schemas.microsoft.com/office/2006/relationships/xlExternalLinkPath/xlPathMissing" Target="8.%20C709_NhuCau" TargetMode="External"/></Relationships>
</file>

<file path=xl/externalLinks/_rels/externalLink1105.xml.rels><?xml version="1.0" encoding="UTF-8" standalone="yes"?>
<Relationships xmlns="http://schemas.openxmlformats.org/package/2006/relationships"><Relationship Id="rId1" Type="http://schemas.microsoft.com/office/2006/relationships/xlExternalLinkPath/xlPathMissing" Target="8.%20C710_NhuCau" TargetMode="External"/></Relationships>
</file>

<file path=xl/externalLinks/_rels/externalLink1106.xml.rels><?xml version="1.0" encoding="UTF-8" standalone="yes"?>
<Relationships xmlns="http://schemas.openxmlformats.org/package/2006/relationships"><Relationship Id="rId1" Type="http://schemas.microsoft.com/office/2006/relationships/xlExternalLinkPath/xlPathMissing" Target="8.%20C711_NhuCau" TargetMode="External"/></Relationships>
</file>

<file path=xl/externalLinks/_rels/externalLink1107.xml.rels><?xml version="1.0" encoding="UTF-8" standalone="yes"?>
<Relationships xmlns="http://schemas.openxmlformats.org/package/2006/relationships"><Relationship Id="rId1" Type="http://schemas.microsoft.com/office/2006/relationships/xlExternalLinkPath/xlPathMissing" Target="8.%20C712_NhuCau" TargetMode="External"/></Relationships>
</file>

<file path=xl/externalLinks/_rels/externalLink1108.xml.rels><?xml version="1.0" encoding="UTF-8" standalone="yes"?>
<Relationships xmlns="http://schemas.openxmlformats.org/package/2006/relationships"><Relationship Id="rId1" Type="http://schemas.microsoft.com/office/2006/relationships/xlExternalLinkPath/xlPathMissing" Target="8.%20C713_NhuCau" TargetMode="External"/></Relationships>
</file>

<file path=xl/externalLinks/_rels/externalLink1109.xml.rels><?xml version="1.0" encoding="UTF-8" standalone="yes"?>
<Relationships xmlns="http://schemas.openxmlformats.org/package/2006/relationships"><Relationship Id="rId1" Type="http://schemas.microsoft.com/office/2006/relationships/xlExternalLinkPath/xlPathMissing" Target="8.%20C714_NhuCau" TargetMode="External"/></Relationships>
</file>

<file path=xl/externalLinks/_rels/externalLink1110.xml.rels><?xml version="1.0" encoding="UTF-8" standalone="yes"?>
<Relationships xmlns="http://schemas.openxmlformats.org/package/2006/relationships"><Relationship Id="rId1" Type="http://schemas.microsoft.com/office/2006/relationships/xlExternalLinkPath/xlPathMissing" Target="8.%20C715_NhuCau" TargetMode="External"/></Relationships>
</file>

<file path=xl/externalLinks/_rels/externalLink1111.xml.rels><?xml version="1.0" encoding="UTF-8" standalone="yes"?>
<Relationships xmlns="http://schemas.openxmlformats.org/package/2006/relationships"><Relationship Id="rId1" Type="http://schemas.microsoft.com/office/2006/relationships/xlExternalLinkPath/xlPathMissing" Target="8.%20C716_NhuCau" TargetMode="External"/></Relationships>
</file>

<file path=xl/externalLinks/_rels/externalLink1112.xml.rels><?xml version="1.0" encoding="UTF-8" standalone="yes"?>
<Relationships xmlns="http://schemas.openxmlformats.org/package/2006/relationships"><Relationship Id="rId1" Type="http://schemas.microsoft.com/office/2006/relationships/xlExternalLinkPath/xlPathMissing" Target="8.%20C717_NhuCau" TargetMode="External"/></Relationships>
</file>

<file path=xl/externalLinks/_rels/externalLink1113.xml.rels><?xml version="1.0" encoding="UTF-8" standalone="yes"?>
<Relationships xmlns="http://schemas.openxmlformats.org/package/2006/relationships"><Relationship Id="rId1" Type="http://schemas.microsoft.com/office/2006/relationships/xlExternalLinkPath/xlPathMissing" Target="8.%20C718_NhuCau" TargetMode="External"/></Relationships>
</file>

<file path=xl/externalLinks/_rels/externalLink1114.xml.rels><?xml version="1.0" encoding="UTF-8" standalone="yes"?>
<Relationships xmlns="http://schemas.openxmlformats.org/package/2006/relationships"><Relationship Id="rId1" Type="http://schemas.microsoft.com/office/2006/relationships/xlExternalLinkPath/xlPathMissing" Target="8.%20C719_NhuCau" TargetMode="External"/></Relationships>
</file>

<file path=xl/externalLinks/_rels/externalLink1115.xml.rels><?xml version="1.0" encoding="UTF-8" standalone="yes"?>
<Relationships xmlns="http://schemas.openxmlformats.org/package/2006/relationships"><Relationship Id="rId1" Type="http://schemas.microsoft.com/office/2006/relationships/xlExternalLinkPath/xlPathMissing" Target="8.%20C720_NhuCau" TargetMode="External"/></Relationships>
</file>

<file path=xl/externalLinks/_rels/externalLink1116.xml.rels><?xml version="1.0" encoding="UTF-8" standalone="yes"?>
<Relationships xmlns="http://schemas.openxmlformats.org/package/2006/relationships"><Relationship Id="rId1" Type="http://schemas.microsoft.com/office/2006/relationships/xlExternalLinkPath/xlPathMissing" Target="8.%20C721_NhuCau" TargetMode="External"/></Relationships>
</file>

<file path=xl/externalLinks/_rels/externalLink1117.xml.rels><?xml version="1.0" encoding="UTF-8" standalone="yes"?>
<Relationships xmlns="http://schemas.openxmlformats.org/package/2006/relationships"><Relationship Id="rId1" Type="http://schemas.microsoft.com/office/2006/relationships/xlExternalLinkPath/xlPathMissing" Target="8.%20C722_NhuCau" TargetMode="External"/></Relationships>
</file>

<file path=xl/externalLinks/_rels/externalLink1118.xml.rels><?xml version="1.0" encoding="UTF-8" standalone="yes"?>
<Relationships xmlns="http://schemas.openxmlformats.org/package/2006/relationships"><Relationship Id="rId1" Type="http://schemas.microsoft.com/office/2006/relationships/xlExternalLinkPath/xlPathMissing" Target="8.%20C723_NhuCau" TargetMode="External"/></Relationships>
</file>

<file path=xl/externalLinks/_rels/externalLink1119.xml.rels><?xml version="1.0" encoding="UTF-8" standalone="yes"?>
<Relationships xmlns="http://schemas.openxmlformats.org/package/2006/relationships"><Relationship Id="rId1" Type="http://schemas.microsoft.com/office/2006/relationships/xlExternalLinkPath/xlPathMissing" Target="8.%20C724_NhuCau" TargetMode="External"/></Relationships>
</file>

<file path=xl/externalLinks/_rels/externalLink1120.xml.rels><?xml version="1.0" encoding="UTF-8" standalone="yes"?>
<Relationships xmlns="http://schemas.openxmlformats.org/package/2006/relationships"><Relationship Id="rId1" Type="http://schemas.microsoft.com/office/2006/relationships/xlExternalLinkPath/xlPathMissing" Target="8.%20C725_NhuCau" TargetMode="External"/></Relationships>
</file>

<file path=xl/externalLinks/_rels/externalLink1121.xml.rels><?xml version="1.0" encoding="UTF-8" standalone="yes"?>
<Relationships xmlns="http://schemas.openxmlformats.org/package/2006/relationships"><Relationship Id="rId1" Type="http://schemas.microsoft.com/office/2006/relationships/xlExternalLinkPath/xlPathMissing" Target="8.%20C726_NhuCau" TargetMode="External"/></Relationships>
</file>

<file path=xl/externalLinks/_rels/externalLink1122.xml.rels><?xml version="1.0" encoding="UTF-8" standalone="yes"?>
<Relationships xmlns="http://schemas.openxmlformats.org/package/2006/relationships"><Relationship Id="rId1" Type="http://schemas.microsoft.com/office/2006/relationships/xlExternalLinkPath/xlPathMissing" Target="8.%20C727_NhuCau" TargetMode="External"/></Relationships>
</file>

<file path=xl/externalLinks/_rels/externalLink1123.xml.rels><?xml version="1.0" encoding="UTF-8" standalone="yes"?>
<Relationships xmlns="http://schemas.openxmlformats.org/package/2006/relationships"><Relationship Id="rId1" Type="http://schemas.microsoft.com/office/2006/relationships/xlExternalLinkPath/xlPathMissing" Target="8.%20C728_NhuCau" TargetMode="External"/></Relationships>
</file>

<file path=xl/externalLinks/_rels/externalLink1124.xml.rels><?xml version="1.0" encoding="UTF-8" standalone="yes"?>
<Relationships xmlns="http://schemas.openxmlformats.org/package/2006/relationships"><Relationship Id="rId1" Type="http://schemas.microsoft.com/office/2006/relationships/xlExternalLinkPath/xlPathMissing" Target="8.%20C729_NhuCau" TargetMode="External"/></Relationships>
</file>

<file path=xl/externalLinks/_rels/externalLink1125.xml.rels><?xml version="1.0" encoding="UTF-8" standalone="yes"?>
<Relationships xmlns="http://schemas.openxmlformats.org/package/2006/relationships"><Relationship Id="rId1" Type="http://schemas.microsoft.com/office/2006/relationships/xlExternalLinkPath/xlPathMissing" Target="8.%20C730_NhuCau" TargetMode="External"/></Relationships>
</file>

<file path=xl/externalLinks/_rels/externalLink1126.xml.rels><?xml version="1.0" encoding="UTF-8" standalone="yes"?>
<Relationships xmlns="http://schemas.openxmlformats.org/package/2006/relationships"><Relationship Id="rId1" Type="http://schemas.microsoft.com/office/2006/relationships/xlExternalLinkPath/xlPathMissing" Target="8.%20C731_NhuCau" TargetMode="External"/></Relationships>
</file>

<file path=xl/externalLinks/_rels/externalLink1127.xml.rels><?xml version="1.0" encoding="UTF-8" standalone="yes"?>
<Relationships xmlns="http://schemas.openxmlformats.org/package/2006/relationships"><Relationship Id="rId1" Type="http://schemas.microsoft.com/office/2006/relationships/xlExternalLinkPath/xlPathMissing" Target="8.%20C732_NhuCau" TargetMode="External"/></Relationships>
</file>

<file path=xl/externalLinks/_rels/externalLink1128.xml.rels><?xml version="1.0" encoding="UTF-8" standalone="yes"?>
<Relationships xmlns="http://schemas.openxmlformats.org/package/2006/relationships"><Relationship Id="rId1" Type="http://schemas.microsoft.com/office/2006/relationships/xlExternalLinkPath/xlPathMissing" Target="8.%20C733_NhuCau" TargetMode="External"/></Relationships>
</file>

<file path=xl/externalLinks/_rels/externalLink1129.xml.rels><?xml version="1.0" encoding="UTF-8" standalone="yes"?>
<Relationships xmlns="http://schemas.openxmlformats.org/package/2006/relationships"><Relationship Id="rId1" Type="http://schemas.microsoft.com/office/2006/relationships/xlExternalLinkPath/xlPathMissing" Target="8.%20C734_NhuCau" TargetMode="External"/></Relationships>
</file>

<file path=xl/externalLinks/_rels/externalLink1130.xml.rels><?xml version="1.0" encoding="UTF-8" standalone="yes"?>
<Relationships xmlns="http://schemas.openxmlformats.org/package/2006/relationships"><Relationship Id="rId1" Type="http://schemas.microsoft.com/office/2006/relationships/xlExternalLinkPath/xlPathMissing" Target="8.%20C735_NhuCau" TargetMode="External"/></Relationships>
</file>

<file path=xl/externalLinks/_rels/externalLink1131.xml.rels><?xml version="1.0" encoding="UTF-8" standalone="yes"?>
<Relationships xmlns="http://schemas.openxmlformats.org/package/2006/relationships"><Relationship Id="rId1" Type="http://schemas.microsoft.com/office/2006/relationships/xlExternalLinkPath/xlPathMissing" Target="8.%20C736_NhuCau" TargetMode="External"/></Relationships>
</file>

<file path=xl/externalLinks/_rels/externalLink1132.xml.rels><?xml version="1.0" encoding="UTF-8" standalone="yes"?>
<Relationships xmlns="http://schemas.openxmlformats.org/package/2006/relationships"><Relationship Id="rId1" Type="http://schemas.microsoft.com/office/2006/relationships/xlExternalLinkPath/xlPathMissing" Target="8.%20C737_NhuCau" TargetMode="External"/></Relationships>
</file>

<file path=xl/externalLinks/_rels/externalLink1133.xml.rels><?xml version="1.0" encoding="UTF-8" standalone="yes"?>
<Relationships xmlns="http://schemas.openxmlformats.org/package/2006/relationships"><Relationship Id="rId1" Type="http://schemas.microsoft.com/office/2006/relationships/xlExternalLinkPath/xlPathMissing" Target="8.%20C738_NhuCau" TargetMode="External"/></Relationships>
</file>

<file path=xl/externalLinks/_rels/externalLink1134.xml.rels><?xml version="1.0" encoding="UTF-8" standalone="yes"?>
<Relationships xmlns="http://schemas.openxmlformats.org/package/2006/relationships"><Relationship Id="rId1" Type="http://schemas.microsoft.com/office/2006/relationships/xlExternalLinkPath/xlPathMissing" Target="8.%20C739_NhuCau" TargetMode="External"/></Relationships>
</file>

<file path=xl/externalLinks/_rels/externalLink1135.xml.rels><?xml version="1.0" encoding="UTF-8" standalone="yes"?>
<Relationships xmlns="http://schemas.openxmlformats.org/package/2006/relationships"><Relationship Id="rId1" Type="http://schemas.microsoft.com/office/2006/relationships/xlExternalLinkPath/xlPathMissing" Target="8.%20C740_NhuCau" TargetMode="External"/></Relationships>
</file>

<file path=xl/externalLinks/_rels/externalLink1136.xml.rels><?xml version="1.0" encoding="UTF-8" standalone="yes"?>
<Relationships xmlns="http://schemas.openxmlformats.org/package/2006/relationships"><Relationship Id="rId1" Type="http://schemas.microsoft.com/office/2006/relationships/xlExternalLinkPath/xlPathMissing" Target="8.%20C741_NhuCau" TargetMode="External"/></Relationships>
</file>

<file path=xl/externalLinks/_rels/externalLink1137.xml.rels><?xml version="1.0" encoding="UTF-8" standalone="yes"?>
<Relationships xmlns="http://schemas.openxmlformats.org/package/2006/relationships"><Relationship Id="rId1" Type="http://schemas.microsoft.com/office/2006/relationships/xlExternalLinkPath/xlPathMissing" Target="8.%20C742_NhuCau" TargetMode="External"/></Relationships>
</file>

<file path=xl/externalLinks/_rels/externalLink1138.xml.rels><?xml version="1.0" encoding="UTF-8" standalone="yes"?>
<Relationships xmlns="http://schemas.openxmlformats.org/package/2006/relationships"><Relationship Id="rId1" Type="http://schemas.microsoft.com/office/2006/relationships/xlExternalLinkPath/xlPathMissing" Target="8.%20C743_NhuCau" TargetMode="External"/></Relationships>
</file>

<file path=xl/externalLinks/_rels/externalLink1139.xml.rels><?xml version="1.0" encoding="UTF-8" standalone="yes"?>
<Relationships xmlns="http://schemas.openxmlformats.org/package/2006/relationships"><Relationship Id="rId1" Type="http://schemas.microsoft.com/office/2006/relationships/xlExternalLinkPath/xlPathMissing" Target="8.%20C744_NhuCau" TargetMode="External"/></Relationships>
</file>

<file path=xl/externalLinks/_rels/externalLink1140.xml.rels><?xml version="1.0" encoding="UTF-8" standalone="yes"?>
<Relationships xmlns="http://schemas.openxmlformats.org/package/2006/relationships"><Relationship Id="rId1" Type="http://schemas.microsoft.com/office/2006/relationships/xlExternalLinkPath/xlPathMissing" Target="8.%20C745_NhuCau" TargetMode="External"/></Relationships>
</file>

<file path=xl/externalLinks/_rels/externalLink1141.xml.rels><?xml version="1.0" encoding="UTF-8" standalone="yes"?>
<Relationships xmlns="http://schemas.openxmlformats.org/package/2006/relationships"><Relationship Id="rId1" Type="http://schemas.microsoft.com/office/2006/relationships/xlExternalLinkPath/xlPathMissing" Target="8.%20C746_NhuCau" TargetMode="External"/></Relationships>
</file>

<file path=xl/externalLinks/_rels/externalLink1142.xml.rels><?xml version="1.0" encoding="UTF-8" standalone="yes"?>
<Relationships xmlns="http://schemas.openxmlformats.org/package/2006/relationships"><Relationship Id="rId1" Type="http://schemas.microsoft.com/office/2006/relationships/xlExternalLinkPath/xlPathMissing" Target="8.%20C747_NhuCau" TargetMode="External"/></Relationships>
</file>

<file path=xl/externalLinks/_rels/externalLink1143.xml.rels><?xml version="1.0" encoding="UTF-8" standalone="yes"?>
<Relationships xmlns="http://schemas.openxmlformats.org/package/2006/relationships"><Relationship Id="rId1" Type="http://schemas.microsoft.com/office/2006/relationships/xlExternalLinkPath/xlPathMissing" Target="8.%20C748_NhuCau" TargetMode="External"/></Relationships>
</file>

<file path=xl/externalLinks/_rels/externalLink1144.xml.rels><?xml version="1.0" encoding="UTF-8" standalone="yes"?>
<Relationships xmlns="http://schemas.openxmlformats.org/package/2006/relationships"><Relationship Id="rId1" Type="http://schemas.microsoft.com/office/2006/relationships/xlExternalLinkPath/xlPathMissing" Target="8.%20C749_NhuCau" TargetMode="External"/></Relationships>
</file>

<file path=xl/externalLinks/_rels/externalLink1145.xml.rels><?xml version="1.0" encoding="UTF-8" standalone="yes"?>
<Relationships xmlns="http://schemas.openxmlformats.org/package/2006/relationships"><Relationship Id="rId1" Type="http://schemas.microsoft.com/office/2006/relationships/xlExternalLinkPath/xlPathMissing" Target="8.%20C750_NhuCau" TargetMode="External"/></Relationships>
</file>

<file path=xl/externalLinks/_rels/externalLink1146.xml.rels><?xml version="1.0" encoding="UTF-8" standalone="yes"?>
<Relationships xmlns="http://schemas.openxmlformats.org/package/2006/relationships"><Relationship Id="rId1" Type="http://schemas.microsoft.com/office/2006/relationships/xlExternalLinkPath/xlPathMissing" Target="8.%20C751_NhuCau" TargetMode="External"/></Relationships>
</file>

<file path=xl/externalLinks/_rels/externalLink1147.xml.rels><?xml version="1.0" encoding="UTF-8" standalone="yes"?>
<Relationships xmlns="http://schemas.openxmlformats.org/package/2006/relationships"><Relationship Id="rId1" Type="http://schemas.microsoft.com/office/2006/relationships/xlExternalLinkPath/xlPathMissing" Target="8.%20C752_NhuCau" TargetMode="External"/></Relationships>
</file>

<file path=xl/externalLinks/_rels/externalLink1148.xml.rels><?xml version="1.0" encoding="UTF-8" standalone="yes"?>
<Relationships xmlns="http://schemas.openxmlformats.org/package/2006/relationships"><Relationship Id="rId1" Type="http://schemas.microsoft.com/office/2006/relationships/xlExternalLinkPath/xlPathMissing" Target="8.%20C753_NhuCau" TargetMode="External"/></Relationships>
</file>

<file path=xl/externalLinks/_rels/externalLink1149.xml.rels><?xml version="1.0" encoding="UTF-8" standalone="yes"?>
<Relationships xmlns="http://schemas.openxmlformats.org/package/2006/relationships"><Relationship Id="rId1" Type="http://schemas.microsoft.com/office/2006/relationships/xlExternalLinkPath/xlPathMissing" Target="8.%20C754_NhuCau" TargetMode="External"/></Relationships>
</file>

<file path=xl/externalLinks/_rels/externalLink1150.xml.rels><?xml version="1.0" encoding="UTF-8" standalone="yes"?>
<Relationships xmlns="http://schemas.openxmlformats.org/package/2006/relationships"><Relationship Id="rId1" Type="http://schemas.microsoft.com/office/2006/relationships/xlExternalLinkPath/xlPathMissing" Target="8.%20C755_NhuCau" TargetMode="External"/></Relationships>
</file>

<file path=xl/externalLinks/_rels/externalLink1151.xml.rels><?xml version="1.0" encoding="UTF-8" standalone="yes"?>
<Relationships xmlns="http://schemas.openxmlformats.org/package/2006/relationships"><Relationship Id="rId1" Type="http://schemas.microsoft.com/office/2006/relationships/xlExternalLinkPath/xlPathMissing" Target="8.%20C756_NhuCau" TargetMode="External"/></Relationships>
</file>

<file path=xl/externalLinks/_rels/externalLink1152.xml.rels><?xml version="1.0" encoding="UTF-8" standalone="yes"?>
<Relationships xmlns="http://schemas.openxmlformats.org/package/2006/relationships"><Relationship Id="rId1" Type="http://schemas.microsoft.com/office/2006/relationships/xlExternalLinkPath/xlPathMissing" Target="8.%20C757_NhuCau" TargetMode="External"/></Relationships>
</file>

<file path=xl/externalLinks/_rels/externalLink1153.xml.rels><?xml version="1.0" encoding="UTF-8" standalone="yes"?>
<Relationships xmlns="http://schemas.openxmlformats.org/package/2006/relationships"><Relationship Id="rId1" Type="http://schemas.microsoft.com/office/2006/relationships/xlExternalLinkPath/xlPathMissing" Target="8.%20C758_NhuCau" TargetMode="External"/></Relationships>
</file>

<file path=xl/externalLinks/_rels/externalLink1154.xml.rels><?xml version="1.0" encoding="UTF-8" standalone="yes"?>
<Relationships xmlns="http://schemas.openxmlformats.org/package/2006/relationships"><Relationship Id="rId1" Type="http://schemas.microsoft.com/office/2006/relationships/xlExternalLinkPath/xlPathMissing" Target="8.%20C759_NhuCau" TargetMode="External"/></Relationships>
</file>

<file path=xl/externalLinks/_rels/externalLink1155.xml.rels><?xml version="1.0" encoding="UTF-8" standalone="yes"?>
<Relationships xmlns="http://schemas.openxmlformats.org/package/2006/relationships"><Relationship Id="rId1" Type="http://schemas.microsoft.com/office/2006/relationships/xlExternalLinkPath/xlPathMissing" Target="8.%20C760_NhuCau" TargetMode="External"/></Relationships>
</file>

<file path=xl/externalLinks/_rels/externalLink1156.xml.rels><?xml version="1.0" encoding="UTF-8" standalone="yes"?>
<Relationships xmlns="http://schemas.openxmlformats.org/package/2006/relationships"><Relationship Id="rId1" Type="http://schemas.microsoft.com/office/2006/relationships/xlExternalLinkPath/xlPathMissing" Target="8.%20C761_NhuCau" TargetMode="External"/></Relationships>
</file>

<file path=xl/externalLinks/_rels/externalLink1157.xml.rels><?xml version="1.0" encoding="UTF-8" standalone="yes"?>
<Relationships xmlns="http://schemas.openxmlformats.org/package/2006/relationships"><Relationship Id="rId1" Type="http://schemas.microsoft.com/office/2006/relationships/xlExternalLinkPath/xlPathMissing" Target="8.%20C762_NhuCau" TargetMode="External"/></Relationships>
</file>

<file path=xl/externalLinks/_rels/externalLink1158.xml.rels><?xml version="1.0" encoding="UTF-8" standalone="yes"?>
<Relationships xmlns="http://schemas.openxmlformats.org/package/2006/relationships"><Relationship Id="rId1" Type="http://schemas.microsoft.com/office/2006/relationships/xlExternalLinkPath/xlPathMissing" Target="8.%20C763_NhuCau" TargetMode="External"/></Relationships>
</file>

<file path=xl/externalLinks/_rels/externalLink1159.xml.rels><?xml version="1.0" encoding="UTF-8" standalone="yes"?>
<Relationships xmlns="http://schemas.openxmlformats.org/package/2006/relationships"><Relationship Id="rId1" Type="http://schemas.microsoft.com/office/2006/relationships/xlExternalLinkPath/xlPathMissing" Target="8.%20C764_NhuCau" TargetMode="External"/></Relationships>
</file>

<file path=xl/externalLinks/_rels/externalLink1160.xml.rels><?xml version="1.0" encoding="UTF-8" standalone="yes"?>
<Relationships xmlns="http://schemas.openxmlformats.org/package/2006/relationships"><Relationship Id="rId1" Type="http://schemas.microsoft.com/office/2006/relationships/xlExternalLinkPath/xlPathMissing" Target="8.%20C765_NhuCau" TargetMode="External"/></Relationships>
</file>

<file path=xl/externalLinks/_rels/externalLink1161.xml.rels><?xml version="1.0" encoding="UTF-8" standalone="yes"?>
<Relationships xmlns="http://schemas.openxmlformats.org/package/2006/relationships"><Relationship Id="rId1" Type="http://schemas.microsoft.com/office/2006/relationships/xlExternalLinkPath/xlPathMissing" Target="8.%20C766_NhuCau" TargetMode="External"/></Relationships>
</file>

<file path=xl/externalLinks/_rels/externalLink1162.xml.rels><?xml version="1.0" encoding="UTF-8" standalone="yes"?>
<Relationships xmlns="http://schemas.openxmlformats.org/package/2006/relationships"><Relationship Id="rId1" Type="http://schemas.microsoft.com/office/2006/relationships/xlExternalLinkPath/xlPathMissing" Target="8.%20C767_NhuCau" TargetMode="External"/></Relationships>
</file>

<file path=xl/externalLinks/_rels/externalLink1163.xml.rels><?xml version="1.0" encoding="UTF-8" standalone="yes"?>
<Relationships xmlns="http://schemas.openxmlformats.org/package/2006/relationships"><Relationship Id="rId1" Type="http://schemas.microsoft.com/office/2006/relationships/xlExternalLinkPath/xlPathMissing" Target="8.%20C768_NhuCau" TargetMode="External"/></Relationships>
</file>

<file path=xl/externalLinks/_rels/externalLink1164.xml.rels><?xml version="1.0" encoding="UTF-8" standalone="yes"?>
<Relationships xmlns="http://schemas.openxmlformats.org/package/2006/relationships"><Relationship Id="rId1" Type="http://schemas.microsoft.com/office/2006/relationships/xlExternalLinkPath/xlPathMissing" Target="8.%20C769_NhuCau" TargetMode="External"/></Relationships>
</file>

<file path=xl/externalLinks/_rels/externalLink1165.xml.rels><?xml version="1.0" encoding="UTF-8" standalone="yes"?>
<Relationships xmlns="http://schemas.openxmlformats.org/package/2006/relationships"><Relationship Id="rId1" Type="http://schemas.microsoft.com/office/2006/relationships/xlExternalLinkPath/xlPathMissing" Target="8.%20C770_NhuCau" TargetMode="External"/></Relationships>
</file>

<file path=xl/externalLinks/_rels/externalLink1166.xml.rels><?xml version="1.0" encoding="UTF-8" standalone="yes"?>
<Relationships xmlns="http://schemas.openxmlformats.org/package/2006/relationships"><Relationship Id="rId1" Type="http://schemas.microsoft.com/office/2006/relationships/xlExternalLinkPath/xlPathMissing" Target="8.%20C771_NhuCau" TargetMode="External"/></Relationships>
</file>

<file path=xl/externalLinks/_rels/externalLink1167.xml.rels><?xml version="1.0" encoding="UTF-8" standalone="yes"?>
<Relationships xmlns="http://schemas.openxmlformats.org/package/2006/relationships"><Relationship Id="rId1" Type="http://schemas.microsoft.com/office/2006/relationships/xlExternalLinkPath/xlPathMissing" Target="8.%20C772_NhuCau" TargetMode="External"/></Relationships>
</file>

<file path=xl/externalLinks/_rels/externalLink1168.xml.rels><?xml version="1.0" encoding="UTF-8" standalone="yes"?>
<Relationships xmlns="http://schemas.openxmlformats.org/package/2006/relationships"><Relationship Id="rId1" Type="http://schemas.microsoft.com/office/2006/relationships/xlExternalLinkPath/xlPathMissing" Target="8.%20C773_NhuCau" TargetMode="External"/></Relationships>
</file>

<file path=xl/externalLinks/_rels/externalLink1169.xml.rels><?xml version="1.0" encoding="UTF-8" standalone="yes"?>
<Relationships xmlns="http://schemas.openxmlformats.org/package/2006/relationships"><Relationship Id="rId1" Type="http://schemas.microsoft.com/office/2006/relationships/xlExternalLinkPath/xlPathMissing" Target="8.%20C774_NhuCau" TargetMode="External"/></Relationships>
</file>

<file path=xl/externalLinks/_rels/externalLink1170.xml.rels><?xml version="1.0" encoding="UTF-8" standalone="yes"?>
<Relationships xmlns="http://schemas.openxmlformats.org/package/2006/relationships"><Relationship Id="rId1" Type="http://schemas.microsoft.com/office/2006/relationships/xlExternalLinkPath/xlPathMissing" Target="8.%20C775_NhuCau" TargetMode="External"/></Relationships>
</file>

<file path=xl/externalLinks/_rels/externalLink1171.xml.rels><?xml version="1.0" encoding="UTF-8" standalone="yes"?>
<Relationships xmlns="http://schemas.openxmlformats.org/package/2006/relationships"><Relationship Id="rId1" Type="http://schemas.microsoft.com/office/2006/relationships/xlExternalLinkPath/xlPathMissing" Target="8.%20C776_NhuCau" TargetMode="External"/></Relationships>
</file>

<file path=xl/externalLinks/_rels/externalLink1172.xml.rels><?xml version="1.0" encoding="UTF-8" standalone="yes"?>
<Relationships xmlns="http://schemas.openxmlformats.org/package/2006/relationships"><Relationship Id="rId1" Type="http://schemas.microsoft.com/office/2006/relationships/xlExternalLinkPath/xlPathMissing" Target="8.%20C777_NhuCau" TargetMode="External"/></Relationships>
</file>

<file path=xl/externalLinks/_rels/externalLink1173.xml.rels><?xml version="1.0" encoding="UTF-8" standalone="yes"?>
<Relationships xmlns="http://schemas.openxmlformats.org/package/2006/relationships"><Relationship Id="rId1" Type="http://schemas.microsoft.com/office/2006/relationships/xlExternalLinkPath/xlPathMissing" Target="8.%20C778_NhuCau" TargetMode="External"/></Relationships>
</file>

<file path=xl/externalLinks/_rels/externalLink1174.xml.rels><?xml version="1.0" encoding="UTF-8" standalone="yes"?>
<Relationships xmlns="http://schemas.openxmlformats.org/package/2006/relationships"><Relationship Id="rId1" Type="http://schemas.microsoft.com/office/2006/relationships/xlExternalLinkPath/xlPathMissing" Target="8.%20C779_NhuCau" TargetMode="External"/></Relationships>
</file>

<file path=xl/externalLinks/_rels/externalLink1175.xml.rels><?xml version="1.0" encoding="UTF-8" standalone="yes"?>
<Relationships xmlns="http://schemas.openxmlformats.org/package/2006/relationships"><Relationship Id="rId1" Type="http://schemas.microsoft.com/office/2006/relationships/xlExternalLinkPath/xlPathMissing" Target="8.%20C780_NhuCau" TargetMode="External"/></Relationships>
</file>

<file path=xl/externalLinks/_rels/externalLink1176.xml.rels><?xml version="1.0" encoding="UTF-8" standalone="yes"?>
<Relationships xmlns="http://schemas.openxmlformats.org/package/2006/relationships"><Relationship Id="rId1" Type="http://schemas.microsoft.com/office/2006/relationships/xlExternalLinkPath/xlPathMissing" Target="8.%20C781_NhuCau" TargetMode="External"/></Relationships>
</file>

<file path=xl/externalLinks/_rels/externalLink1177.xml.rels><?xml version="1.0" encoding="UTF-8" standalone="yes"?>
<Relationships xmlns="http://schemas.openxmlformats.org/package/2006/relationships"><Relationship Id="rId1" Type="http://schemas.microsoft.com/office/2006/relationships/xlExternalLinkPath/xlPathMissing" Target="8.%20C782_NhuCau" TargetMode="External"/></Relationships>
</file>

<file path=xl/externalLinks/_rels/externalLink1178.xml.rels><?xml version="1.0" encoding="UTF-8" standalone="yes"?>
<Relationships xmlns="http://schemas.openxmlformats.org/package/2006/relationships"><Relationship Id="rId1" Type="http://schemas.microsoft.com/office/2006/relationships/xlExternalLinkPath/xlPathMissing" Target="8.%20C783_NhuCau" TargetMode="External"/></Relationships>
</file>

<file path=xl/externalLinks/_rels/externalLink1179.xml.rels><?xml version="1.0" encoding="UTF-8" standalone="yes"?>
<Relationships xmlns="http://schemas.openxmlformats.org/package/2006/relationships"><Relationship Id="rId1" Type="http://schemas.microsoft.com/office/2006/relationships/xlExternalLinkPath/xlPathMissing" Target="8.%20C784_NhuCau" TargetMode="External"/></Relationships>
</file>

<file path=xl/externalLinks/_rels/externalLink1180.xml.rels><?xml version="1.0" encoding="UTF-8" standalone="yes"?>
<Relationships xmlns="http://schemas.openxmlformats.org/package/2006/relationships"><Relationship Id="rId1" Type="http://schemas.microsoft.com/office/2006/relationships/xlExternalLinkPath/xlPathMissing" Target="8.%20C785_NhuCau" TargetMode="External"/></Relationships>
</file>

<file path=xl/externalLinks/_rels/externalLink1181.xml.rels><?xml version="1.0" encoding="UTF-8" standalone="yes"?>
<Relationships xmlns="http://schemas.openxmlformats.org/package/2006/relationships"><Relationship Id="rId1" Type="http://schemas.microsoft.com/office/2006/relationships/xlExternalLinkPath/xlPathMissing" Target="8.%20C786_NhuCau" TargetMode="External"/></Relationships>
</file>

<file path=xl/externalLinks/_rels/externalLink1182.xml.rels><?xml version="1.0" encoding="UTF-8" standalone="yes"?>
<Relationships xmlns="http://schemas.openxmlformats.org/package/2006/relationships"><Relationship Id="rId1" Type="http://schemas.microsoft.com/office/2006/relationships/xlExternalLinkPath/xlPathMissing" Target="8.%20C787_NhuCau" TargetMode="External"/></Relationships>
</file>

<file path=xl/externalLinks/_rels/externalLink1183.xml.rels><?xml version="1.0" encoding="UTF-8" standalone="yes"?>
<Relationships xmlns="http://schemas.openxmlformats.org/package/2006/relationships"><Relationship Id="rId1" Type="http://schemas.microsoft.com/office/2006/relationships/xlExternalLinkPath/xlPathMissing" Target="8.%20C788_NhuCau" TargetMode="External"/></Relationships>
</file>

<file path=xl/externalLinks/_rels/externalLink1184.xml.rels><?xml version="1.0" encoding="UTF-8" standalone="yes"?>
<Relationships xmlns="http://schemas.openxmlformats.org/package/2006/relationships"><Relationship Id="rId1" Type="http://schemas.microsoft.com/office/2006/relationships/xlExternalLinkPath/xlPathMissing" Target="8.%20C789_NhuCau" TargetMode="External"/></Relationships>
</file>

<file path=xl/externalLinks/_rels/externalLink1185.xml.rels><?xml version="1.0" encoding="UTF-8" standalone="yes"?>
<Relationships xmlns="http://schemas.openxmlformats.org/package/2006/relationships"><Relationship Id="rId1" Type="http://schemas.microsoft.com/office/2006/relationships/xlExternalLinkPath/xlPathMissing" Target="8.%20C790_NhuCau" TargetMode="External"/></Relationships>
</file>

<file path=xl/externalLinks/_rels/externalLink1186.xml.rels><?xml version="1.0" encoding="UTF-8" standalone="yes"?>
<Relationships xmlns="http://schemas.openxmlformats.org/package/2006/relationships"><Relationship Id="rId1" Type="http://schemas.microsoft.com/office/2006/relationships/xlExternalLinkPath/xlPathMissing" Target="8.%20C791_NhuCau" TargetMode="External"/></Relationships>
</file>

<file path=xl/externalLinks/_rels/externalLink1187.xml.rels><?xml version="1.0" encoding="UTF-8" standalone="yes"?>
<Relationships xmlns="http://schemas.openxmlformats.org/package/2006/relationships"><Relationship Id="rId1" Type="http://schemas.microsoft.com/office/2006/relationships/xlExternalLinkPath/xlPathMissing" Target="8.%20C792_NhuCau" TargetMode="External"/></Relationships>
</file>

<file path=xl/externalLinks/_rels/externalLink1188.xml.rels><?xml version="1.0" encoding="UTF-8" standalone="yes"?>
<Relationships xmlns="http://schemas.openxmlformats.org/package/2006/relationships"><Relationship Id="rId1" Type="http://schemas.microsoft.com/office/2006/relationships/xlExternalLinkPath/xlPathMissing" Target="8.%20C793_NhuCau" TargetMode="External"/></Relationships>
</file>

<file path=xl/externalLinks/_rels/externalLink1189.xml.rels><?xml version="1.0" encoding="UTF-8" standalone="yes"?>
<Relationships xmlns="http://schemas.openxmlformats.org/package/2006/relationships"><Relationship Id="rId1" Type="http://schemas.microsoft.com/office/2006/relationships/xlExternalLinkPath/xlPathMissing" Target="8.%20C794_NhuCau" TargetMode="External"/></Relationships>
</file>

<file path=xl/externalLinks/_rels/externalLink1190.xml.rels><?xml version="1.0" encoding="UTF-8" standalone="yes"?>
<Relationships xmlns="http://schemas.openxmlformats.org/package/2006/relationships"><Relationship Id="rId1" Type="http://schemas.microsoft.com/office/2006/relationships/xlExternalLinkPath/xlPathMissing" Target="8.%20C795_NhuCau" TargetMode="External"/></Relationships>
</file>

<file path=xl/externalLinks/_rels/externalLink1191.xml.rels><?xml version="1.0" encoding="UTF-8" standalone="yes"?>
<Relationships xmlns="http://schemas.openxmlformats.org/package/2006/relationships"><Relationship Id="rId1" Type="http://schemas.microsoft.com/office/2006/relationships/xlExternalLinkPath/xlPathMissing" Target="8.%20C796_NhuCau" TargetMode="External"/></Relationships>
</file>

<file path=xl/externalLinks/_rels/externalLink1192.xml.rels><?xml version="1.0" encoding="UTF-8" standalone="yes"?>
<Relationships xmlns="http://schemas.openxmlformats.org/package/2006/relationships"><Relationship Id="rId1" Type="http://schemas.microsoft.com/office/2006/relationships/xlExternalLinkPath/xlPathMissing" Target="8.%20C797_NhuCau" TargetMode="External"/></Relationships>
</file>

<file path=xl/externalLinks/_rels/externalLink1193.xml.rels><?xml version="1.0" encoding="UTF-8" standalone="yes"?>
<Relationships xmlns="http://schemas.openxmlformats.org/package/2006/relationships"><Relationship Id="rId1" Type="http://schemas.microsoft.com/office/2006/relationships/xlExternalLinkPath/xlPathMissing" Target="8.%20C798_NhuCau" TargetMode="External"/></Relationships>
</file>

<file path=xl/externalLinks/_rels/externalLink1194.xml.rels><?xml version="1.0" encoding="UTF-8" standalone="yes"?>
<Relationships xmlns="http://schemas.openxmlformats.org/package/2006/relationships"><Relationship Id="rId1" Type="http://schemas.microsoft.com/office/2006/relationships/xlExternalLinkPath/xlPathMissing" Target="8.%20C799_NhuCau" TargetMode="External"/></Relationships>
</file>

<file path=xl/externalLinks/_rels/externalLink1195.xml.rels><?xml version="1.0" encoding="UTF-8" standalone="yes"?>
<Relationships xmlns="http://schemas.openxmlformats.org/package/2006/relationships"><Relationship Id="rId1" Type="http://schemas.microsoft.com/office/2006/relationships/xlExternalLinkPath/xlPathMissing" Target="8.%20C800_NhuCau" TargetMode="External"/></Relationships>
</file>

<file path=xl/externalLinks/_rels/externalLink1196.xml.rels><?xml version="1.0" encoding="UTF-8" standalone="yes"?>
<Relationships xmlns="http://schemas.openxmlformats.org/package/2006/relationships"><Relationship Id="rId1" Type="http://schemas.microsoft.com/office/2006/relationships/xlExternalLinkPath/xlPathMissing" Target="8.%20C801_NhuCau" TargetMode="External"/></Relationships>
</file>

<file path=xl/externalLinks/_rels/externalLink1197.xml.rels><?xml version="1.0" encoding="UTF-8" standalone="yes"?>
<Relationships xmlns="http://schemas.openxmlformats.org/package/2006/relationships"><Relationship Id="rId1" Type="http://schemas.microsoft.com/office/2006/relationships/xlExternalLinkPath/xlPathMissing" Target="8.%20C802_NhuCau" TargetMode="External"/></Relationships>
</file>

<file path=xl/externalLinks/_rels/externalLink1198.xml.rels><?xml version="1.0" encoding="UTF-8" standalone="yes"?>
<Relationships xmlns="http://schemas.openxmlformats.org/package/2006/relationships"><Relationship Id="rId1" Type="http://schemas.microsoft.com/office/2006/relationships/xlExternalLinkPath/xlPathMissing" Target="8.%20C803_NhuCau" TargetMode="External"/></Relationships>
</file>

<file path=xl/externalLinks/_rels/externalLink1199.xml.rels><?xml version="1.0" encoding="UTF-8" standalone="yes"?>
<Relationships xmlns="http://schemas.openxmlformats.org/package/2006/relationships"><Relationship Id="rId1" Type="http://schemas.microsoft.com/office/2006/relationships/xlExternalLinkPath/xlPathMissing" Target="8.%20C804_NhuCau" TargetMode="External"/></Relationships>
</file>

<file path=xl/externalLinks/_rels/externalLink1200.xml.rels><?xml version="1.0" encoding="UTF-8" standalone="yes"?>
<Relationships xmlns="http://schemas.openxmlformats.org/package/2006/relationships"><Relationship Id="rId1" Type="http://schemas.microsoft.com/office/2006/relationships/xlExternalLinkPath/xlPathMissing" Target="8.%20C805_NhuCau" TargetMode="External"/></Relationships>
</file>

<file path=xl/externalLinks/_rels/externalLink1201.xml.rels><?xml version="1.0" encoding="UTF-8" standalone="yes"?>
<Relationships xmlns="http://schemas.openxmlformats.org/package/2006/relationships"><Relationship Id="rId1" Type="http://schemas.microsoft.com/office/2006/relationships/xlExternalLinkPath/xlPathMissing" Target="8.%20C806_NhuCau" TargetMode="External"/></Relationships>
</file>

<file path=xl/externalLinks/_rels/externalLink1202.xml.rels><?xml version="1.0" encoding="UTF-8" standalone="yes"?>
<Relationships xmlns="http://schemas.openxmlformats.org/package/2006/relationships"><Relationship Id="rId1" Type="http://schemas.microsoft.com/office/2006/relationships/xlExternalLinkPath/xlPathMissing" Target="8.%20C807_NhuCau" TargetMode="External"/></Relationships>
</file>

<file path=xl/externalLinks/_rels/externalLink1203.xml.rels><?xml version="1.0" encoding="UTF-8" standalone="yes"?>
<Relationships xmlns="http://schemas.openxmlformats.org/package/2006/relationships"><Relationship Id="rId1" Type="http://schemas.microsoft.com/office/2006/relationships/xlExternalLinkPath/xlPathMissing" Target="8.%20C808_NhuCau" TargetMode="External"/></Relationships>
</file>

<file path=xl/externalLinks/_rels/externalLink1204.xml.rels><?xml version="1.0" encoding="UTF-8" standalone="yes"?>
<Relationships xmlns="http://schemas.openxmlformats.org/package/2006/relationships"><Relationship Id="rId1" Type="http://schemas.microsoft.com/office/2006/relationships/xlExternalLinkPath/xlPathMissing" Target="8.%20C809_NhuCau" TargetMode="External"/></Relationships>
</file>

<file path=xl/externalLinks/_rels/externalLink1205.xml.rels><?xml version="1.0" encoding="UTF-8" standalone="yes"?>
<Relationships xmlns="http://schemas.openxmlformats.org/package/2006/relationships"><Relationship Id="rId1" Type="http://schemas.microsoft.com/office/2006/relationships/xlExternalLinkPath/xlPathMissing" Target="8.%20C810_NhuCau" TargetMode="External"/></Relationships>
</file>

<file path=xl/externalLinks/_rels/externalLink1206.xml.rels><?xml version="1.0" encoding="UTF-8" standalone="yes"?>
<Relationships xmlns="http://schemas.openxmlformats.org/package/2006/relationships"><Relationship Id="rId1" Type="http://schemas.microsoft.com/office/2006/relationships/xlExternalLinkPath/xlPathMissing" Target="8.%20C811_NhuCau" TargetMode="External"/></Relationships>
</file>

<file path=xl/externalLinks/_rels/externalLink1207.xml.rels><?xml version="1.0" encoding="UTF-8" standalone="yes"?>
<Relationships xmlns="http://schemas.openxmlformats.org/package/2006/relationships"><Relationship Id="rId1" Type="http://schemas.microsoft.com/office/2006/relationships/xlExternalLinkPath/xlPathMissing" Target="8.%20C812_NhuCau" TargetMode="External"/></Relationships>
</file>

<file path=xl/externalLinks/_rels/externalLink1208.xml.rels><?xml version="1.0" encoding="UTF-8" standalone="yes"?>
<Relationships xmlns="http://schemas.openxmlformats.org/package/2006/relationships"><Relationship Id="rId1" Type="http://schemas.microsoft.com/office/2006/relationships/xlExternalLinkPath/xlPathMissing" Target="8.%20C813_NhuCau" TargetMode="External"/></Relationships>
</file>

<file path=xl/externalLinks/_rels/externalLink1209.xml.rels><?xml version="1.0" encoding="UTF-8" standalone="yes"?>
<Relationships xmlns="http://schemas.openxmlformats.org/package/2006/relationships"><Relationship Id="rId1" Type="http://schemas.microsoft.com/office/2006/relationships/xlExternalLinkPath/xlPathMissing" Target="8.%20C814_NhuCau" TargetMode="External"/></Relationships>
</file>

<file path=xl/externalLinks/_rels/externalLink1210.xml.rels><?xml version="1.0" encoding="UTF-8" standalone="yes"?>
<Relationships xmlns="http://schemas.openxmlformats.org/package/2006/relationships"><Relationship Id="rId1" Type="http://schemas.microsoft.com/office/2006/relationships/xlExternalLinkPath/xlPathMissing" Target="8.%20C815_NhuCau" TargetMode="External"/></Relationships>
</file>

<file path=xl/externalLinks/_rels/externalLink1211.xml.rels><?xml version="1.0" encoding="UTF-8" standalone="yes"?>
<Relationships xmlns="http://schemas.openxmlformats.org/package/2006/relationships"><Relationship Id="rId1" Type="http://schemas.microsoft.com/office/2006/relationships/xlExternalLinkPath/xlPathMissing" Target="8.%20C816_NhuCau" TargetMode="External"/></Relationships>
</file>

<file path=xl/externalLinks/_rels/externalLink1212.xml.rels><?xml version="1.0" encoding="UTF-8" standalone="yes"?>
<Relationships xmlns="http://schemas.openxmlformats.org/package/2006/relationships"><Relationship Id="rId1" Type="http://schemas.microsoft.com/office/2006/relationships/xlExternalLinkPath/xlPathMissing" Target="8.%20C817_NhuCau" TargetMode="External"/></Relationships>
</file>

<file path=xl/externalLinks/_rels/externalLink1213.xml.rels><?xml version="1.0" encoding="UTF-8" standalone="yes"?>
<Relationships xmlns="http://schemas.openxmlformats.org/package/2006/relationships"><Relationship Id="rId1" Type="http://schemas.microsoft.com/office/2006/relationships/xlExternalLinkPath/xlPathMissing" Target="8.%20C818_NhuCau" TargetMode="External"/></Relationships>
</file>

<file path=xl/externalLinks/_rels/externalLink1214.xml.rels><?xml version="1.0" encoding="UTF-8" standalone="yes"?>
<Relationships xmlns="http://schemas.openxmlformats.org/package/2006/relationships"><Relationship Id="rId1" Type="http://schemas.microsoft.com/office/2006/relationships/xlExternalLinkPath/xlPathMissing" Target="8.%20C819_NhuCau" TargetMode="External"/></Relationships>
</file>

<file path=xl/externalLinks/_rels/externalLink1215.xml.rels><?xml version="1.0" encoding="UTF-8" standalone="yes"?>
<Relationships xmlns="http://schemas.openxmlformats.org/package/2006/relationships"><Relationship Id="rId1" Type="http://schemas.microsoft.com/office/2006/relationships/xlExternalLinkPath/xlPathMissing" Target="8.%20C820_NhuCau" TargetMode="External"/></Relationships>
</file>

<file path=xl/externalLinks/_rels/externalLink1216.xml.rels><?xml version="1.0" encoding="UTF-8" standalone="yes"?>
<Relationships xmlns="http://schemas.openxmlformats.org/package/2006/relationships"><Relationship Id="rId1" Type="http://schemas.microsoft.com/office/2006/relationships/xlExternalLinkPath/xlPathMissing" Target="8.%20C821_NhuCau" TargetMode="External"/></Relationships>
</file>

<file path=xl/externalLinks/_rels/externalLink1217.xml.rels><?xml version="1.0" encoding="UTF-8" standalone="yes"?>
<Relationships xmlns="http://schemas.openxmlformats.org/package/2006/relationships"><Relationship Id="rId1" Type="http://schemas.microsoft.com/office/2006/relationships/xlExternalLinkPath/xlPathMissing" Target="8.%20C822_NhuCau" TargetMode="External"/></Relationships>
</file>

<file path=xl/externalLinks/_rels/externalLink1218.xml.rels><?xml version="1.0" encoding="UTF-8" standalone="yes"?>
<Relationships xmlns="http://schemas.openxmlformats.org/package/2006/relationships"><Relationship Id="rId1" Type="http://schemas.microsoft.com/office/2006/relationships/xlExternalLinkPath/xlPathMissing" Target="8.%20C823_NhuCau" TargetMode="External"/></Relationships>
</file>

<file path=xl/externalLinks/_rels/externalLink1219.xml.rels><?xml version="1.0" encoding="UTF-8" standalone="yes"?>
<Relationships xmlns="http://schemas.openxmlformats.org/package/2006/relationships"><Relationship Id="rId1" Type="http://schemas.microsoft.com/office/2006/relationships/xlExternalLinkPath/xlPathMissing" Target="8.%20C824_NhuCau" TargetMode="External"/></Relationships>
</file>

<file path=xl/externalLinks/_rels/externalLink1220.xml.rels><?xml version="1.0" encoding="UTF-8" standalone="yes"?>
<Relationships xmlns="http://schemas.openxmlformats.org/package/2006/relationships"><Relationship Id="rId1" Type="http://schemas.microsoft.com/office/2006/relationships/xlExternalLinkPath/xlPathMissing" Target="8.%20C825_NhuCau" TargetMode="External"/></Relationships>
</file>

<file path=xl/externalLinks/_rels/externalLink1221.xml.rels><?xml version="1.0" encoding="UTF-8" standalone="yes"?>
<Relationships xmlns="http://schemas.openxmlformats.org/package/2006/relationships"><Relationship Id="rId1" Type="http://schemas.microsoft.com/office/2006/relationships/xlExternalLinkPath/xlPathMissing" Target="8.%20C826_NhuCau" TargetMode="External"/></Relationships>
</file>

<file path=xl/externalLinks/_rels/externalLink1222.xml.rels><?xml version="1.0" encoding="UTF-8" standalone="yes"?>
<Relationships xmlns="http://schemas.openxmlformats.org/package/2006/relationships"><Relationship Id="rId1" Type="http://schemas.microsoft.com/office/2006/relationships/xlExternalLinkPath/xlPathMissing" Target="8.%20C827_NhuCau" TargetMode="External"/></Relationships>
</file>

<file path=xl/externalLinks/_rels/externalLink1223.xml.rels><?xml version="1.0" encoding="UTF-8" standalone="yes"?>
<Relationships xmlns="http://schemas.openxmlformats.org/package/2006/relationships"><Relationship Id="rId1" Type="http://schemas.microsoft.com/office/2006/relationships/xlExternalLinkPath/xlPathMissing" Target="8.%20C828_NhuCau" TargetMode="External"/></Relationships>
</file>

<file path=xl/externalLinks/_rels/externalLink1224.xml.rels><?xml version="1.0" encoding="UTF-8" standalone="yes"?>
<Relationships xmlns="http://schemas.openxmlformats.org/package/2006/relationships"><Relationship Id="rId1" Type="http://schemas.microsoft.com/office/2006/relationships/xlExternalLinkPath/xlPathMissing" Target="8.%20C829_NhuCau" TargetMode="External"/></Relationships>
</file>

<file path=xl/externalLinks/_rels/externalLink1225.xml.rels><?xml version="1.0" encoding="UTF-8" standalone="yes"?>
<Relationships xmlns="http://schemas.openxmlformats.org/package/2006/relationships"><Relationship Id="rId1" Type="http://schemas.microsoft.com/office/2006/relationships/xlExternalLinkPath/xlPathMissing" Target="8.%20C830_NhuCau" TargetMode="External"/></Relationships>
</file>

<file path=xl/externalLinks/_rels/externalLink1226.xml.rels><?xml version="1.0" encoding="UTF-8" standalone="yes"?>
<Relationships xmlns="http://schemas.openxmlformats.org/package/2006/relationships"><Relationship Id="rId1" Type="http://schemas.microsoft.com/office/2006/relationships/xlExternalLinkPath/xlPathMissing" Target="8.%20C831_NhuCau" TargetMode="External"/></Relationships>
</file>

<file path=xl/externalLinks/_rels/externalLink1227.xml.rels><?xml version="1.0" encoding="UTF-8" standalone="yes"?>
<Relationships xmlns="http://schemas.openxmlformats.org/package/2006/relationships"><Relationship Id="rId1" Type="http://schemas.microsoft.com/office/2006/relationships/xlExternalLinkPath/xlPathMissing" Target="8.%20C832_NhuCau" TargetMode="External"/></Relationships>
</file>

<file path=xl/externalLinks/_rels/externalLink1228.xml.rels><?xml version="1.0" encoding="UTF-8" standalone="yes"?>
<Relationships xmlns="http://schemas.openxmlformats.org/package/2006/relationships"><Relationship Id="rId1" Type="http://schemas.microsoft.com/office/2006/relationships/xlExternalLinkPath/xlPathMissing" Target="8.%20C833_NhuCau" TargetMode="External"/></Relationships>
</file>

<file path=xl/externalLinks/_rels/externalLink1229.xml.rels><?xml version="1.0" encoding="UTF-8" standalone="yes"?>
<Relationships xmlns="http://schemas.openxmlformats.org/package/2006/relationships"><Relationship Id="rId1" Type="http://schemas.microsoft.com/office/2006/relationships/xlExternalLinkPath/xlPathMissing" Target="8.%20C834_NhuCau" TargetMode="External"/></Relationships>
</file>

<file path=xl/externalLinks/_rels/externalLink1230.xml.rels><?xml version="1.0" encoding="UTF-8" standalone="yes"?>
<Relationships xmlns="http://schemas.openxmlformats.org/package/2006/relationships"><Relationship Id="rId1" Type="http://schemas.microsoft.com/office/2006/relationships/xlExternalLinkPath/xlPathMissing" Target="8.%20C835_NhuCau" TargetMode="External"/></Relationships>
</file>

<file path=xl/externalLinks/_rels/externalLink1231.xml.rels><?xml version="1.0" encoding="UTF-8" standalone="yes"?>
<Relationships xmlns="http://schemas.openxmlformats.org/package/2006/relationships"><Relationship Id="rId1" Type="http://schemas.microsoft.com/office/2006/relationships/xlExternalLinkPath/xlPathMissing" Target="8.%20C836_NhuCau" TargetMode="External"/></Relationships>
</file>

<file path=xl/externalLinks/_rels/externalLink1232.xml.rels><?xml version="1.0" encoding="UTF-8" standalone="yes"?>
<Relationships xmlns="http://schemas.openxmlformats.org/package/2006/relationships"><Relationship Id="rId1" Type="http://schemas.microsoft.com/office/2006/relationships/xlExternalLinkPath/xlPathMissing" Target="8.%20C837_NhuCau" TargetMode="External"/></Relationships>
</file>

<file path=xl/externalLinks/_rels/externalLink1233.xml.rels><?xml version="1.0" encoding="UTF-8" standalone="yes"?>
<Relationships xmlns="http://schemas.openxmlformats.org/package/2006/relationships"><Relationship Id="rId1" Type="http://schemas.microsoft.com/office/2006/relationships/xlExternalLinkPath/xlPathMissing" Target="8.%20C838_NhuCau" TargetMode="External"/></Relationships>
</file>

<file path=xl/externalLinks/_rels/externalLink1234.xml.rels><?xml version="1.0" encoding="UTF-8" standalone="yes"?>
<Relationships xmlns="http://schemas.openxmlformats.org/package/2006/relationships"><Relationship Id="rId1" Type="http://schemas.microsoft.com/office/2006/relationships/xlExternalLinkPath/xlPathMissing" Target="8.%20C839_NhuCau" TargetMode="External"/></Relationships>
</file>

<file path=xl/externalLinks/_rels/externalLink1235.xml.rels><?xml version="1.0" encoding="UTF-8" standalone="yes"?>
<Relationships xmlns="http://schemas.openxmlformats.org/package/2006/relationships"><Relationship Id="rId1" Type="http://schemas.microsoft.com/office/2006/relationships/xlExternalLinkPath/xlPathMissing" Target="8.%20C840_NhuCau" TargetMode="External"/></Relationships>
</file>

<file path=xl/externalLinks/_rels/externalLink1236.xml.rels><?xml version="1.0" encoding="UTF-8" standalone="yes"?>
<Relationships xmlns="http://schemas.openxmlformats.org/package/2006/relationships"><Relationship Id="rId1" Type="http://schemas.microsoft.com/office/2006/relationships/xlExternalLinkPath/xlPathMissing" Target="8.%20C841_NhuCau" TargetMode="External"/></Relationships>
</file>

<file path=xl/externalLinks/_rels/externalLink1237.xml.rels><?xml version="1.0" encoding="UTF-8" standalone="yes"?>
<Relationships xmlns="http://schemas.openxmlformats.org/package/2006/relationships"><Relationship Id="rId1" Type="http://schemas.microsoft.com/office/2006/relationships/xlExternalLinkPath/xlPathMissing" Target="8.%20C842_NhuCau" TargetMode="External"/></Relationships>
</file>

<file path=xl/externalLinks/_rels/externalLink1238.xml.rels><?xml version="1.0" encoding="UTF-8" standalone="yes"?>
<Relationships xmlns="http://schemas.openxmlformats.org/package/2006/relationships"><Relationship Id="rId1" Type="http://schemas.microsoft.com/office/2006/relationships/xlExternalLinkPath/xlPathMissing" Target="8.%20C843_NhuCau" TargetMode="External"/></Relationships>
</file>

<file path=xl/externalLinks/_rels/externalLink1239.xml.rels><?xml version="1.0" encoding="UTF-8" standalone="yes"?>
<Relationships xmlns="http://schemas.openxmlformats.org/package/2006/relationships"><Relationship Id="rId1" Type="http://schemas.microsoft.com/office/2006/relationships/xlExternalLinkPath/xlPathMissing" Target="8.%20C844_NhuCau" TargetMode="External"/></Relationships>
</file>

<file path=xl/externalLinks/_rels/externalLink1240.xml.rels><?xml version="1.0" encoding="UTF-8" standalone="yes"?>
<Relationships xmlns="http://schemas.openxmlformats.org/package/2006/relationships"><Relationship Id="rId1" Type="http://schemas.microsoft.com/office/2006/relationships/xlExternalLinkPath/xlPathMissing" Target="8.%20C845_NhuCau" TargetMode="External"/></Relationships>
</file>

<file path=xl/externalLinks/_rels/externalLink1241.xml.rels><?xml version="1.0" encoding="UTF-8" standalone="yes"?>
<Relationships xmlns="http://schemas.openxmlformats.org/package/2006/relationships"><Relationship Id="rId1" Type="http://schemas.microsoft.com/office/2006/relationships/xlExternalLinkPath/xlPathMissing" Target="8.%20C846_NhuCau" TargetMode="External"/></Relationships>
</file>

<file path=xl/externalLinks/_rels/externalLink1242.xml.rels><?xml version="1.0" encoding="UTF-8" standalone="yes"?>
<Relationships xmlns="http://schemas.openxmlformats.org/package/2006/relationships"><Relationship Id="rId1" Type="http://schemas.microsoft.com/office/2006/relationships/xlExternalLinkPath/xlPathMissing" Target="8.%20C847_NhuCau" TargetMode="External"/></Relationships>
</file>

<file path=xl/externalLinks/_rels/externalLink1243.xml.rels><?xml version="1.0" encoding="UTF-8" standalone="yes"?>
<Relationships xmlns="http://schemas.openxmlformats.org/package/2006/relationships"><Relationship Id="rId1" Type="http://schemas.microsoft.com/office/2006/relationships/xlExternalLinkPath/xlPathMissing" Target="8.%20C848_NhuCau" TargetMode="External"/></Relationships>
</file>

<file path=xl/externalLinks/_rels/externalLink1244.xml.rels><?xml version="1.0" encoding="UTF-8" standalone="yes"?>
<Relationships xmlns="http://schemas.openxmlformats.org/package/2006/relationships"><Relationship Id="rId1" Type="http://schemas.microsoft.com/office/2006/relationships/xlExternalLinkPath/xlPathMissing" Target="8.%20C849_NhuCau" TargetMode="External"/></Relationships>
</file>

<file path=xl/externalLinks/_rels/externalLink1245.xml.rels><?xml version="1.0" encoding="UTF-8" standalone="yes"?>
<Relationships xmlns="http://schemas.openxmlformats.org/package/2006/relationships"><Relationship Id="rId1" Type="http://schemas.microsoft.com/office/2006/relationships/xlExternalLinkPath/xlPathMissing" Target="8.%20C850_NhuCau" TargetMode="External"/></Relationships>
</file>

<file path=xl/externalLinks/_rels/externalLink1246.xml.rels><?xml version="1.0" encoding="UTF-8" standalone="yes"?>
<Relationships xmlns="http://schemas.openxmlformats.org/package/2006/relationships"><Relationship Id="rId1" Type="http://schemas.microsoft.com/office/2006/relationships/xlExternalLinkPath/xlPathMissing" Target="8.%20C851_NhuCau" TargetMode="External"/></Relationships>
</file>

<file path=xl/externalLinks/_rels/externalLink1247.xml.rels><?xml version="1.0" encoding="UTF-8" standalone="yes"?>
<Relationships xmlns="http://schemas.openxmlformats.org/package/2006/relationships"><Relationship Id="rId1" Type="http://schemas.microsoft.com/office/2006/relationships/xlExternalLinkPath/xlPathMissing" Target="8.%20C852_NhuCau" TargetMode="External"/></Relationships>
</file>

<file path=xl/externalLinks/_rels/externalLink1248.xml.rels><?xml version="1.0" encoding="UTF-8" standalone="yes"?>
<Relationships xmlns="http://schemas.openxmlformats.org/package/2006/relationships"><Relationship Id="rId1" Type="http://schemas.microsoft.com/office/2006/relationships/xlExternalLinkPath/xlPathMissing" Target="8.%20C853_NhuCau" TargetMode="External"/></Relationships>
</file>

<file path=xl/externalLinks/_rels/externalLink1249.xml.rels><?xml version="1.0" encoding="UTF-8" standalone="yes"?>
<Relationships xmlns="http://schemas.openxmlformats.org/package/2006/relationships"><Relationship Id="rId1" Type="http://schemas.microsoft.com/office/2006/relationships/xlExternalLinkPath/xlPathMissing" Target="8.%20C854_NhuCau" TargetMode="External"/></Relationships>
</file>

<file path=xl/externalLinks/_rels/externalLink1250.xml.rels><?xml version="1.0" encoding="UTF-8" standalone="yes"?>
<Relationships xmlns="http://schemas.openxmlformats.org/package/2006/relationships"><Relationship Id="rId1" Type="http://schemas.microsoft.com/office/2006/relationships/xlExternalLinkPath/xlPathMissing" Target="8.%20C855_NhuCau" TargetMode="External"/></Relationships>
</file>

<file path=xl/externalLinks/_rels/externalLink1251.xml.rels><?xml version="1.0" encoding="UTF-8" standalone="yes"?>
<Relationships xmlns="http://schemas.openxmlformats.org/package/2006/relationships"><Relationship Id="rId1" Type="http://schemas.microsoft.com/office/2006/relationships/xlExternalLinkPath/xlPathMissing" Target="8.%20C856_NhuCau" TargetMode="External"/></Relationships>
</file>

<file path=xl/externalLinks/_rels/externalLink1252.xml.rels><?xml version="1.0" encoding="UTF-8" standalone="yes"?>
<Relationships xmlns="http://schemas.openxmlformats.org/package/2006/relationships"><Relationship Id="rId1" Type="http://schemas.microsoft.com/office/2006/relationships/xlExternalLinkPath/xlPathMissing" Target="8.%20C857_NhuCau" TargetMode="External"/></Relationships>
</file>

<file path=xl/externalLinks/_rels/externalLink1253.xml.rels><?xml version="1.0" encoding="UTF-8" standalone="yes"?>
<Relationships xmlns="http://schemas.openxmlformats.org/package/2006/relationships"><Relationship Id="rId1" Type="http://schemas.microsoft.com/office/2006/relationships/xlExternalLinkPath/xlPathMissing" Target="8.%20C858_NhuCau" TargetMode="External"/></Relationships>
</file>

<file path=xl/externalLinks/_rels/externalLink1254.xml.rels><?xml version="1.0" encoding="UTF-8" standalone="yes"?>
<Relationships xmlns="http://schemas.openxmlformats.org/package/2006/relationships"><Relationship Id="rId1" Type="http://schemas.microsoft.com/office/2006/relationships/xlExternalLinkPath/xlPathMissing" Target="8.%20C859_NhuCau" TargetMode="External"/></Relationships>
</file>

<file path=xl/externalLinks/_rels/externalLink1255.xml.rels><?xml version="1.0" encoding="UTF-8" standalone="yes"?>
<Relationships xmlns="http://schemas.openxmlformats.org/package/2006/relationships"><Relationship Id="rId1" Type="http://schemas.microsoft.com/office/2006/relationships/xlExternalLinkPath/xlPathMissing" Target="8.%20C860_NhuCau" TargetMode="External"/></Relationships>
</file>

<file path=xl/externalLinks/_rels/externalLink1256.xml.rels><?xml version="1.0" encoding="UTF-8" standalone="yes"?>
<Relationships xmlns="http://schemas.openxmlformats.org/package/2006/relationships"><Relationship Id="rId1" Type="http://schemas.microsoft.com/office/2006/relationships/xlExternalLinkPath/xlPathMissing" Target="8.%20C861_NhuCau" TargetMode="External"/></Relationships>
</file>

<file path=xl/externalLinks/_rels/externalLink1257.xml.rels><?xml version="1.0" encoding="UTF-8" standalone="yes"?>
<Relationships xmlns="http://schemas.openxmlformats.org/package/2006/relationships"><Relationship Id="rId1" Type="http://schemas.microsoft.com/office/2006/relationships/xlExternalLinkPath/xlPathMissing" Target="8.%20C862_NhuCau" TargetMode="External"/></Relationships>
</file>

<file path=xl/externalLinks/_rels/externalLink1258.xml.rels><?xml version="1.0" encoding="UTF-8" standalone="yes"?>
<Relationships xmlns="http://schemas.openxmlformats.org/package/2006/relationships"><Relationship Id="rId1" Type="http://schemas.microsoft.com/office/2006/relationships/xlExternalLinkPath/xlPathMissing" Target="8.%20C863_NhuCau" TargetMode="External"/></Relationships>
</file>

<file path=xl/externalLinks/_rels/externalLink1259.xml.rels><?xml version="1.0" encoding="UTF-8" standalone="yes"?>
<Relationships xmlns="http://schemas.openxmlformats.org/package/2006/relationships"><Relationship Id="rId1" Type="http://schemas.microsoft.com/office/2006/relationships/xlExternalLinkPath/xlPathMissing" Target="8.%20C864_NhuCau" TargetMode="External"/></Relationships>
</file>

<file path=xl/externalLinks/_rels/externalLink1260.xml.rels><?xml version="1.0" encoding="UTF-8" standalone="yes"?>
<Relationships xmlns="http://schemas.openxmlformats.org/package/2006/relationships"><Relationship Id="rId1" Type="http://schemas.microsoft.com/office/2006/relationships/xlExternalLinkPath/xlPathMissing" Target="8.%20C865_NhuCau" TargetMode="External"/></Relationships>
</file>

<file path=xl/externalLinks/_rels/externalLink1261.xml.rels><?xml version="1.0" encoding="UTF-8" standalone="yes"?>
<Relationships xmlns="http://schemas.openxmlformats.org/package/2006/relationships"><Relationship Id="rId1" Type="http://schemas.microsoft.com/office/2006/relationships/xlExternalLinkPath/xlPathMissing" Target="8.%20C866_NhuCau" TargetMode="External"/></Relationships>
</file>

<file path=xl/externalLinks/_rels/externalLink1262.xml.rels><?xml version="1.0" encoding="UTF-8" standalone="yes"?>
<Relationships xmlns="http://schemas.openxmlformats.org/package/2006/relationships"><Relationship Id="rId1" Type="http://schemas.microsoft.com/office/2006/relationships/xlExternalLinkPath/xlPathMissing" Target="8.%20C867_NhuCau" TargetMode="External"/></Relationships>
</file>

<file path=xl/externalLinks/_rels/externalLink1263.xml.rels><?xml version="1.0" encoding="UTF-8" standalone="yes"?>
<Relationships xmlns="http://schemas.openxmlformats.org/package/2006/relationships"><Relationship Id="rId1" Type="http://schemas.microsoft.com/office/2006/relationships/xlExternalLinkPath/xlPathMissing" Target="8.%20C868_NhuCau" TargetMode="External"/></Relationships>
</file>

<file path=xl/externalLinks/_rels/externalLink1264.xml.rels><?xml version="1.0" encoding="UTF-8" standalone="yes"?>
<Relationships xmlns="http://schemas.openxmlformats.org/package/2006/relationships"><Relationship Id="rId1" Type="http://schemas.microsoft.com/office/2006/relationships/xlExternalLinkPath/xlPathMissing" Target="8.%20C869_NhuCau" TargetMode="External"/></Relationships>
</file>

<file path=xl/externalLinks/_rels/externalLink1265.xml.rels><?xml version="1.0" encoding="UTF-8" standalone="yes"?>
<Relationships xmlns="http://schemas.openxmlformats.org/package/2006/relationships"><Relationship Id="rId1" Type="http://schemas.microsoft.com/office/2006/relationships/xlExternalLinkPath/xlPathMissing" Target="8.%20C870_NhuCau" TargetMode="External"/></Relationships>
</file>

<file path=xl/externalLinks/_rels/externalLink1266.xml.rels><?xml version="1.0" encoding="UTF-8" standalone="yes"?>
<Relationships xmlns="http://schemas.openxmlformats.org/package/2006/relationships"><Relationship Id="rId1" Type="http://schemas.microsoft.com/office/2006/relationships/xlExternalLinkPath/xlPathMissing" Target="8.%20C871_NhuCau" TargetMode="External"/></Relationships>
</file>

<file path=xl/externalLinks/_rels/externalLink1267.xml.rels><?xml version="1.0" encoding="UTF-8" standalone="yes"?>
<Relationships xmlns="http://schemas.openxmlformats.org/package/2006/relationships"><Relationship Id="rId1" Type="http://schemas.microsoft.com/office/2006/relationships/xlExternalLinkPath/xlPathMissing" Target="8.%20C872_NhuCau" TargetMode="External"/></Relationships>
</file>

<file path=xl/externalLinks/_rels/externalLink1268.xml.rels><?xml version="1.0" encoding="UTF-8" standalone="yes"?>
<Relationships xmlns="http://schemas.openxmlformats.org/package/2006/relationships"><Relationship Id="rId1" Type="http://schemas.microsoft.com/office/2006/relationships/xlExternalLinkPath/xlPathMissing" Target="8.%20C873_NhuCau" TargetMode="External"/></Relationships>
</file>

<file path=xl/externalLinks/_rels/externalLink1269.xml.rels><?xml version="1.0" encoding="UTF-8" standalone="yes"?>
<Relationships xmlns="http://schemas.openxmlformats.org/package/2006/relationships"><Relationship Id="rId1" Type="http://schemas.microsoft.com/office/2006/relationships/xlExternalLinkPath/xlPathMissing" Target="8.%20C874_NhuCau" TargetMode="External"/></Relationships>
</file>

<file path=xl/externalLinks/_rels/externalLink1270.xml.rels><?xml version="1.0" encoding="UTF-8" standalone="yes"?>
<Relationships xmlns="http://schemas.openxmlformats.org/package/2006/relationships"><Relationship Id="rId1" Type="http://schemas.microsoft.com/office/2006/relationships/xlExternalLinkPath/xlPathMissing" Target="8.%20C875_NhuCau" TargetMode="External"/></Relationships>
</file>

<file path=xl/externalLinks/_rels/externalLink1271.xml.rels><?xml version="1.0" encoding="UTF-8" standalone="yes"?>
<Relationships xmlns="http://schemas.openxmlformats.org/package/2006/relationships"><Relationship Id="rId1" Type="http://schemas.microsoft.com/office/2006/relationships/xlExternalLinkPath/xlPathMissing" Target="8.%20C876_NhuCau" TargetMode="External"/></Relationships>
</file>

<file path=xl/externalLinks/_rels/externalLink1272.xml.rels><?xml version="1.0" encoding="UTF-8" standalone="yes"?>
<Relationships xmlns="http://schemas.openxmlformats.org/package/2006/relationships"><Relationship Id="rId1" Type="http://schemas.microsoft.com/office/2006/relationships/xlExternalLinkPath/xlPathMissing" Target="8.%20C877_NhuCau" TargetMode="External"/></Relationships>
</file>

<file path=xl/externalLinks/_rels/externalLink1273.xml.rels><?xml version="1.0" encoding="UTF-8" standalone="yes"?>
<Relationships xmlns="http://schemas.openxmlformats.org/package/2006/relationships"><Relationship Id="rId1" Type="http://schemas.microsoft.com/office/2006/relationships/xlExternalLinkPath/xlPathMissing" Target="8.%20C878_NhuCau" TargetMode="External"/></Relationships>
</file>

<file path=xl/externalLinks/_rels/externalLink1274.xml.rels><?xml version="1.0" encoding="UTF-8" standalone="yes"?>
<Relationships xmlns="http://schemas.openxmlformats.org/package/2006/relationships"><Relationship Id="rId1" Type="http://schemas.microsoft.com/office/2006/relationships/xlExternalLinkPath/xlPathMissing" Target="8.%20C879_NhuCau" TargetMode="External"/></Relationships>
</file>

<file path=xl/externalLinks/_rels/externalLink1275.xml.rels><?xml version="1.0" encoding="UTF-8" standalone="yes"?>
<Relationships xmlns="http://schemas.openxmlformats.org/package/2006/relationships"><Relationship Id="rId1" Type="http://schemas.microsoft.com/office/2006/relationships/xlExternalLinkPath/xlPathMissing" Target="8.%20C880_NhuCau" TargetMode="External"/></Relationships>
</file>

<file path=xl/externalLinks/_rels/externalLink1276.xml.rels><?xml version="1.0" encoding="UTF-8" standalone="yes"?>
<Relationships xmlns="http://schemas.openxmlformats.org/package/2006/relationships"><Relationship Id="rId1" Type="http://schemas.microsoft.com/office/2006/relationships/xlExternalLinkPath/xlPathMissing" Target="8.%20C881_NhuCau" TargetMode="External"/></Relationships>
</file>

<file path=xl/externalLinks/_rels/externalLink1277.xml.rels><?xml version="1.0" encoding="UTF-8" standalone="yes"?>
<Relationships xmlns="http://schemas.openxmlformats.org/package/2006/relationships"><Relationship Id="rId1" Type="http://schemas.microsoft.com/office/2006/relationships/xlExternalLinkPath/xlPathMissing" Target="8.%20C882_NhuCau" TargetMode="External"/></Relationships>
</file>

<file path=xl/externalLinks/_rels/externalLink1278.xml.rels><?xml version="1.0" encoding="UTF-8" standalone="yes"?>
<Relationships xmlns="http://schemas.openxmlformats.org/package/2006/relationships"><Relationship Id="rId1" Type="http://schemas.microsoft.com/office/2006/relationships/xlExternalLinkPath/xlPathMissing" Target="8.%20C883_NhuCau" TargetMode="External"/></Relationships>
</file>

<file path=xl/externalLinks/_rels/externalLink1279.xml.rels><?xml version="1.0" encoding="UTF-8" standalone="yes"?>
<Relationships xmlns="http://schemas.openxmlformats.org/package/2006/relationships"><Relationship Id="rId1" Type="http://schemas.microsoft.com/office/2006/relationships/xlExternalLinkPath/xlPathMissing" Target="8.%20C884_NhuCau" TargetMode="External"/></Relationships>
</file>

<file path=xl/externalLinks/_rels/externalLink1280.xml.rels><?xml version="1.0" encoding="UTF-8" standalone="yes"?>
<Relationships xmlns="http://schemas.openxmlformats.org/package/2006/relationships"><Relationship Id="rId1" Type="http://schemas.microsoft.com/office/2006/relationships/xlExternalLinkPath/xlPathMissing" Target="8.%20C885_NhuCau" TargetMode="External"/></Relationships>
</file>

<file path=xl/externalLinks/_rels/externalLink1281.xml.rels><?xml version="1.0" encoding="UTF-8" standalone="yes"?>
<Relationships xmlns="http://schemas.openxmlformats.org/package/2006/relationships"><Relationship Id="rId1" Type="http://schemas.microsoft.com/office/2006/relationships/xlExternalLinkPath/xlPathMissing" Target="8.%20C886_NhuCau" TargetMode="External"/></Relationships>
</file>

<file path=xl/externalLinks/_rels/externalLink1282.xml.rels><?xml version="1.0" encoding="UTF-8" standalone="yes"?>
<Relationships xmlns="http://schemas.openxmlformats.org/package/2006/relationships"><Relationship Id="rId1" Type="http://schemas.microsoft.com/office/2006/relationships/xlExternalLinkPath/xlPathMissing" Target="8.%20C887_NhuCau" TargetMode="External"/></Relationships>
</file>

<file path=xl/externalLinks/_rels/externalLink1283.xml.rels><?xml version="1.0" encoding="UTF-8" standalone="yes"?>
<Relationships xmlns="http://schemas.openxmlformats.org/package/2006/relationships"><Relationship Id="rId1" Type="http://schemas.microsoft.com/office/2006/relationships/xlExternalLinkPath/xlPathMissing" Target="8.%20C888_NhuCau" TargetMode="External"/></Relationships>
</file>

<file path=xl/externalLinks/_rels/externalLink1284.xml.rels><?xml version="1.0" encoding="UTF-8" standalone="yes"?>
<Relationships xmlns="http://schemas.openxmlformats.org/package/2006/relationships"><Relationship Id="rId1" Type="http://schemas.microsoft.com/office/2006/relationships/xlExternalLinkPath/xlPathMissing" Target="8.%20C889_NhuCau" TargetMode="External"/></Relationships>
</file>

<file path=xl/externalLinks/_rels/externalLink1285.xml.rels><?xml version="1.0" encoding="UTF-8" standalone="yes"?>
<Relationships xmlns="http://schemas.openxmlformats.org/package/2006/relationships"><Relationship Id="rId1" Type="http://schemas.microsoft.com/office/2006/relationships/xlExternalLinkPath/xlPathMissing" Target="8.%20C890_NhuCau" TargetMode="External"/></Relationships>
</file>

<file path=xl/externalLinks/_rels/externalLink1286.xml.rels><?xml version="1.0" encoding="UTF-8" standalone="yes"?>
<Relationships xmlns="http://schemas.openxmlformats.org/package/2006/relationships"><Relationship Id="rId1" Type="http://schemas.microsoft.com/office/2006/relationships/xlExternalLinkPath/xlPathMissing" Target="8.%20C891_NhuCau" TargetMode="External"/></Relationships>
</file>

<file path=xl/externalLinks/_rels/externalLink1287.xml.rels><?xml version="1.0" encoding="UTF-8" standalone="yes"?>
<Relationships xmlns="http://schemas.openxmlformats.org/package/2006/relationships"><Relationship Id="rId1" Type="http://schemas.microsoft.com/office/2006/relationships/xlExternalLinkPath/xlPathMissing" Target="8.%20C892_NhuCau" TargetMode="External"/></Relationships>
</file>

<file path=xl/externalLinks/_rels/externalLink1288.xml.rels><?xml version="1.0" encoding="UTF-8" standalone="yes"?>
<Relationships xmlns="http://schemas.openxmlformats.org/package/2006/relationships"><Relationship Id="rId1" Type="http://schemas.microsoft.com/office/2006/relationships/xlExternalLinkPath/xlPathMissing" Target="8.%20C893_NhuCau" TargetMode="External"/></Relationships>
</file>

<file path=xl/externalLinks/_rels/externalLink1289.xml.rels><?xml version="1.0" encoding="UTF-8" standalone="yes"?>
<Relationships xmlns="http://schemas.openxmlformats.org/package/2006/relationships"><Relationship Id="rId1" Type="http://schemas.microsoft.com/office/2006/relationships/xlExternalLinkPath/xlPathMissing" Target="8.%20C894_NhuCau" TargetMode="External"/></Relationships>
</file>

<file path=xl/externalLinks/_rels/externalLink1290.xml.rels><?xml version="1.0" encoding="UTF-8" standalone="yes"?>
<Relationships xmlns="http://schemas.openxmlformats.org/package/2006/relationships"><Relationship Id="rId1" Type="http://schemas.microsoft.com/office/2006/relationships/xlExternalLinkPath/xlPathMissing" Target="8.%20C895_NhuCau" TargetMode="External"/></Relationships>
</file>

<file path=xl/externalLinks/_rels/externalLink1291.xml.rels><?xml version="1.0" encoding="UTF-8" standalone="yes"?>
<Relationships xmlns="http://schemas.openxmlformats.org/package/2006/relationships"><Relationship Id="rId1" Type="http://schemas.microsoft.com/office/2006/relationships/xlExternalLinkPath/xlPathMissing" Target="8.%20C896_NhuCau" TargetMode="External"/></Relationships>
</file>

<file path=xl/externalLinks/_rels/externalLink1292.xml.rels><?xml version="1.0" encoding="UTF-8" standalone="yes"?>
<Relationships xmlns="http://schemas.openxmlformats.org/package/2006/relationships"><Relationship Id="rId1" Type="http://schemas.microsoft.com/office/2006/relationships/xlExternalLinkPath/xlPathMissing" Target="8.%20C897_NhuCau" TargetMode="External"/></Relationships>
</file>

<file path=xl/externalLinks/_rels/externalLink1293.xml.rels><?xml version="1.0" encoding="UTF-8" standalone="yes"?>
<Relationships xmlns="http://schemas.openxmlformats.org/package/2006/relationships"><Relationship Id="rId1" Type="http://schemas.microsoft.com/office/2006/relationships/xlExternalLinkPath/xlPathMissing" Target="8.%20C898_NhuCau" TargetMode="External"/></Relationships>
</file>

<file path=xl/externalLinks/_rels/externalLink1294.xml.rels><?xml version="1.0" encoding="UTF-8" standalone="yes"?>
<Relationships xmlns="http://schemas.openxmlformats.org/package/2006/relationships"><Relationship Id="rId1" Type="http://schemas.microsoft.com/office/2006/relationships/xlExternalLinkPath/xlPathMissing" Target="8.%20C899_NhuCau" TargetMode="External"/></Relationships>
</file>

<file path=xl/externalLinks/_rels/externalLink1295.xml.rels><?xml version="1.0" encoding="UTF-8" standalone="yes"?>
<Relationships xmlns="http://schemas.openxmlformats.org/package/2006/relationships"><Relationship Id="rId1" Type="http://schemas.microsoft.com/office/2006/relationships/xlExternalLinkPath/xlPathMissing" Target="8.%20C900_NhuCau" TargetMode="External"/></Relationships>
</file>

<file path=xl/externalLinks/_rels/externalLink1296.xml.rels><?xml version="1.0" encoding="UTF-8" standalone="yes"?>
<Relationships xmlns="http://schemas.openxmlformats.org/package/2006/relationships"><Relationship Id="rId1" Type="http://schemas.microsoft.com/office/2006/relationships/xlExternalLinkPath/xlPathMissing" Target="8.%20C901_NhuCau" TargetMode="External"/></Relationships>
</file>

<file path=xl/externalLinks/_rels/externalLink1297.xml.rels><?xml version="1.0" encoding="UTF-8" standalone="yes"?>
<Relationships xmlns="http://schemas.openxmlformats.org/package/2006/relationships"><Relationship Id="rId1" Type="http://schemas.microsoft.com/office/2006/relationships/xlExternalLinkPath/xlPathMissing" Target="8.%20C902_NhuCau" TargetMode="External"/></Relationships>
</file>

<file path=xl/externalLinks/_rels/externalLink1298.xml.rels><?xml version="1.0" encoding="UTF-8" standalone="yes"?>
<Relationships xmlns="http://schemas.openxmlformats.org/package/2006/relationships"><Relationship Id="rId1" Type="http://schemas.microsoft.com/office/2006/relationships/xlExternalLinkPath/xlPathMissing" Target="8.%20C903_NhuCau" TargetMode="External"/></Relationships>
</file>

<file path=xl/externalLinks/_rels/externalLink1299.xml.rels><?xml version="1.0" encoding="UTF-8" standalone="yes"?>
<Relationships xmlns="http://schemas.openxmlformats.org/package/2006/relationships"><Relationship Id="rId1" Type="http://schemas.microsoft.com/office/2006/relationships/xlExternalLinkPath/xlPathMissing" Target="8.%20C904_NhuCau" TargetMode="External"/></Relationships>
</file>

<file path=xl/externalLinks/_rels/externalLink1300.xml.rels><?xml version="1.0" encoding="UTF-8" standalone="yes"?>
<Relationships xmlns="http://schemas.openxmlformats.org/package/2006/relationships"><Relationship Id="rId1" Type="http://schemas.microsoft.com/office/2006/relationships/xlExternalLinkPath/xlPathMissing" Target="8.%20C905_NhuCau" TargetMode="External"/></Relationships>
</file>

<file path=xl/externalLinks/_rels/externalLink1301.xml.rels><?xml version="1.0" encoding="UTF-8" standalone="yes"?>
<Relationships xmlns="http://schemas.openxmlformats.org/package/2006/relationships"><Relationship Id="rId1" Type="http://schemas.microsoft.com/office/2006/relationships/xlExternalLinkPath/xlPathMissing" Target="8.%20C906_NhuCau" TargetMode="External"/></Relationships>
</file>

<file path=xl/externalLinks/_rels/externalLink1302.xml.rels><?xml version="1.0" encoding="UTF-8" standalone="yes"?>
<Relationships xmlns="http://schemas.openxmlformats.org/package/2006/relationships"><Relationship Id="rId1" Type="http://schemas.microsoft.com/office/2006/relationships/xlExternalLinkPath/xlPathMissing" Target="8.%20C907_NhuCau" TargetMode="External"/></Relationships>
</file>

<file path=xl/externalLinks/_rels/externalLink1303.xml.rels><?xml version="1.0" encoding="UTF-8" standalone="yes"?>
<Relationships xmlns="http://schemas.openxmlformats.org/package/2006/relationships"><Relationship Id="rId1" Type="http://schemas.microsoft.com/office/2006/relationships/xlExternalLinkPath/xlPathMissing" Target="8.%20C908_NhuCau" TargetMode="External"/></Relationships>
</file>

<file path=xl/externalLinks/_rels/externalLink1304.xml.rels><?xml version="1.0" encoding="UTF-8" standalone="yes"?>
<Relationships xmlns="http://schemas.openxmlformats.org/package/2006/relationships"><Relationship Id="rId1" Type="http://schemas.microsoft.com/office/2006/relationships/xlExternalLinkPath/xlPathMissing" Target="8.%20C909_NhuCau" TargetMode="External"/></Relationships>
</file>

<file path=xl/externalLinks/_rels/externalLink1305.xml.rels><?xml version="1.0" encoding="UTF-8" standalone="yes"?>
<Relationships xmlns="http://schemas.openxmlformats.org/package/2006/relationships"><Relationship Id="rId1" Type="http://schemas.microsoft.com/office/2006/relationships/xlExternalLinkPath/xlPathMissing" Target="8.%20C910_NhuCau" TargetMode="External"/></Relationships>
</file>

<file path=xl/externalLinks/_rels/externalLink1306.xml.rels><?xml version="1.0" encoding="UTF-8" standalone="yes"?>
<Relationships xmlns="http://schemas.openxmlformats.org/package/2006/relationships"><Relationship Id="rId1" Type="http://schemas.microsoft.com/office/2006/relationships/xlExternalLinkPath/xlPathMissing" Target="8.%20C911_NhuCau" TargetMode="External"/></Relationships>
</file>

<file path=xl/externalLinks/_rels/externalLink1307.xml.rels><?xml version="1.0" encoding="UTF-8" standalone="yes"?>
<Relationships xmlns="http://schemas.openxmlformats.org/package/2006/relationships"><Relationship Id="rId1" Type="http://schemas.microsoft.com/office/2006/relationships/xlExternalLinkPath/xlPathMissing" Target="8.%20C912_NhuCau" TargetMode="External"/></Relationships>
</file>

<file path=xl/externalLinks/_rels/externalLink1308.xml.rels><?xml version="1.0" encoding="UTF-8" standalone="yes"?>
<Relationships xmlns="http://schemas.openxmlformats.org/package/2006/relationships"><Relationship Id="rId1" Type="http://schemas.microsoft.com/office/2006/relationships/xlExternalLinkPath/xlPathMissing" Target="8.%20C913_NhuCau" TargetMode="External"/></Relationships>
</file>

<file path=xl/externalLinks/_rels/externalLink1309.xml.rels><?xml version="1.0" encoding="UTF-8" standalone="yes"?>
<Relationships xmlns="http://schemas.openxmlformats.org/package/2006/relationships"><Relationship Id="rId1" Type="http://schemas.microsoft.com/office/2006/relationships/xlExternalLinkPath/xlPathMissing" Target="8.%20C914_NhuCau" TargetMode="External"/></Relationships>
</file>

<file path=xl/externalLinks/_rels/externalLink1310.xml.rels><?xml version="1.0" encoding="UTF-8" standalone="yes"?>
<Relationships xmlns="http://schemas.openxmlformats.org/package/2006/relationships"><Relationship Id="rId1" Type="http://schemas.microsoft.com/office/2006/relationships/xlExternalLinkPath/xlPathMissing" Target="8.%20C915_NhuCau" TargetMode="External"/></Relationships>
</file>

<file path=xl/externalLinks/_rels/externalLink1311.xml.rels><?xml version="1.0" encoding="UTF-8" standalone="yes"?>
<Relationships xmlns="http://schemas.openxmlformats.org/package/2006/relationships"><Relationship Id="rId1" Type="http://schemas.microsoft.com/office/2006/relationships/xlExternalLinkPath/xlPathMissing" Target="8.%20C916_NhuCau" TargetMode="External"/></Relationships>
</file>

<file path=xl/externalLinks/_rels/externalLink1312.xml.rels><?xml version="1.0" encoding="UTF-8" standalone="yes"?>
<Relationships xmlns="http://schemas.openxmlformats.org/package/2006/relationships"><Relationship Id="rId1" Type="http://schemas.microsoft.com/office/2006/relationships/xlExternalLinkPath/xlPathMissing" Target="8.%20C917_NhuCau" TargetMode="External"/></Relationships>
</file>

<file path=xl/externalLinks/_rels/externalLink1313.xml.rels><?xml version="1.0" encoding="UTF-8" standalone="yes"?>
<Relationships xmlns="http://schemas.openxmlformats.org/package/2006/relationships"><Relationship Id="rId1" Type="http://schemas.microsoft.com/office/2006/relationships/xlExternalLinkPath/xlPathMissing" Target="8.%20C918_NhuCau" TargetMode="External"/></Relationships>
</file>

<file path=xl/externalLinks/_rels/externalLink1314.xml.rels><?xml version="1.0" encoding="UTF-8" standalone="yes"?>
<Relationships xmlns="http://schemas.openxmlformats.org/package/2006/relationships"><Relationship Id="rId1" Type="http://schemas.microsoft.com/office/2006/relationships/xlExternalLinkPath/xlPathMissing" Target="8.%20C919_NhuCau" TargetMode="External"/></Relationships>
</file>

<file path=xl/externalLinks/_rels/externalLink1315.xml.rels><?xml version="1.0" encoding="UTF-8" standalone="yes"?>
<Relationships xmlns="http://schemas.openxmlformats.org/package/2006/relationships"><Relationship Id="rId1" Type="http://schemas.microsoft.com/office/2006/relationships/xlExternalLinkPath/xlPathMissing" Target="8.%20C920_NhuCau" TargetMode="External"/></Relationships>
</file>

<file path=xl/externalLinks/_rels/externalLink1316.xml.rels><?xml version="1.0" encoding="UTF-8" standalone="yes"?>
<Relationships xmlns="http://schemas.openxmlformats.org/package/2006/relationships"><Relationship Id="rId1" Type="http://schemas.microsoft.com/office/2006/relationships/xlExternalLinkPath/xlPathMissing" Target="8.%20C921_NhuCau" TargetMode="External"/></Relationships>
</file>

<file path=xl/externalLinks/_rels/externalLink1317.xml.rels><?xml version="1.0" encoding="UTF-8" standalone="yes"?>
<Relationships xmlns="http://schemas.openxmlformats.org/package/2006/relationships"><Relationship Id="rId1" Type="http://schemas.microsoft.com/office/2006/relationships/xlExternalLinkPath/xlPathMissing" Target="8.%20C922_NhuCau" TargetMode="External"/></Relationships>
</file>

<file path=xl/externalLinks/_rels/externalLink1318.xml.rels><?xml version="1.0" encoding="UTF-8" standalone="yes"?>
<Relationships xmlns="http://schemas.openxmlformats.org/package/2006/relationships"><Relationship Id="rId1" Type="http://schemas.microsoft.com/office/2006/relationships/xlExternalLinkPath/xlPathMissing" Target="8.%20C923_NhuCau" TargetMode="External"/></Relationships>
</file>

<file path=xl/externalLinks/_rels/externalLink1319.xml.rels><?xml version="1.0" encoding="UTF-8" standalone="yes"?>
<Relationships xmlns="http://schemas.openxmlformats.org/package/2006/relationships"><Relationship Id="rId1" Type="http://schemas.microsoft.com/office/2006/relationships/xlExternalLinkPath/xlPathMissing" Target="8.%20C924_NhuCau" TargetMode="External"/></Relationships>
</file>

<file path=xl/externalLinks/_rels/externalLink1320.xml.rels><?xml version="1.0" encoding="UTF-8" standalone="yes"?>
<Relationships xmlns="http://schemas.openxmlformats.org/package/2006/relationships"><Relationship Id="rId1" Type="http://schemas.microsoft.com/office/2006/relationships/xlExternalLinkPath/xlPathMissing" Target="8.%20C925_NhuCau" TargetMode="External"/></Relationships>
</file>

<file path=xl/externalLinks/_rels/externalLink1321.xml.rels><?xml version="1.0" encoding="UTF-8" standalone="yes"?>
<Relationships xmlns="http://schemas.openxmlformats.org/package/2006/relationships"><Relationship Id="rId1" Type="http://schemas.microsoft.com/office/2006/relationships/xlExternalLinkPath/xlPathMissing" Target="8.%20C926_NhuCau" TargetMode="External"/></Relationships>
</file>

<file path=xl/externalLinks/_rels/externalLink1322.xml.rels><?xml version="1.0" encoding="UTF-8" standalone="yes"?>
<Relationships xmlns="http://schemas.openxmlformats.org/package/2006/relationships"><Relationship Id="rId1" Type="http://schemas.microsoft.com/office/2006/relationships/xlExternalLinkPath/xlPathMissing" Target="8.%20C927_NhuCau" TargetMode="External"/></Relationships>
</file>

<file path=xl/externalLinks/_rels/externalLink1323.xml.rels><?xml version="1.0" encoding="UTF-8" standalone="yes"?>
<Relationships xmlns="http://schemas.openxmlformats.org/package/2006/relationships"><Relationship Id="rId1" Type="http://schemas.microsoft.com/office/2006/relationships/xlExternalLinkPath/xlPathMissing" Target="8.%20C928_NhuCau" TargetMode="External"/></Relationships>
</file>

<file path=xl/externalLinks/_rels/externalLink1324.xml.rels><?xml version="1.0" encoding="UTF-8" standalone="yes"?>
<Relationships xmlns="http://schemas.openxmlformats.org/package/2006/relationships"><Relationship Id="rId1" Type="http://schemas.microsoft.com/office/2006/relationships/xlExternalLinkPath/xlPathMissing" Target="8.%20C929_NhuCau" TargetMode="External"/></Relationships>
</file>

<file path=xl/externalLinks/_rels/externalLink1325.xml.rels><?xml version="1.0" encoding="UTF-8" standalone="yes"?>
<Relationships xmlns="http://schemas.openxmlformats.org/package/2006/relationships"><Relationship Id="rId1" Type="http://schemas.microsoft.com/office/2006/relationships/xlExternalLinkPath/xlPathMissing" Target="8.%20C930_NhuCau" TargetMode="External"/></Relationships>
</file>

<file path=xl/externalLinks/_rels/externalLink1326.xml.rels><?xml version="1.0" encoding="UTF-8" standalone="yes"?>
<Relationships xmlns="http://schemas.openxmlformats.org/package/2006/relationships"><Relationship Id="rId1" Type="http://schemas.microsoft.com/office/2006/relationships/xlExternalLinkPath/xlPathMissing" Target="8.%20C931_NhuCau" TargetMode="External"/></Relationships>
</file>

<file path=xl/externalLinks/_rels/externalLink1327.xml.rels><?xml version="1.0" encoding="UTF-8" standalone="yes"?>
<Relationships xmlns="http://schemas.openxmlformats.org/package/2006/relationships"><Relationship Id="rId1" Type="http://schemas.microsoft.com/office/2006/relationships/xlExternalLinkPath/xlPathMissing" Target="8.%20C932_NhuCau" TargetMode="External"/></Relationships>
</file>

<file path=xl/externalLinks/_rels/externalLink1328.xml.rels><?xml version="1.0" encoding="UTF-8" standalone="yes"?>
<Relationships xmlns="http://schemas.openxmlformats.org/package/2006/relationships"><Relationship Id="rId1" Type="http://schemas.microsoft.com/office/2006/relationships/xlExternalLinkPath/xlPathMissing" Target="8.%20C933_NhuCau" TargetMode="External"/></Relationships>
</file>

<file path=xl/externalLinks/_rels/externalLink1329.xml.rels><?xml version="1.0" encoding="UTF-8" standalone="yes"?>
<Relationships xmlns="http://schemas.openxmlformats.org/package/2006/relationships"><Relationship Id="rId1" Type="http://schemas.microsoft.com/office/2006/relationships/xlExternalLinkPath/xlPathMissing" Target="8.%20C934_NhuCau" TargetMode="External"/></Relationships>
</file>

<file path=xl/externalLinks/_rels/externalLink1330.xml.rels><?xml version="1.0" encoding="UTF-8" standalone="yes"?>
<Relationships xmlns="http://schemas.openxmlformats.org/package/2006/relationships"><Relationship Id="rId1" Type="http://schemas.microsoft.com/office/2006/relationships/xlExternalLinkPath/xlPathMissing" Target="8.%20C935_NhuCau" TargetMode="External"/></Relationships>
</file>

<file path=xl/externalLinks/_rels/externalLink1331.xml.rels><?xml version="1.0" encoding="UTF-8" standalone="yes"?>
<Relationships xmlns="http://schemas.openxmlformats.org/package/2006/relationships"><Relationship Id="rId1" Type="http://schemas.microsoft.com/office/2006/relationships/xlExternalLinkPath/xlPathMissing" Target="8.%20C936_NhuCau" TargetMode="External"/></Relationships>
</file>

<file path=xl/externalLinks/_rels/externalLink1332.xml.rels><?xml version="1.0" encoding="UTF-8" standalone="yes"?>
<Relationships xmlns="http://schemas.openxmlformats.org/package/2006/relationships"><Relationship Id="rId1" Type="http://schemas.microsoft.com/office/2006/relationships/xlExternalLinkPath/xlPathMissing" Target="8.%20C937_NhuCau" TargetMode="External"/></Relationships>
</file>

<file path=xl/externalLinks/_rels/externalLink1333.xml.rels><?xml version="1.0" encoding="UTF-8" standalone="yes"?>
<Relationships xmlns="http://schemas.openxmlformats.org/package/2006/relationships"><Relationship Id="rId1" Type="http://schemas.microsoft.com/office/2006/relationships/xlExternalLinkPath/xlPathMissing" Target="8.%20C938_NhuCau" TargetMode="External"/></Relationships>
</file>

<file path=xl/externalLinks/_rels/externalLink1334.xml.rels><?xml version="1.0" encoding="UTF-8" standalone="yes"?>
<Relationships xmlns="http://schemas.openxmlformats.org/package/2006/relationships"><Relationship Id="rId1" Type="http://schemas.microsoft.com/office/2006/relationships/xlExternalLinkPath/xlPathMissing" Target="8.%20C939_NhuCau" TargetMode="External"/></Relationships>
</file>

<file path=xl/externalLinks/_rels/externalLink1335.xml.rels><?xml version="1.0" encoding="UTF-8" standalone="yes"?>
<Relationships xmlns="http://schemas.openxmlformats.org/package/2006/relationships"><Relationship Id="rId1" Type="http://schemas.microsoft.com/office/2006/relationships/xlExternalLinkPath/xlPathMissing" Target="8.%20C940_NhuCau" TargetMode="External"/></Relationships>
</file>

<file path=xl/externalLinks/_rels/externalLink1336.xml.rels><?xml version="1.0" encoding="UTF-8" standalone="yes"?>
<Relationships xmlns="http://schemas.openxmlformats.org/package/2006/relationships"><Relationship Id="rId1" Type="http://schemas.microsoft.com/office/2006/relationships/xlExternalLinkPath/xlPathMissing" Target="8.%20C941_NhuCau" TargetMode="External"/></Relationships>
</file>

<file path=xl/externalLinks/_rels/externalLink1337.xml.rels><?xml version="1.0" encoding="UTF-8" standalone="yes"?>
<Relationships xmlns="http://schemas.openxmlformats.org/package/2006/relationships"><Relationship Id="rId1" Type="http://schemas.microsoft.com/office/2006/relationships/xlExternalLinkPath/xlPathMissing" Target="8.%20C942_NhuCau" TargetMode="External"/></Relationships>
</file>

<file path=xl/externalLinks/_rels/externalLink1338.xml.rels><?xml version="1.0" encoding="UTF-8" standalone="yes"?>
<Relationships xmlns="http://schemas.openxmlformats.org/package/2006/relationships"><Relationship Id="rId1" Type="http://schemas.microsoft.com/office/2006/relationships/xlExternalLinkPath/xlPathMissing" Target="8.%20C943_NhuCau" TargetMode="External"/></Relationships>
</file>

<file path=xl/externalLinks/_rels/externalLink1339.xml.rels><?xml version="1.0" encoding="UTF-8" standalone="yes"?>
<Relationships xmlns="http://schemas.openxmlformats.org/package/2006/relationships"><Relationship Id="rId1" Type="http://schemas.microsoft.com/office/2006/relationships/xlExternalLinkPath/xlPathMissing" Target="8.%20C944_NhuCau" TargetMode="External"/></Relationships>
</file>

<file path=xl/externalLinks/_rels/externalLink1340.xml.rels><?xml version="1.0" encoding="UTF-8" standalone="yes"?>
<Relationships xmlns="http://schemas.openxmlformats.org/package/2006/relationships"><Relationship Id="rId1" Type="http://schemas.microsoft.com/office/2006/relationships/xlExternalLinkPath/xlPathMissing" Target="8.%20C945_NhuCau" TargetMode="External"/></Relationships>
</file>

<file path=xl/externalLinks/_rels/externalLink1341.xml.rels><?xml version="1.0" encoding="UTF-8" standalone="yes"?>
<Relationships xmlns="http://schemas.openxmlformats.org/package/2006/relationships"><Relationship Id="rId1" Type="http://schemas.microsoft.com/office/2006/relationships/xlExternalLinkPath/xlPathMissing" Target="8.%20C946_NhuCau" TargetMode="External"/></Relationships>
</file>

<file path=xl/externalLinks/_rels/externalLink1342.xml.rels><?xml version="1.0" encoding="UTF-8" standalone="yes"?>
<Relationships xmlns="http://schemas.openxmlformats.org/package/2006/relationships"><Relationship Id="rId1" Type="http://schemas.microsoft.com/office/2006/relationships/xlExternalLinkPath/xlPathMissing" Target="8.%20C947_NhuCau" TargetMode="External"/></Relationships>
</file>

<file path=xl/externalLinks/_rels/externalLink1343.xml.rels><?xml version="1.0" encoding="UTF-8" standalone="yes"?>
<Relationships xmlns="http://schemas.openxmlformats.org/package/2006/relationships"><Relationship Id="rId1" Type="http://schemas.microsoft.com/office/2006/relationships/xlExternalLinkPath/xlPathMissing" Target="8.%20C948_NhuCau" TargetMode="External"/></Relationships>
</file>

<file path=xl/externalLinks/_rels/externalLink1344.xml.rels><?xml version="1.0" encoding="UTF-8" standalone="yes"?>
<Relationships xmlns="http://schemas.openxmlformats.org/package/2006/relationships"><Relationship Id="rId1" Type="http://schemas.microsoft.com/office/2006/relationships/xlExternalLinkPath/xlPathMissing" Target="8.%20C949_NhuCau" TargetMode="External"/></Relationships>
</file>

<file path=xl/externalLinks/_rels/externalLink1345.xml.rels><?xml version="1.0" encoding="UTF-8" standalone="yes"?>
<Relationships xmlns="http://schemas.openxmlformats.org/package/2006/relationships"><Relationship Id="rId1" Type="http://schemas.microsoft.com/office/2006/relationships/xlExternalLinkPath/xlPathMissing" Target="8.%20C950_NhuCau" TargetMode="External"/></Relationships>
</file>

<file path=xl/externalLinks/_rels/externalLink1346.xml.rels><?xml version="1.0" encoding="UTF-8" standalone="yes"?>
<Relationships xmlns="http://schemas.openxmlformats.org/package/2006/relationships"><Relationship Id="rId1" Type="http://schemas.microsoft.com/office/2006/relationships/xlExternalLinkPath/xlPathMissing" Target="8.%20C951_NhuCau" TargetMode="External"/></Relationships>
</file>

<file path=xl/externalLinks/_rels/externalLink1347.xml.rels><?xml version="1.0" encoding="UTF-8" standalone="yes"?>
<Relationships xmlns="http://schemas.openxmlformats.org/package/2006/relationships"><Relationship Id="rId1" Type="http://schemas.microsoft.com/office/2006/relationships/xlExternalLinkPath/xlPathMissing" Target="8.%20C952_NhuCau" TargetMode="External"/></Relationships>
</file>

<file path=xl/externalLinks/_rels/externalLink1348.xml.rels><?xml version="1.0" encoding="UTF-8" standalone="yes"?>
<Relationships xmlns="http://schemas.openxmlformats.org/package/2006/relationships"><Relationship Id="rId1" Type="http://schemas.microsoft.com/office/2006/relationships/xlExternalLinkPath/xlPathMissing" Target="8.%20C953_NhuCau" TargetMode="External"/></Relationships>
</file>

<file path=xl/externalLinks/_rels/externalLink1349.xml.rels><?xml version="1.0" encoding="UTF-8" standalone="yes"?>
<Relationships xmlns="http://schemas.openxmlformats.org/package/2006/relationships"><Relationship Id="rId1" Type="http://schemas.microsoft.com/office/2006/relationships/xlExternalLinkPath/xlPathMissing" Target="8.%20C954_NhuCau" TargetMode="External"/></Relationships>
</file>

<file path=xl/externalLinks/_rels/externalLink1350.xml.rels><?xml version="1.0" encoding="UTF-8" standalone="yes"?>
<Relationships xmlns="http://schemas.openxmlformats.org/package/2006/relationships"><Relationship Id="rId1" Type="http://schemas.microsoft.com/office/2006/relationships/xlExternalLinkPath/xlPathMissing" Target="8.%20C955_NhuCau" TargetMode="External"/></Relationships>
</file>

<file path=xl/externalLinks/_rels/externalLink1351.xml.rels><?xml version="1.0" encoding="UTF-8" standalone="yes"?>
<Relationships xmlns="http://schemas.openxmlformats.org/package/2006/relationships"><Relationship Id="rId1" Type="http://schemas.microsoft.com/office/2006/relationships/xlExternalLinkPath/xlPathMissing" Target="8.%20C956_NhuCau" TargetMode="External"/></Relationships>
</file>

<file path=xl/externalLinks/_rels/externalLink1352.xml.rels><?xml version="1.0" encoding="UTF-8" standalone="yes"?>
<Relationships xmlns="http://schemas.openxmlformats.org/package/2006/relationships"><Relationship Id="rId1" Type="http://schemas.microsoft.com/office/2006/relationships/xlExternalLinkPath/xlPathMissing" Target="8.%20C957_NhuCau" TargetMode="External"/></Relationships>
</file>

<file path=xl/externalLinks/_rels/externalLink1353.xml.rels><?xml version="1.0" encoding="UTF-8" standalone="yes"?>
<Relationships xmlns="http://schemas.openxmlformats.org/package/2006/relationships"><Relationship Id="rId1" Type="http://schemas.microsoft.com/office/2006/relationships/xlExternalLinkPath/xlPathMissing" Target="8.%20C958_NhuCau" TargetMode="External"/></Relationships>
</file>

<file path=xl/externalLinks/_rels/externalLink1354.xml.rels><?xml version="1.0" encoding="UTF-8" standalone="yes"?>
<Relationships xmlns="http://schemas.openxmlformats.org/package/2006/relationships"><Relationship Id="rId1" Type="http://schemas.microsoft.com/office/2006/relationships/xlExternalLinkPath/xlPathMissing" Target="8.%20C959_NhuCau" TargetMode="External"/></Relationships>
</file>

<file path=xl/externalLinks/_rels/externalLink1355.xml.rels><?xml version="1.0" encoding="UTF-8" standalone="yes"?>
<Relationships xmlns="http://schemas.openxmlformats.org/package/2006/relationships"><Relationship Id="rId1" Type="http://schemas.microsoft.com/office/2006/relationships/xlExternalLinkPath/xlPathMissing" Target="8.%20C960_NhuCau" TargetMode="External"/></Relationships>
</file>

<file path=xl/externalLinks/_rels/externalLink1356.xml.rels><?xml version="1.0" encoding="UTF-8" standalone="yes"?>
<Relationships xmlns="http://schemas.openxmlformats.org/package/2006/relationships"><Relationship Id="rId1" Type="http://schemas.microsoft.com/office/2006/relationships/xlExternalLinkPath/xlPathMissing" Target="8.%20C961_NhuCau" TargetMode="External"/></Relationships>
</file>

<file path=xl/externalLinks/_rels/externalLink1357.xml.rels><?xml version="1.0" encoding="UTF-8" standalone="yes"?>
<Relationships xmlns="http://schemas.openxmlformats.org/package/2006/relationships"><Relationship Id="rId1" Type="http://schemas.microsoft.com/office/2006/relationships/xlExternalLinkPath/xlPathMissing" Target="8.%20C962_NhuCau" TargetMode="External"/></Relationships>
</file>

<file path=xl/externalLinks/_rels/externalLink1358.xml.rels><?xml version="1.0" encoding="UTF-8" standalone="yes"?>
<Relationships xmlns="http://schemas.openxmlformats.org/package/2006/relationships"><Relationship Id="rId1" Type="http://schemas.microsoft.com/office/2006/relationships/xlExternalLinkPath/xlPathMissing" Target="8.%20C963_NhuCau" TargetMode="External"/></Relationships>
</file>

<file path=xl/externalLinks/_rels/externalLink1359.xml.rels><?xml version="1.0" encoding="UTF-8" standalone="yes"?>
<Relationships xmlns="http://schemas.openxmlformats.org/package/2006/relationships"><Relationship Id="rId1" Type="http://schemas.microsoft.com/office/2006/relationships/xlExternalLinkPath/xlPathMissing" Target="8.%20C964_NhuCau" TargetMode="External"/></Relationships>
</file>

<file path=xl/externalLinks/_rels/externalLink1360.xml.rels><?xml version="1.0" encoding="UTF-8" standalone="yes"?>
<Relationships xmlns="http://schemas.openxmlformats.org/package/2006/relationships"><Relationship Id="rId1" Type="http://schemas.microsoft.com/office/2006/relationships/xlExternalLinkPath/xlPathMissing" Target="8.%20C965_NhuCau" TargetMode="External"/></Relationships>
</file>

<file path=xl/externalLinks/_rels/externalLink1361.xml.rels><?xml version="1.0" encoding="UTF-8" standalone="yes"?>
<Relationships xmlns="http://schemas.openxmlformats.org/package/2006/relationships"><Relationship Id="rId1" Type="http://schemas.microsoft.com/office/2006/relationships/xlExternalLinkPath/xlPathMissing" Target="8.%20C966_NhuCau" TargetMode="External"/></Relationships>
</file>

<file path=xl/externalLinks/_rels/externalLink1362.xml.rels><?xml version="1.0" encoding="UTF-8" standalone="yes"?>
<Relationships xmlns="http://schemas.openxmlformats.org/package/2006/relationships"><Relationship Id="rId1" Type="http://schemas.microsoft.com/office/2006/relationships/xlExternalLinkPath/xlPathMissing" Target="8.%20C967_NhuCau" TargetMode="External"/></Relationships>
</file>

<file path=xl/externalLinks/_rels/externalLink1363.xml.rels><?xml version="1.0" encoding="UTF-8" standalone="yes"?>
<Relationships xmlns="http://schemas.openxmlformats.org/package/2006/relationships"><Relationship Id="rId1" Type="http://schemas.microsoft.com/office/2006/relationships/xlExternalLinkPath/xlPathMissing" Target="8.%20C968_NhuCau" TargetMode="External"/></Relationships>
</file>

<file path=xl/externalLinks/_rels/externalLink1364.xml.rels><?xml version="1.0" encoding="UTF-8" standalone="yes"?>
<Relationships xmlns="http://schemas.openxmlformats.org/package/2006/relationships"><Relationship Id="rId1" Type="http://schemas.microsoft.com/office/2006/relationships/xlExternalLinkPath/xlPathMissing" Target="8.%20C969_NhuCau" TargetMode="External"/></Relationships>
</file>

<file path=xl/externalLinks/_rels/externalLink1365.xml.rels><?xml version="1.0" encoding="UTF-8" standalone="yes"?>
<Relationships xmlns="http://schemas.openxmlformats.org/package/2006/relationships"><Relationship Id="rId1" Type="http://schemas.microsoft.com/office/2006/relationships/xlExternalLinkPath/xlPathMissing" Target="8.%20C970_NhuCau" TargetMode="External"/></Relationships>
</file>

<file path=xl/externalLinks/_rels/externalLink1366.xml.rels><?xml version="1.0" encoding="UTF-8" standalone="yes"?>
<Relationships xmlns="http://schemas.openxmlformats.org/package/2006/relationships"><Relationship Id="rId1" Type="http://schemas.microsoft.com/office/2006/relationships/xlExternalLinkPath/xlPathMissing" Target="8.%20C971_NhuCau" TargetMode="External"/></Relationships>
</file>

<file path=xl/externalLinks/_rels/externalLink1367.xml.rels><?xml version="1.0" encoding="UTF-8" standalone="yes"?>
<Relationships xmlns="http://schemas.openxmlformats.org/package/2006/relationships"><Relationship Id="rId1" Type="http://schemas.microsoft.com/office/2006/relationships/xlExternalLinkPath/xlPathMissing" Target="8.%20C972_NhuCau" TargetMode="External"/></Relationships>
</file>

<file path=xl/externalLinks/_rels/externalLink1368.xml.rels><?xml version="1.0" encoding="UTF-8" standalone="yes"?>
<Relationships xmlns="http://schemas.openxmlformats.org/package/2006/relationships"><Relationship Id="rId1" Type="http://schemas.microsoft.com/office/2006/relationships/xlExternalLinkPath/xlPathMissing" Target="8.%20C973_NhuCau" TargetMode="External"/></Relationships>
</file>

<file path=xl/externalLinks/_rels/externalLink1369.xml.rels><?xml version="1.0" encoding="UTF-8" standalone="yes"?>
<Relationships xmlns="http://schemas.openxmlformats.org/package/2006/relationships"><Relationship Id="rId1" Type="http://schemas.microsoft.com/office/2006/relationships/xlExternalLinkPath/xlPathMissing" Target="8.%20C974_NhuCau" TargetMode="External"/></Relationships>
</file>

<file path=xl/externalLinks/_rels/externalLink1370.xml.rels><?xml version="1.0" encoding="UTF-8" standalone="yes"?>
<Relationships xmlns="http://schemas.openxmlformats.org/package/2006/relationships"><Relationship Id="rId1" Type="http://schemas.microsoft.com/office/2006/relationships/xlExternalLinkPath/xlPathMissing" Target="8.%20C975_NhuCau" TargetMode="External"/></Relationships>
</file>

<file path=xl/externalLinks/_rels/externalLink1371.xml.rels><?xml version="1.0" encoding="UTF-8" standalone="yes"?>
<Relationships xmlns="http://schemas.openxmlformats.org/package/2006/relationships"><Relationship Id="rId1" Type="http://schemas.microsoft.com/office/2006/relationships/xlExternalLinkPath/xlPathMissing" Target="8.%20C976_NhuCau" TargetMode="External"/></Relationships>
</file>

<file path=xl/externalLinks/_rels/externalLink1372.xml.rels><?xml version="1.0" encoding="UTF-8" standalone="yes"?>
<Relationships xmlns="http://schemas.openxmlformats.org/package/2006/relationships"><Relationship Id="rId1" Type="http://schemas.microsoft.com/office/2006/relationships/xlExternalLinkPath/xlPathMissing" Target="8.%20C977_NhuCau" TargetMode="External"/></Relationships>
</file>

<file path=xl/externalLinks/_rels/externalLink1373.xml.rels><?xml version="1.0" encoding="UTF-8" standalone="yes"?>
<Relationships xmlns="http://schemas.openxmlformats.org/package/2006/relationships"><Relationship Id="rId1" Type="http://schemas.microsoft.com/office/2006/relationships/xlExternalLinkPath/xlPathMissing" Target="8.%20C978_NhuCau" TargetMode="External"/></Relationships>
</file>

<file path=xl/externalLinks/_rels/externalLink1374.xml.rels><?xml version="1.0" encoding="UTF-8" standalone="yes"?>
<Relationships xmlns="http://schemas.openxmlformats.org/package/2006/relationships"><Relationship Id="rId1" Type="http://schemas.microsoft.com/office/2006/relationships/xlExternalLinkPath/xlPathMissing" Target="8.%20C979_NhuCau" TargetMode="External"/></Relationships>
</file>

<file path=xl/externalLinks/_rels/externalLink1375.xml.rels><?xml version="1.0" encoding="UTF-8" standalone="yes"?>
<Relationships xmlns="http://schemas.openxmlformats.org/package/2006/relationships"><Relationship Id="rId1" Type="http://schemas.microsoft.com/office/2006/relationships/xlExternalLinkPath/xlPathMissing" Target="8.%20C980_NhuCau" TargetMode="External"/></Relationships>
</file>

<file path=xl/externalLinks/_rels/externalLink1376.xml.rels><?xml version="1.0" encoding="UTF-8" standalone="yes"?>
<Relationships xmlns="http://schemas.openxmlformats.org/package/2006/relationships"><Relationship Id="rId1" Type="http://schemas.microsoft.com/office/2006/relationships/xlExternalLinkPath/xlPathMissing" Target="8.%20C981_NhuCau" TargetMode="External"/></Relationships>
</file>

<file path=xl/externalLinks/_rels/externalLink1377.xml.rels><?xml version="1.0" encoding="UTF-8" standalone="yes"?>
<Relationships xmlns="http://schemas.openxmlformats.org/package/2006/relationships"><Relationship Id="rId1" Type="http://schemas.microsoft.com/office/2006/relationships/xlExternalLinkPath/xlPathMissing" Target="8.%20C982_NhuCau" TargetMode="External"/></Relationships>
</file>

<file path=xl/externalLinks/_rels/externalLink1378.xml.rels><?xml version="1.0" encoding="UTF-8" standalone="yes"?>
<Relationships xmlns="http://schemas.openxmlformats.org/package/2006/relationships"><Relationship Id="rId1" Type="http://schemas.microsoft.com/office/2006/relationships/xlExternalLinkPath/xlPathMissing" Target="8.%20C983_NhuCau" TargetMode="External"/></Relationships>
</file>

<file path=xl/externalLinks/_rels/externalLink1379.xml.rels><?xml version="1.0" encoding="UTF-8" standalone="yes"?>
<Relationships xmlns="http://schemas.openxmlformats.org/package/2006/relationships"><Relationship Id="rId1" Type="http://schemas.microsoft.com/office/2006/relationships/xlExternalLinkPath/xlPathMissing" Target="8.%20C984_NhuCau" TargetMode="External"/></Relationships>
</file>

<file path=xl/externalLinks/_rels/externalLink1380.xml.rels><?xml version="1.0" encoding="UTF-8" standalone="yes"?>
<Relationships xmlns="http://schemas.openxmlformats.org/package/2006/relationships"><Relationship Id="rId1" Type="http://schemas.microsoft.com/office/2006/relationships/xlExternalLinkPath/xlPathMissing" Target="8.%20C985_NhuCau" TargetMode="External"/></Relationships>
</file>

<file path=xl/externalLinks/_rels/externalLink1381.xml.rels><?xml version="1.0" encoding="UTF-8" standalone="yes"?>
<Relationships xmlns="http://schemas.openxmlformats.org/package/2006/relationships"><Relationship Id="rId1" Type="http://schemas.microsoft.com/office/2006/relationships/xlExternalLinkPath/xlPathMissing" Target="8.%20C986_NhuCau" TargetMode="External"/></Relationships>
</file>

<file path=xl/externalLinks/_rels/externalLink1382.xml.rels><?xml version="1.0" encoding="UTF-8" standalone="yes"?>
<Relationships xmlns="http://schemas.openxmlformats.org/package/2006/relationships"><Relationship Id="rId1" Type="http://schemas.microsoft.com/office/2006/relationships/xlExternalLinkPath/xlPathMissing" Target="8.%20C987_NhuCau" TargetMode="External"/></Relationships>
</file>

<file path=xl/externalLinks/_rels/externalLink1383.xml.rels><?xml version="1.0" encoding="UTF-8" standalone="yes"?>
<Relationships xmlns="http://schemas.openxmlformats.org/package/2006/relationships"><Relationship Id="rId1" Type="http://schemas.microsoft.com/office/2006/relationships/xlExternalLinkPath/xlPathMissing" Target="8.%20C988_NhuCau" TargetMode="External"/></Relationships>
</file>

<file path=xl/externalLinks/_rels/externalLink1384.xml.rels><?xml version="1.0" encoding="UTF-8" standalone="yes"?>
<Relationships xmlns="http://schemas.openxmlformats.org/package/2006/relationships"><Relationship Id="rId1" Type="http://schemas.microsoft.com/office/2006/relationships/xlExternalLinkPath/xlPathMissing" Target="8.%20C989_NhuCau" TargetMode="External"/></Relationships>
</file>

<file path=xl/externalLinks/_rels/externalLink1385.xml.rels><?xml version="1.0" encoding="UTF-8" standalone="yes"?>
<Relationships xmlns="http://schemas.openxmlformats.org/package/2006/relationships"><Relationship Id="rId1" Type="http://schemas.microsoft.com/office/2006/relationships/xlExternalLinkPath/xlPathMissing" Target="8.%20C990_NhuCau" TargetMode="External"/></Relationships>
</file>

<file path=xl/externalLinks/_rels/externalLink1386.xml.rels><?xml version="1.0" encoding="UTF-8" standalone="yes"?>
<Relationships xmlns="http://schemas.openxmlformats.org/package/2006/relationships"><Relationship Id="rId1" Type="http://schemas.microsoft.com/office/2006/relationships/xlExternalLinkPath/xlPathMissing" Target="8.%20C991_NhuCau" TargetMode="External"/></Relationships>
</file>

<file path=xl/externalLinks/_rels/externalLink1387.xml.rels><?xml version="1.0" encoding="UTF-8" standalone="yes"?>
<Relationships xmlns="http://schemas.openxmlformats.org/package/2006/relationships"><Relationship Id="rId1" Type="http://schemas.microsoft.com/office/2006/relationships/xlExternalLinkPath/xlPathMissing" Target="8.%20C992_NhuCau" TargetMode="External"/></Relationships>
</file>

<file path=xl/externalLinks/_rels/externalLink1388.xml.rels><?xml version="1.0" encoding="UTF-8" standalone="yes"?>
<Relationships xmlns="http://schemas.openxmlformats.org/package/2006/relationships"><Relationship Id="rId1" Type="http://schemas.microsoft.com/office/2006/relationships/xlExternalLinkPath/xlPathMissing" Target="8.%20C993_NhuCau" TargetMode="External"/></Relationships>
</file>

<file path=xl/externalLinks/_rels/externalLink1389.xml.rels><?xml version="1.0" encoding="UTF-8" standalone="yes"?>
<Relationships xmlns="http://schemas.openxmlformats.org/package/2006/relationships"><Relationship Id="rId1" Type="http://schemas.microsoft.com/office/2006/relationships/xlExternalLinkPath/xlPathMissing" Target="8.%20C994_NhuCau" TargetMode="External"/></Relationships>
</file>

<file path=xl/externalLinks/_rels/externalLink1390.xml.rels><?xml version="1.0" encoding="UTF-8" standalone="yes"?>
<Relationships xmlns="http://schemas.openxmlformats.org/package/2006/relationships"><Relationship Id="rId1" Type="http://schemas.microsoft.com/office/2006/relationships/xlExternalLinkPath/xlPathMissing" Target="8.%20C995_NhuCau" TargetMode="External"/></Relationships>
</file>

<file path=xl/externalLinks/_rels/externalLink1391.xml.rels><?xml version="1.0" encoding="UTF-8" standalone="yes"?>
<Relationships xmlns="http://schemas.openxmlformats.org/package/2006/relationships"><Relationship Id="rId1" Type="http://schemas.microsoft.com/office/2006/relationships/xlExternalLinkPath/xlPathMissing" Target="8.%20C996_NhuCau" TargetMode="External"/></Relationships>
</file>

<file path=xl/externalLinks/_rels/externalLink1392.xml.rels><?xml version="1.0" encoding="UTF-8" standalone="yes"?>
<Relationships xmlns="http://schemas.openxmlformats.org/package/2006/relationships"><Relationship Id="rId1" Type="http://schemas.microsoft.com/office/2006/relationships/xlExternalLinkPath/xlPathMissing" Target="8.%20C997_NhuCau" TargetMode="External"/></Relationships>
</file>

<file path=xl/externalLinks/_rels/externalLink1393.xml.rels><?xml version="1.0" encoding="UTF-8" standalone="yes"?>
<Relationships xmlns="http://schemas.openxmlformats.org/package/2006/relationships"><Relationship Id="rId1" Type="http://schemas.microsoft.com/office/2006/relationships/xlExternalLinkPath/xlPathMissing" Target="8.%20C998_NhuCau" TargetMode="External"/></Relationships>
</file>

<file path=xl/externalLinks/_rels/externalLink1394.xml.rels><?xml version="1.0" encoding="UTF-8" standalone="yes"?>
<Relationships xmlns="http://schemas.openxmlformats.org/package/2006/relationships"><Relationship Id="rId1" Type="http://schemas.microsoft.com/office/2006/relationships/xlExternalLinkPath/xlPathMissing" Target="8.%20C999_NhuCau" TargetMode="External"/></Relationships>
</file>

<file path=xl/externalLinks/_rels/externalLink1395.xml.rels><?xml version="1.0" encoding="UTF-8" standalone="yes"?>
<Relationships xmlns="http://schemas.openxmlformats.org/package/2006/relationships"><Relationship Id="rId1" Type="http://schemas.microsoft.com/office/2006/relationships/xlExternalLinkPath/xlPathMissing" Target="8.%20C1000_NhuCau" TargetMode="External"/></Relationships>
</file>

<file path=xl/externalLinks/_rels/externalLink1396.xml.rels><?xml version="1.0" encoding="UTF-8" standalone="yes"?>
<Relationships xmlns="http://schemas.openxmlformats.org/package/2006/relationships"><Relationship Id="rId1" Type="http://schemas.microsoft.com/office/2006/relationships/xlExternalLinkPath/xlPathMissing" Target="8.%20C1001_NhuCau" TargetMode="External"/></Relationships>
</file>

<file path=xl/externalLinks/_rels/externalLink1397.xml.rels><?xml version="1.0" encoding="UTF-8" standalone="yes"?>
<Relationships xmlns="http://schemas.openxmlformats.org/package/2006/relationships"><Relationship Id="rId1" Type="http://schemas.microsoft.com/office/2006/relationships/xlExternalLinkPath/xlPathMissing" Target="8.%20C1002_NhuCau"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s>
    <sheetDataSet>
      <sheetData sheetId="0" refreshError="1"/>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sheetNames>
    <sheetDataSet>
      <sheetData sheetId="0" refreshError="1"/>
    </sheetDataSet>
  </externalBook>
</externalLink>
</file>

<file path=xl/externalLinks/externalLink3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4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5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6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7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8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9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0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externalLinks/externalLink13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sheetNames>
    <sheetDataSet>
      <sheetData sheetId="0" refreshError="1"/>
    </sheetDataSet>
  </externalBook>
</externalLink>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
  <sheetViews>
    <sheetView showGridLines="0" tabSelected="1" zoomScale="55" zoomScaleNormal="55" workbookViewId="0">
      <pane ySplit="1" topLeftCell="A2" activePane="bottomLeft" state="frozen"/>
      <selection pane="bottomLeft" activeCell="C36" sqref="C36"/>
    </sheetView>
  </sheetViews>
  <sheetFormatPr defaultRowHeight="14.25"/>
  <cols>
    <col min="1" max="1" width="8" customWidth="1"/>
    <col min="2" max="2" width="30" customWidth="1"/>
    <col min="3" max="3" width="60" customWidth="1"/>
    <col min="4" max="4" width="41.375" customWidth="1"/>
    <col min="5" max="5" width="3" customWidth="1"/>
    <col min="6" max="6" width="49.75" customWidth="1"/>
    <col min="7" max="7" width="25" customWidth="1"/>
    <col min="8" max="8" width="70.75" customWidth="1"/>
  </cols>
  <sheetData>
    <row r="1" spans="1:4" s="39" customFormat="1" ht="42.95" customHeight="1">
      <c r="A1" s="137" t="s">
        <v>0</v>
      </c>
      <c r="B1" s="138"/>
      <c r="C1" s="138"/>
      <c r="D1" s="138"/>
    </row>
    <row r="2" spans="1:4" s="43" customFormat="1" ht="39">
      <c r="A2" s="44">
        <v>1</v>
      </c>
      <c r="B2" s="45" t="s">
        <v>1</v>
      </c>
      <c r="C2" s="46" t="s">
        <v>2</v>
      </c>
      <c r="D2" s="47" t="s">
        <v>3</v>
      </c>
    </row>
    <row r="3" spans="1:4" s="43" customFormat="1" ht="39">
      <c r="A3" s="44">
        <v>2</v>
      </c>
      <c r="B3" s="45" t="s">
        <v>4</v>
      </c>
      <c r="C3" s="46" t="s">
        <v>5</v>
      </c>
      <c r="D3" s="47" t="s">
        <v>6</v>
      </c>
    </row>
    <row r="4" spans="1:4" s="43" customFormat="1" ht="39">
      <c r="A4" s="44">
        <v>3</v>
      </c>
      <c r="B4" s="45" t="s">
        <v>7</v>
      </c>
      <c r="C4" s="46" t="s">
        <v>8</v>
      </c>
      <c r="D4" s="47" t="s">
        <v>9</v>
      </c>
    </row>
    <row r="5" spans="1:4" s="43" customFormat="1" ht="58.5">
      <c r="A5" s="44">
        <v>4</v>
      </c>
      <c r="B5" s="45" t="s">
        <v>10</v>
      </c>
      <c r="C5" s="46" t="s">
        <v>11</v>
      </c>
      <c r="D5" s="47" t="s">
        <v>12</v>
      </c>
    </row>
    <row r="6" spans="1:4" s="43" customFormat="1" ht="39">
      <c r="A6" s="44">
        <v>5</v>
      </c>
      <c r="B6" s="45" t="s">
        <v>13</v>
      </c>
      <c r="C6" s="46" t="s">
        <v>14</v>
      </c>
      <c r="D6" s="47" t="s">
        <v>15</v>
      </c>
    </row>
    <row r="7" spans="1:4" s="43" customFormat="1" ht="39">
      <c r="A7" s="44">
        <v>6</v>
      </c>
      <c r="B7" s="45" t="s">
        <v>16</v>
      </c>
      <c r="C7" s="46" t="s">
        <v>17</v>
      </c>
      <c r="D7" s="47" t="s">
        <v>18</v>
      </c>
    </row>
    <row r="8" spans="1:4" s="43" customFormat="1" ht="39">
      <c r="A8" s="44">
        <v>7</v>
      </c>
      <c r="B8" s="45" t="s">
        <v>19</v>
      </c>
      <c r="C8" s="46" t="s">
        <v>20</v>
      </c>
      <c r="D8" s="47" t="s">
        <v>21</v>
      </c>
    </row>
    <row r="9" spans="1:4" s="41" customFormat="1" ht="39">
      <c r="A9" s="44">
        <v>8</v>
      </c>
      <c r="B9" s="51" t="s">
        <v>22</v>
      </c>
      <c r="C9" s="52" t="s">
        <v>23</v>
      </c>
      <c r="D9" s="53" t="s">
        <v>24</v>
      </c>
    </row>
    <row r="10" spans="1:4" s="43" customFormat="1" ht="58.5">
      <c r="A10" s="44">
        <v>9</v>
      </c>
      <c r="B10" s="45" t="s">
        <v>25</v>
      </c>
      <c r="C10" s="46" t="s">
        <v>26</v>
      </c>
      <c r="D10" s="47" t="s">
        <v>27</v>
      </c>
    </row>
    <row r="11" spans="1:4" s="43" customFormat="1" ht="58.5">
      <c r="A11" s="44">
        <v>10</v>
      </c>
      <c r="B11" s="45" t="s">
        <v>28</v>
      </c>
      <c r="C11" s="46" t="s">
        <v>29</v>
      </c>
      <c r="D11" s="47" t="s">
        <v>30</v>
      </c>
    </row>
    <row r="12" spans="1:4" s="43" customFormat="1" ht="78">
      <c r="A12" s="44">
        <v>11</v>
      </c>
      <c r="B12" s="45" t="s">
        <v>31</v>
      </c>
      <c r="C12" s="46" t="s">
        <v>32</v>
      </c>
      <c r="D12" s="47" t="s">
        <v>1457</v>
      </c>
    </row>
    <row r="13" spans="1:4" s="43" customFormat="1" ht="39">
      <c r="A13" s="44">
        <v>12</v>
      </c>
      <c r="B13" s="45" t="s">
        <v>33</v>
      </c>
      <c r="C13" s="46" t="s">
        <v>34</v>
      </c>
      <c r="D13" s="47" t="s">
        <v>35</v>
      </c>
    </row>
    <row r="14" spans="1:4" s="43" customFormat="1" ht="39">
      <c r="A14" s="44">
        <v>13</v>
      </c>
      <c r="B14" s="45" t="s">
        <v>36</v>
      </c>
      <c r="C14" s="46" t="s">
        <v>37</v>
      </c>
      <c r="D14" s="47" t="s">
        <v>38</v>
      </c>
    </row>
    <row r="15" spans="1:4" s="43" customFormat="1" ht="39" hidden="1">
      <c r="A15" s="44">
        <v>14</v>
      </c>
      <c r="B15" s="45" t="s">
        <v>39</v>
      </c>
      <c r="C15" s="46" t="s">
        <v>40</v>
      </c>
      <c r="D15" s="47" t="s">
        <v>41</v>
      </c>
    </row>
    <row r="16" spans="1:4" s="43" customFormat="1" ht="39" hidden="1">
      <c r="A16" s="44">
        <v>15</v>
      </c>
      <c r="B16" s="45" t="s">
        <v>42</v>
      </c>
      <c r="C16" s="46" t="s">
        <v>43</v>
      </c>
      <c r="D16" s="47" t="s">
        <v>44</v>
      </c>
    </row>
    <row r="17" spans="1:4" s="43" customFormat="1" ht="39" hidden="1">
      <c r="A17" s="44">
        <v>16</v>
      </c>
      <c r="B17" s="45" t="s">
        <v>45</v>
      </c>
      <c r="C17" s="46" t="s">
        <v>46</v>
      </c>
      <c r="D17" s="47" t="s">
        <v>47</v>
      </c>
    </row>
    <row r="18" spans="1:4" s="43" customFormat="1" ht="39" hidden="1">
      <c r="A18" s="44">
        <v>17</v>
      </c>
      <c r="B18" s="45" t="s">
        <v>48</v>
      </c>
      <c r="C18" s="46" t="s">
        <v>49</v>
      </c>
      <c r="D18" s="48" t="s">
        <v>50</v>
      </c>
    </row>
    <row r="19" spans="1:4" s="43" customFormat="1" ht="39" hidden="1">
      <c r="A19" s="44">
        <v>18</v>
      </c>
      <c r="B19" s="45" t="s">
        <v>51</v>
      </c>
      <c r="C19" s="46" t="s">
        <v>52</v>
      </c>
      <c r="D19" s="48" t="s">
        <v>53</v>
      </c>
    </row>
    <row r="20" spans="1:4" s="43" customFormat="1" ht="39" hidden="1">
      <c r="A20" s="44">
        <v>19</v>
      </c>
      <c r="B20" s="45" t="s">
        <v>54</v>
      </c>
      <c r="C20" s="46" t="s">
        <v>55</v>
      </c>
      <c r="D20" s="48" t="s">
        <v>56</v>
      </c>
    </row>
    <row r="21" spans="1:4" s="39" customFormat="1" ht="39">
      <c r="A21" s="44">
        <v>14</v>
      </c>
      <c r="B21" s="45" t="s">
        <v>57</v>
      </c>
      <c r="C21" s="46" t="s">
        <v>58</v>
      </c>
      <c r="D21" s="48" t="s">
        <v>59</v>
      </c>
    </row>
    <row r="22" spans="1:4" s="39" customFormat="1" ht="39">
      <c r="A22" s="44">
        <v>15</v>
      </c>
      <c r="B22" s="45" t="s">
        <v>60</v>
      </c>
      <c r="C22" s="46" t="s">
        <v>61</v>
      </c>
      <c r="D22" s="48" t="s">
        <v>62</v>
      </c>
    </row>
    <row r="23" spans="1:4" s="39" customFormat="1" ht="58.5">
      <c r="A23" s="44">
        <v>16</v>
      </c>
      <c r="B23" s="45" t="s">
        <v>63</v>
      </c>
      <c r="C23" s="46" t="s">
        <v>64</v>
      </c>
      <c r="D23" s="48" t="s">
        <v>65</v>
      </c>
    </row>
    <row r="24" spans="1:4" s="39" customFormat="1" ht="39">
      <c r="A24" s="44">
        <v>17</v>
      </c>
      <c r="B24" s="45" t="s">
        <v>66</v>
      </c>
      <c r="C24" s="46" t="s">
        <v>67</v>
      </c>
      <c r="D24" s="48" t="s">
        <v>68</v>
      </c>
    </row>
    <row r="25" spans="1:4" s="39" customFormat="1" ht="39" hidden="1">
      <c r="A25" s="44">
        <v>24</v>
      </c>
      <c r="B25" s="45" t="s">
        <v>69</v>
      </c>
      <c r="C25" s="46" t="s">
        <v>70</v>
      </c>
      <c r="D25" s="48" t="s">
        <v>71</v>
      </c>
    </row>
    <row r="26" spans="1:4" s="39" customFormat="1" ht="39">
      <c r="A26" s="44">
        <v>18</v>
      </c>
      <c r="B26" s="45" t="s">
        <v>72</v>
      </c>
      <c r="C26" s="46" t="s">
        <v>73</v>
      </c>
      <c r="D26" s="48" t="s">
        <v>74</v>
      </c>
    </row>
    <row r="27" spans="1:4" s="39" customFormat="1" ht="39">
      <c r="A27" s="44">
        <v>19</v>
      </c>
      <c r="B27" s="45" t="s">
        <v>75</v>
      </c>
      <c r="C27" s="46" t="s">
        <v>76</v>
      </c>
      <c r="D27" s="48" t="s">
        <v>77</v>
      </c>
    </row>
    <row r="28" spans="1:4" s="39" customFormat="1" ht="39">
      <c r="A28" s="44">
        <v>20</v>
      </c>
      <c r="B28" s="45" t="s">
        <v>78</v>
      </c>
      <c r="C28" s="46" t="s">
        <v>79</v>
      </c>
      <c r="D28" s="48" t="s">
        <v>80</v>
      </c>
    </row>
    <row r="29" spans="1:4" s="110" customFormat="1" ht="56.25" hidden="1">
      <c r="A29" s="107">
        <v>21</v>
      </c>
      <c r="B29" s="108" t="s">
        <v>1458</v>
      </c>
      <c r="C29" s="109" t="s">
        <v>1459</v>
      </c>
      <c r="D29" s="109" t="s">
        <v>1460</v>
      </c>
    </row>
    <row r="30" spans="1:4" s="110" customFormat="1" ht="19.5">
      <c r="A30" s="111"/>
      <c r="B30" s="112"/>
      <c r="C30" s="113"/>
      <c r="D30" s="113"/>
    </row>
    <row r="31" spans="1:4" ht="33.6" customHeight="1">
      <c r="B31" s="40" t="s">
        <v>81</v>
      </c>
      <c r="C31" s="39"/>
      <c r="D31" s="39"/>
    </row>
    <row r="32" spans="1:4" ht="18.95" customHeight="1">
      <c r="B32" s="42" t="s">
        <v>82</v>
      </c>
      <c r="C32" s="42" t="s">
        <v>83</v>
      </c>
      <c r="D32" s="42" t="s">
        <v>84</v>
      </c>
    </row>
    <row r="33" spans="1:7" ht="38.1" customHeight="1">
      <c r="B33" s="49" t="s">
        <v>85</v>
      </c>
      <c r="C33" s="50">
        <f>QUY_GIO_PP2</f>
        <v>1904</v>
      </c>
      <c r="D33" s="49" t="s">
        <v>86</v>
      </c>
    </row>
    <row r="34" spans="1:7" ht="38.1" customHeight="1">
      <c r="B34" s="49" t="s">
        <v>87</v>
      </c>
      <c r="C34" s="50" t="s">
        <v>88</v>
      </c>
      <c r="D34" s="49" t="s">
        <v>89</v>
      </c>
    </row>
    <row r="35" spans="1:7" ht="38.1" customHeight="1">
      <c r="B35" s="49" t="s">
        <v>90</v>
      </c>
      <c r="C35" s="50" t="s">
        <v>91</v>
      </c>
      <c r="D35" s="49" t="s">
        <v>92</v>
      </c>
    </row>
    <row r="36" spans="1:7" ht="38.1" customHeight="1">
      <c r="B36" s="49" t="s">
        <v>93</v>
      </c>
      <c r="C36" s="50" t="s">
        <v>94</v>
      </c>
      <c r="D36" s="49" t="s">
        <v>95</v>
      </c>
    </row>
    <row r="37" spans="1:7">
      <c r="A37" s="139" t="s">
        <v>96</v>
      </c>
      <c r="B37" s="136"/>
      <c r="C37" s="136"/>
      <c r="D37" s="136"/>
      <c r="E37" s="136"/>
      <c r="F37" s="136"/>
      <c r="G37" s="136"/>
    </row>
    <row r="38" spans="1:7">
      <c r="A38" s="136"/>
      <c r="B38" s="136"/>
      <c r="C38" s="136"/>
      <c r="D38" s="136"/>
      <c r="E38" s="136"/>
      <c r="F38" s="136"/>
      <c r="G38" s="136"/>
    </row>
    <row r="39" spans="1:7" ht="44.1" customHeight="1">
      <c r="A39" s="77"/>
    </row>
    <row r="40" spans="1:7">
      <c r="A40" s="55"/>
      <c r="B40" s="55"/>
      <c r="C40" s="55"/>
      <c r="D40" s="55"/>
    </row>
    <row r="41" spans="1:7" ht="62.1" customHeight="1">
      <c r="A41" s="54"/>
      <c r="B41" s="54"/>
      <c r="C41" s="54"/>
      <c r="D41" s="54"/>
    </row>
    <row r="42" spans="1:7" ht="62.1" customHeight="1">
      <c r="A42" s="54"/>
      <c r="B42" s="54"/>
      <c r="C42" s="54"/>
      <c r="D42" s="54"/>
    </row>
    <row r="44" spans="1:7" ht="44.1" customHeight="1">
      <c r="A44" s="135" t="s">
        <v>97</v>
      </c>
      <c r="B44" s="136"/>
      <c r="C44" s="136"/>
      <c r="D44" s="136"/>
      <c r="E44" s="136"/>
      <c r="F44" s="136"/>
      <c r="G44" s="136"/>
    </row>
    <row r="45" spans="1:7" ht="69" customHeight="1">
      <c r="A45" s="57" t="s">
        <v>98</v>
      </c>
      <c r="B45" s="57" t="s">
        <v>99</v>
      </c>
      <c r="C45" s="57" t="s">
        <v>100</v>
      </c>
      <c r="D45" s="57" t="s">
        <v>101</v>
      </c>
      <c r="E45" s="57" t="s">
        <v>102</v>
      </c>
      <c r="F45" s="57" t="s">
        <v>103</v>
      </c>
      <c r="G45" s="57" t="s">
        <v>104</v>
      </c>
    </row>
    <row r="46" spans="1:7" ht="102.95" customHeight="1">
      <c r="A46" s="56" t="s">
        <v>105</v>
      </c>
      <c r="B46" s="56" t="s">
        <v>106</v>
      </c>
      <c r="C46" s="56" t="s">
        <v>107</v>
      </c>
      <c r="D46" s="56" t="s">
        <v>108</v>
      </c>
      <c r="E46" s="56" t="s">
        <v>109</v>
      </c>
      <c r="F46" s="56" t="s">
        <v>110</v>
      </c>
    </row>
    <row r="47" spans="1:7" ht="102.95" customHeight="1">
      <c r="A47" s="56" t="s">
        <v>111</v>
      </c>
      <c r="B47" s="56" t="s">
        <v>1</v>
      </c>
      <c r="C47" s="56" t="s">
        <v>112</v>
      </c>
      <c r="D47" s="56" t="s">
        <v>108</v>
      </c>
      <c r="E47" s="56" t="s">
        <v>109</v>
      </c>
      <c r="F47" s="56" t="s">
        <v>110</v>
      </c>
    </row>
    <row r="48" spans="1:7" ht="102.95" customHeight="1">
      <c r="A48" s="56" t="s">
        <v>113</v>
      </c>
      <c r="B48" s="56" t="s">
        <v>2</v>
      </c>
      <c r="C48" s="56" t="s">
        <v>114</v>
      </c>
      <c r="D48" s="56" t="s">
        <v>108</v>
      </c>
      <c r="E48" s="56" t="s">
        <v>109</v>
      </c>
      <c r="F48" s="56" t="s">
        <v>110</v>
      </c>
    </row>
    <row r="49" spans="1:6" ht="102.95" customHeight="1">
      <c r="A49" s="56" t="s">
        <v>115</v>
      </c>
      <c r="B49" s="56" t="s">
        <v>3</v>
      </c>
      <c r="C49" s="56" t="s">
        <v>116</v>
      </c>
      <c r="D49" s="56" t="s">
        <v>108</v>
      </c>
      <c r="E49" s="56" t="s">
        <v>109</v>
      </c>
      <c r="F49" s="56" t="s">
        <v>110</v>
      </c>
    </row>
    <row r="50" spans="1:6" ht="42" customHeight="1">
      <c r="A50" s="58" t="s">
        <v>117</v>
      </c>
      <c r="B50" s="58" t="s">
        <v>118</v>
      </c>
    </row>
  </sheetData>
  <mergeCells count="3">
    <mergeCell ref="A44:G44"/>
    <mergeCell ref="A1:D1"/>
    <mergeCell ref="A37:G38"/>
  </mergeCells>
  <pageMargins left="0.7" right="0.7" top="0.75" bottom="0.75" header="0.3" footer="0.3"/>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7"/>
  <sheetViews>
    <sheetView topLeftCell="A136" zoomScale="40" zoomScaleNormal="40" workbookViewId="0">
      <selection activeCell="B170" sqref="B170"/>
    </sheetView>
  </sheetViews>
  <sheetFormatPr defaultRowHeight="14.25"/>
  <cols>
    <col min="1" max="1" width="8" customWidth="1"/>
    <col min="2" max="2" width="30" customWidth="1"/>
    <col min="3" max="3" width="55" customWidth="1"/>
    <col min="4" max="4" width="35" customWidth="1"/>
    <col min="5" max="5" width="45" customWidth="1"/>
    <col min="6" max="6" width="20" customWidth="1"/>
    <col min="7" max="7" width="45" customWidth="1"/>
  </cols>
  <sheetData>
    <row r="1" spans="1:7" ht="18">
      <c r="A1" s="78" t="s">
        <v>119</v>
      </c>
    </row>
    <row r="2" spans="1:7" ht="15">
      <c r="A2" s="79" t="s">
        <v>120</v>
      </c>
    </row>
    <row r="4" spans="1:7">
      <c r="A4" s="141" t="s">
        <v>121</v>
      </c>
      <c r="B4" s="136"/>
      <c r="C4" s="136"/>
      <c r="D4" s="136"/>
      <c r="E4" s="136"/>
      <c r="F4" s="136"/>
      <c r="G4" s="136"/>
    </row>
    <row r="5" spans="1:7" ht="18.75">
      <c r="A5" s="60" t="s">
        <v>98</v>
      </c>
      <c r="B5" s="60" t="s">
        <v>99</v>
      </c>
      <c r="C5" s="60" t="s">
        <v>100</v>
      </c>
      <c r="D5" s="60" t="s">
        <v>101</v>
      </c>
      <c r="E5" s="60" t="s">
        <v>102</v>
      </c>
      <c r="F5" s="60" t="s">
        <v>103</v>
      </c>
      <c r="G5" s="60" t="s">
        <v>104</v>
      </c>
    </row>
    <row r="6" spans="1:7" ht="56.25">
      <c r="A6" s="61" t="s">
        <v>105</v>
      </c>
      <c r="B6" s="61" t="s">
        <v>122</v>
      </c>
      <c r="C6" s="61" t="s">
        <v>123</v>
      </c>
      <c r="D6" s="61" t="s">
        <v>124</v>
      </c>
      <c r="E6" s="61" t="s">
        <v>125</v>
      </c>
      <c r="F6" s="61" t="s">
        <v>126</v>
      </c>
      <c r="G6" s="61" t="s">
        <v>127</v>
      </c>
    </row>
    <row r="7" spans="1:7" ht="37.5">
      <c r="A7" s="61" t="s">
        <v>111</v>
      </c>
      <c r="B7" s="61" t="s">
        <v>128</v>
      </c>
      <c r="C7" s="61" t="s">
        <v>129</v>
      </c>
      <c r="D7" s="61" t="s">
        <v>130</v>
      </c>
      <c r="E7" s="61" t="s">
        <v>131</v>
      </c>
      <c r="F7" s="61" t="s">
        <v>126</v>
      </c>
      <c r="G7" s="61" t="s">
        <v>132</v>
      </c>
    </row>
    <row r="8" spans="1:7" ht="56.25">
      <c r="A8" s="61" t="s">
        <v>113</v>
      </c>
      <c r="B8" s="61" t="s">
        <v>133</v>
      </c>
      <c r="C8" s="61" t="s">
        <v>134</v>
      </c>
      <c r="D8" s="61" t="s">
        <v>135</v>
      </c>
      <c r="E8" s="61" t="s">
        <v>136</v>
      </c>
      <c r="F8" s="61" t="s">
        <v>126</v>
      </c>
      <c r="G8" s="61" t="s">
        <v>137</v>
      </c>
    </row>
    <row r="9" spans="1:7" ht="56.25">
      <c r="A9" s="61" t="s">
        <v>115</v>
      </c>
      <c r="B9" s="61" t="s">
        <v>138</v>
      </c>
      <c r="C9" s="61" t="s">
        <v>139</v>
      </c>
      <c r="D9" s="61" t="s">
        <v>140</v>
      </c>
      <c r="E9" s="61" t="s">
        <v>141</v>
      </c>
      <c r="F9" s="61" t="s">
        <v>142</v>
      </c>
      <c r="G9" s="61" t="s">
        <v>143</v>
      </c>
    </row>
    <row r="10" spans="1:7" ht="37.5">
      <c r="A10" s="61" t="s">
        <v>144</v>
      </c>
      <c r="B10" s="61" t="s">
        <v>145</v>
      </c>
      <c r="C10" s="61" t="s">
        <v>146</v>
      </c>
      <c r="D10" s="61" t="s">
        <v>147</v>
      </c>
      <c r="E10" s="61" t="s">
        <v>148</v>
      </c>
      <c r="F10" s="61" t="s">
        <v>142</v>
      </c>
      <c r="G10" s="61" t="s">
        <v>149</v>
      </c>
    </row>
    <row r="11" spans="1:7" ht="56.25">
      <c r="A11" s="61" t="s">
        <v>150</v>
      </c>
      <c r="B11" s="61" t="s">
        <v>151</v>
      </c>
      <c r="C11" s="61" t="s">
        <v>152</v>
      </c>
      <c r="D11" s="61" t="s">
        <v>153</v>
      </c>
      <c r="E11" s="61" t="s">
        <v>154</v>
      </c>
      <c r="F11" s="61" t="s">
        <v>142</v>
      </c>
      <c r="G11" s="61" t="s">
        <v>155</v>
      </c>
    </row>
    <row r="12" spans="1:7" ht="37.5">
      <c r="A12" s="61" t="s">
        <v>156</v>
      </c>
      <c r="B12" s="61" t="s">
        <v>157</v>
      </c>
      <c r="C12" s="61" t="s">
        <v>158</v>
      </c>
      <c r="D12" s="61" t="s">
        <v>159</v>
      </c>
      <c r="E12" s="61" t="s">
        <v>160</v>
      </c>
      <c r="F12" s="61" t="s">
        <v>142</v>
      </c>
      <c r="G12" s="61" t="s">
        <v>161</v>
      </c>
    </row>
    <row r="13" spans="1:7" ht="37.5">
      <c r="A13" s="62" t="s">
        <v>117</v>
      </c>
      <c r="B13" s="142" t="s">
        <v>118</v>
      </c>
      <c r="C13" s="136"/>
      <c r="D13" s="136"/>
      <c r="E13" s="136"/>
      <c r="F13" s="136"/>
      <c r="G13" s="136"/>
    </row>
    <row r="16" spans="1:7">
      <c r="A16" s="141" t="s">
        <v>162</v>
      </c>
      <c r="B16" s="136"/>
      <c r="C16" s="136"/>
      <c r="D16" s="136"/>
      <c r="E16" s="136"/>
      <c r="F16" s="136"/>
      <c r="G16" s="136"/>
    </row>
    <row r="17" spans="1:7" ht="18.75">
      <c r="A17" s="60" t="s">
        <v>98</v>
      </c>
      <c r="B17" s="60" t="s">
        <v>99</v>
      </c>
      <c r="C17" s="60" t="s">
        <v>100</v>
      </c>
      <c r="D17" s="60" t="s">
        <v>101</v>
      </c>
      <c r="E17" s="60" t="s">
        <v>102</v>
      </c>
      <c r="F17" s="60" t="s">
        <v>103</v>
      </c>
      <c r="G17" s="60" t="s">
        <v>104</v>
      </c>
    </row>
    <row r="18" spans="1:7" ht="56.25">
      <c r="A18" s="61" t="s">
        <v>105</v>
      </c>
      <c r="B18" s="61" t="s">
        <v>163</v>
      </c>
      <c r="C18" s="61" t="s">
        <v>164</v>
      </c>
      <c r="D18" s="61" t="s">
        <v>165</v>
      </c>
      <c r="E18" s="61" t="s">
        <v>166</v>
      </c>
      <c r="F18" s="61" t="s">
        <v>142</v>
      </c>
      <c r="G18" s="61" t="s">
        <v>167</v>
      </c>
    </row>
    <row r="19" spans="1:7" ht="37.5">
      <c r="A19" s="61" t="s">
        <v>111</v>
      </c>
      <c r="B19" s="61" t="s">
        <v>122</v>
      </c>
      <c r="C19" s="61" t="s">
        <v>168</v>
      </c>
      <c r="D19" s="61" t="s">
        <v>169</v>
      </c>
      <c r="E19" s="61" t="s">
        <v>170</v>
      </c>
      <c r="F19" s="61" t="s">
        <v>171</v>
      </c>
      <c r="G19" s="61" t="s">
        <v>172</v>
      </c>
    </row>
    <row r="20" spans="1:7" ht="37.5">
      <c r="A20" s="61" t="s">
        <v>113</v>
      </c>
      <c r="B20" s="61" t="s">
        <v>173</v>
      </c>
      <c r="C20" s="61" t="s">
        <v>174</v>
      </c>
      <c r="D20" s="61" t="s">
        <v>175</v>
      </c>
      <c r="E20" s="61" t="s">
        <v>176</v>
      </c>
      <c r="F20" s="61" t="s">
        <v>177</v>
      </c>
      <c r="G20" s="61" t="s">
        <v>178</v>
      </c>
    </row>
    <row r="21" spans="1:7" ht="37.5">
      <c r="A21" s="61" t="s">
        <v>115</v>
      </c>
      <c r="B21" s="61" t="s">
        <v>179</v>
      </c>
      <c r="C21" s="61" t="s">
        <v>180</v>
      </c>
      <c r="D21" s="61" t="s">
        <v>181</v>
      </c>
      <c r="E21" s="61" t="s">
        <v>182</v>
      </c>
      <c r="F21" s="61" t="s">
        <v>142</v>
      </c>
      <c r="G21" s="61" t="s">
        <v>183</v>
      </c>
    </row>
    <row r="22" spans="1:7" ht="56.25">
      <c r="A22" s="61" t="s">
        <v>144</v>
      </c>
      <c r="B22" s="61" t="s">
        <v>184</v>
      </c>
      <c r="C22" s="61" t="s">
        <v>185</v>
      </c>
      <c r="D22" s="61" t="s">
        <v>186</v>
      </c>
      <c r="E22" s="61" t="s">
        <v>187</v>
      </c>
      <c r="F22" s="61" t="s">
        <v>142</v>
      </c>
      <c r="G22" s="61" t="s">
        <v>188</v>
      </c>
    </row>
    <row r="23" spans="1:7" ht="37.5">
      <c r="A23" s="61" t="s">
        <v>150</v>
      </c>
      <c r="B23" s="61" t="s">
        <v>189</v>
      </c>
      <c r="C23" s="61" t="s">
        <v>190</v>
      </c>
      <c r="D23" s="61" t="s">
        <v>191</v>
      </c>
      <c r="E23" s="61" t="s">
        <v>192</v>
      </c>
      <c r="F23" s="61" t="s">
        <v>142</v>
      </c>
      <c r="G23" s="61" t="s">
        <v>193</v>
      </c>
    </row>
    <row r="24" spans="1:7" ht="37.5">
      <c r="A24" s="61" t="s">
        <v>156</v>
      </c>
      <c r="B24" s="61" t="s">
        <v>194</v>
      </c>
      <c r="C24" s="61" t="s">
        <v>195</v>
      </c>
      <c r="D24" s="61" t="s">
        <v>196</v>
      </c>
      <c r="E24" s="61" t="s">
        <v>197</v>
      </c>
      <c r="F24" s="61" t="s">
        <v>198</v>
      </c>
      <c r="G24" s="61" t="s">
        <v>199</v>
      </c>
    </row>
    <row r="25" spans="1:7" ht="37.5">
      <c r="A25" s="61" t="s">
        <v>200</v>
      </c>
      <c r="B25" s="61" t="s">
        <v>201</v>
      </c>
      <c r="C25" s="61" t="s">
        <v>202</v>
      </c>
      <c r="D25" s="61" t="s">
        <v>203</v>
      </c>
      <c r="E25" s="61" t="s">
        <v>204</v>
      </c>
      <c r="F25" s="61" t="s">
        <v>142</v>
      </c>
      <c r="G25" s="61" t="s">
        <v>205</v>
      </c>
    </row>
    <row r="26" spans="1:7" ht="37.5">
      <c r="A26" s="62" t="s">
        <v>117</v>
      </c>
      <c r="B26" s="142" t="s">
        <v>118</v>
      </c>
      <c r="C26" s="136"/>
      <c r="D26" s="136"/>
      <c r="E26" s="136"/>
      <c r="F26" s="136"/>
      <c r="G26" s="136"/>
    </row>
    <row r="29" spans="1:7">
      <c r="A29" s="141" t="s">
        <v>206</v>
      </c>
      <c r="B29" s="136"/>
      <c r="C29" s="136"/>
      <c r="D29" s="136"/>
      <c r="E29" s="136"/>
      <c r="F29" s="136"/>
      <c r="G29" s="136"/>
    </row>
    <row r="30" spans="1:7" ht="18.75">
      <c r="A30" s="60" t="s">
        <v>98</v>
      </c>
      <c r="B30" s="60" t="s">
        <v>99</v>
      </c>
      <c r="C30" s="60" t="s">
        <v>100</v>
      </c>
      <c r="D30" s="60" t="s">
        <v>101</v>
      </c>
      <c r="E30" s="60" t="s">
        <v>102</v>
      </c>
      <c r="F30" s="60" t="s">
        <v>103</v>
      </c>
      <c r="G30" s="60" t="s">
        <v>104</v>
      </c>
    </row>
    <row r="31" spans="1:7" ht="56.25">
      <c r="A31" s="61" t="s">
        <v>105</v>
      </c>
      <c r="B31" s="61" t="s">
        <v>163</v>
      </c>
      <c r="C31" s="61" t="s">
        <v>207</v>
      </c>
      <c r="D31" s="61" t="s">
        <v>208</v>
      </c>
      <c r="E31" s="61" t="s">
        <v>209</v>
      </c>
      <c r="F31" s="61" t="s">
        <v>210</v>
      </c>
      <c r="G31" s="61" t="s">
        <v>211</v>
      </c>
    </row>
    <row r="32" spans="1:7" ht="37.5">
      <c r="A32" s="61" t="s">
        <v>111</v>
      </c>
      <c r="B32" s="61" t="s">
        <v>173</v>
      </c>
      <c r="C32" s="61" t="s">
        <v>212</v>
      </c>
      <c r="D32" s="61" t="s">
        <v>213</v>
      </c>
      <c r="E32" s="61" t="s">
        <v>214</v>
      </c>
      <c r="F32" s="61" t="s">
        <v>215</v>
      </c>
      <c r="G32" s="61" t="s">
        <v>216</v>
      </c>
    </row>
    <row r="33" spans="1:7" ht="37.5">
      <c r="A33" s="61" t="s">
        <v>113</v>
      </c>
      <c r="B33" s="61" t="s">
        <v>217</v>
      </c>
      <c r="C33" s="61" t="s">
        <v>218</v>
      </c>
      <c r="D33" s="61" t="s">
        <v>219</v>
      </c>
      <c r="E33" s="61" t="s">
        <v>220</v>
      </c>
      <c r="F33" s="61" t="s">
        <v>142</v>
      </c>
      <c r="G33" s="61" t="s">
        <v>221</v>
      </c>
    </row>
    <row r="34" spans="1:7" ht="56.25">
      <c r="A34" s="61" t="s">
        <v>115</v>
      </c>
      <c r="B34" s="61" t="s">
        <v>222</v>
      </c>
      <c r="C34" s="61" t="s">
        <v>223</v>
      </c>
      <c r="D34" s="61" t="s">
        <v>224</v>
      </c>
      <c r="E34" s="61" t="s">
        <v>225</v>
      </c>
      <c r="F34" s="61" t="s">
        <v>198</v>
      </c>
      <c r="G34" s="61" t="s">
        <v>226</v>
      </c>
    </row>
    <row r="35" spans="1:7" ht="56.25">
      <c r="A35" s="61" t="s">
        <v>144</v>
      </c>
      <c r="B35" s="61" t="s">
        <v>227</v>
      </c>
      <c r="C35" s="61" t="s">
        <v>228</v>
      </c>
      <c r="D35" s="61" t="s">
        <v>229</v>
      </c>
      <c r="E35" s="61" t="s">
        <v>230</v>
      </c>
      <c r="F35" s="61" t="s">
        <v>198</v>
      </c>
      <c r="G35" s="61" t="s">
        <v>231</v>
      </c>
    </row>
    <row r="36" spans="1:7" ht="56.25">
      <c r="A36" s="61" t="s">
        <v>150</v>
      </c>
      <c r="B36" s="61" t="s">
        <v>232</v>
      </c>
      <c r="C36" s="61" t="s">
        <v>233</v>
      </c>
      <c r="D36" s="61" t="s">
        <v>234</v>
      </c>
      <c r="E36" s="61" t="s">
        <v>235</v>
      </c>
      <c r="F36" s="61" t="s">
        <v>215</v>
      </c>
      <c r="G36" s="61" t="s">
        <v>236</v>
      </c>
    </row>
    <row r="37" spans="1:7" ht="56.25">
      <c r="A37" s="61" t="s">
        <v>156</v>
      </c>
      <c r="B37" s="61" t="s">
        <v>237</v>
      </c>
      <c r="C37" s="61" t="s">
        <v>238</v>
      </c>
      <c r="D37" s="61" t="s">
        <v>239</v>
      </c>
      <c r="E37" s="61" t="s">
        <v>240</v>
      </c>
      <c r="F37" s="61" t="s">
        <v>215</v>
      </c>
      <c r="G37" s="61" t="s">
        <v>241</v>
      </c>
    </row>
    <row r="38" spans="1:7" ht="37.5">
      <c r="A38" s="61" t="s">
        <v>200</v>
      </c>
      <c r="B38" s="61" t="s">
        <v>242</v>
      </c>
      <c r="C38" s="61" t="s">
        <v>243</v>
      </c>
      <c r="D38" s="61" t="s">
        <v>244</v>
      </c>
      <c r="E38" s="61" t="s">
        <v>245</v>
      </c>
      <c r="F38" s="61" t="s">
        <v>142</v>
      </c>
      <c r="G38" s="61" t="s">
        <v>246</v>
      </c>
    </row>
    <row r="39" spans="1:7" ht="75">
      <c r="A39" s="61" t="s">
        <v>247</v>
      </c>
      <c r="B39" s="61" t="s">
        <v>248</v>
      </c>
      <c r="C39" s="61" t="s">
        <v>249</v>
      </c>
      <c r="D39" s="61" t="s">
        <v>250</v>
      </c>
      <c r="E39" s="61" t="s">
        <v>251</v>
      </c>
      <c r="F39" s="61" t="s">
        <v>142</v>
      </c>
      <c r="G39" s="61" t="s">
        <v>252</v>
      </c>
    </row>
    <row r="40" spans="1:7" ht="37.5">
      <c r="A40" s="61" t="s">
        <v>253</v>
      </c>
      <c r="B40" s="61" t="s">
        <v>254</v>
      </c>
      <c r="C40" s="61" t="s">
        <v>255</v>
      </c>
      <c r="D40" s="61" t="s">
        <v>256</v>
      </c>
      <c r="E40" s="61" t="s">
        <v>257</v>
      </c>
      <c r="F40" s="61" t="s">
        <v>210</v>
      </c>
      <c r="G40" s="61" t="s">
        <v>258</v>
      </c>
    </row>
    <row r="41" spans="1:7" ht="37.5">
      <c r="A41" s="61" t="s">
        <v>259</v>
      </c>
      <c r="B41" s="61" t="s">
        <v>145</v>
      </c>
      <c r="C41" s="61" t="s">
        <v>260</v>
      </c>
      <c r="D41" s="61" t="s">
        <v>261</v>
      </c>
      <c r="E41" s="61" t="s">
        <v>262</v>
      </c>
      <c r="F41" s="61" t="s">
        <v>142</v>
      </c>
      <c r="G41" s="61" t="s">
        <v>263</v>
      </c>
    </row>
    <row r="42" spans="1:7" ht="56.25">
      <c r="A42" s="61" t="s">
        <v>264</v>
      </c>
      <c r="B42" s="61" t="s">
        <v>265</v>
      </c>
      <c r="C42" s="61" t="s">
        <v>266</v>
      </c>
      <c r="D42" s="61" t="s">
        <v>267</v>
      </c>
      <c r="E42" s="61" t="s">
        <v>268</v>
      </c>
      <c r="F42" s="61" t="s">
        <v>269</v>
      </c>
      <c r="G42" s="61" t="s">
        <v>270</v>
      </c>
    </row>
    <row r="43" spans="1:7" ht="37.5">
      <c r="A43" s="61" t="s">
        <v>271</v>
      </c>
      <c r="B43" s="61" t="s">
        <v>272</v>
      </c>
      <c r="C43" s="61" t="s">
        <v>273</v>
      </c>
      <c r="D43" s="61" t="s">
        <v>274</v>
      </c>
      <c r="E43" s="61" t="s">
        <v>275</v>
      </c>
      <c r="F43" s="61" t="s">
        <v>215</v>
      </c>
      <c r="G43" s="61" t="s">
        <v>276</v>
      </c>
    </row>
    <row r="44" spans="1:7" ht="56.25">
      <c r="A44" s="61" t="s">
        <v>277</v>
      </c>
      <c r="B44" s="61" t="s">
        <v>278</v>
      </c>
      <c r="C44" s="61" t="s">
        <v>279</v>
      </c>
      <c r="D44" s="61" t="s">
        <v>280</v>
      </c>
      <c r="E44" s="61" t="s">
        <v>281</v>
      </c>
      <c r="F44" s="61" t="s">
        <v>215</v>
      </c>
      <c r="G44" s="61" t="s">
        <v>282</v>
      </c>
    </row>
    <row r="45" spans="1:7" ht="37.5">
      <c r="A45" s="61" t="s">
        <v>283</v>
      </c>
      <c r="B45" s="61" t="s">
        <v>284</v>
      </c>
      <c r="C45" s="61" t="s">
        <v>285</v>
      </c>
      <c r="D45" s="61" t="s">
        <v>286</v>
      </c>
      <c r="E45" s="61" t="s">
        <v>287</v>
      </c>
      <c r="F45" s="61" t="s">
        <v>215</v>
      </c>
      <c r="G45" s="61" t="s">
        <v>288</v>
      </c>
    </row>
    <row r="46" spans="1:7" ht="56.25">
      <c r="A46" s="61" t="s">
        <v>289</v>
      </c>
      <c r="B46" s="61" t="s">
        <v>290</v>
      </c>
      <c r="C46" s="61" t="s">
        <v>291</v>
      </c>
      <c r="D46" s="61" t="s">
        <v>292</v>
      </c>
      <c r="E46" s="61" t="s">
        <v>293</v>
      </c>
      <c r="F46" s="61" t="s">
        <v>215</v>
      </c>
      <c r="G46" s="61" t="s">
        <v>294</v>
      </c>
    </row>
    <row r="47" spans="1:7" ht="37.5">
      <c r="A47" s="61" t="s">
        <v>295</v>
      </c>
      <c r="B47" s="61" t="s">
        <v>296</v>
      </c>
      <c r="C47" s="61" t="s">
        <v>297</v>
      </c>
      <c r="D47" s="61" t="s">
        <v>298</v>
      </c>
      <c r="E47" s="61" t="s">
        <v>299</v>
      </c>
      <c r="F47" s="61" t="s">
        <v>215</v>
      </c>
      <c r="G47" s="61" t="s">
        <v>300</v>
      </c>
    </row>
    <row r="48" spans="1:7" ht="75">
      <c r="A48" s="61" t="s">
        <v>301</v>
      </c>
      <c r="B48" s="61" t="s">
        <v>302</v>
      </c>
      <c r="C48" s="61" t="s">
        <v>303</v>
      </c>
      <c r="D48" s="61" t="s">
        <v>304</v>
      </c>
      <c r="E48" s="61" t="s">
        <v>305</v>
      </c>
      <c r="F48" s="61" t="s">
        <v>215</v>
      </c>
      <c r="G48" s="61" t="s">
        <v>306</v>
      </c>
    </row>
    <row r="49" spans="1:7" ht="56.25">
      <c r="A49" s="61" t="s">
        <v>307</v>
      </c>
      <c r="B49" s="61" t="s">
        <v>308</v>
      </c>
      <c r="C49" s="61" t="s">
        <v>309</v>
      </c>
      <c r="D49" s="61" t="s">
        <v>310</v>
      </c>
      <c r="E49" s="61" t="s">
        <v>311</v>
      </c>
      <c r="F49" s="61" t="s">
        <v>312</v>
      </c>
      <c r="G49" s="61" t="s">
        <v>313</v>
      </c>
    </row>
    <row r="50" spans="1:7" ht="37.5">
      <c r="A50" s="62" t="s">
        <v>117</v>
      </c>
      <c r="B50" s="143" t="s">
        <v>118</v>
      </c>
      <c r="C50" s="144"/>
      <c r="D50" s="144"/>
      <c r="E50" s="144"/>
      <c r="F50" s="144"/>
      <c r="G50" s="144"/>
    </row>
    <row r="53" spans="1:7">
      <c r="A53" s="141" t="s">
        <v>314</v>
      </c>
      <c r="B53" s="136"/>
      <c r="C53" s="136"/>
      <c r="D53" s="136"/>
      <c r="E53" s="136"/>
      <c r="F53" s="136"/>
      <c r="G53" s="136"/>
    </row>
    <row r="54" spans="1:7" ht="18.75">
      <c r="A54" s="60" t="s">
        <v>98</v>
      </c>
      <c r="B54" s="60" t="s">
        <v>99</v>
      </c>
      <c r="C54" s="60" t="s">
        <v>100</v>
      </c>
      <c r="D54" s="60" t="s">
        <v>101</v>
      </c>
      <c r="E54" s="60" t="s">
        <v>102</v>
      </c>
      <c r="F54" s="60" t="s">
        <v>103</v>
      </c>
      <c r="G54" s="60" t="s">
        <v>104</v>
      </c>
    </row>
    <row r="55" spans="1:7" ht="37.5">
      <c r="A55" s="61" t="s">
        <v>105</v>
      </c>
      <c r="B55" s="61" t="s">
        <v>163</v>
      </c>
      <c r="C55" s="61" t="s">
        <v>315</v>
      </c>
      <c r="D55" s="61" t="s">
        <v>316</v>
      </c>
      <c r="E55" s="61" t="s">
        <v>317</v>
      </c>
      <c r="F55" s="61" t="s">
        <v>210</v>
      </c>
      <c r="G55" s="61" t="s">
        <v>318</v>
      </c>
    </row>
    <row r="56" spans="1:7" ht="18.75">
      <c r="A56" s="61" t="s">
        <v>111</v>
      </c>
      <c r="B56" s="61" t="s">
        <v>173</v>
      </c>
      <c r="C56" s="61" t="s">
        <v>319</v>
      </c>
      <c r="D56" s="61" t="s">
        <v>213</v>
      </c>
      <c r="E56" s="61" t="s">
        <v>320</v>
      </c>
      <c r="F56" s="61" t="s">
        <v>321</v>
      </c>
      <c r="G56" s="61" t="s">
        <v>322</v>
      </c>
    </row>
    <row r="57" spans="1:7" ht="56.25">
      <c r="A57" s="61" t="s">
        <v>113</v>
      </c>
      <c r="B57" s="61" t="s">
        <v>323</v>
      </c>
      <c r="C57" s="61" t="s">
        <v>324</v>
      </c>
      <c r="D57" s="61" t="s">
        <v>325</v>
      </c>
      <c r="E57" s="61" t="s">
        <v>326</v>
      </c>
      <c r="F57" s="61" t="s">
        <v>210</v>
      </c>
      <c r="G57" s="61" t="s">
        <v>327</v>
      </c>
    </row>
    <row r="58" spans="1:7" ht="18.75">
      <c r="A58" s="61" t="s">
        <v>115</v>
      </c>
      <c r="B58" s="61" t="s">
        <v>328</v>
      </c>
      <c r="C58" s="61" t="s">
        <v>329</v>
      </c>
      <c r="D58" s="61" t="s">
        <v>330</v>
      </c>
      <c r="E58" s="61" t="s">
        <v>331</v>
      </c>
      <c r="F58" s="61" t="s">
        <v>142</v>
      </c>
      <c r="G58" s="61" t="s">
        <v>332</v>
      </c>
    </row>
    <row r="59" spans="1:7" ht="37.5">
      <c r="A59" s="61" t="s">
        <v>144</v>
      </c>
      <c r="B59" s="61" t="s">
        <v>333</v>
      </c>
      <c r="C59" s="61" t="s">
        <v>334</v>
      </c>
      <c r="D59" s="61" t="s">
        <v>335</v>
      </c>
      <c r="E59" s="61" t="s">
        <v>336</v>
      </c>
      <c r="F59" s="61" t="s">
        <v>142</v>
      </c>
      <c r="G59" s="61" t="s">
        <v>337</v>
      </c>
    </row>
    <row r="60" spans="1:7" ht="37.5">
      <c r="A60" s="61" t="s">
        <v>150</v>
      </c>
      <c r="B60" s="61" t="s">
        <v>338</v>
      </c>
      <c r="C60" s="61" t="s">
        <v>339</v>
      </c>
      <c r="D60" s="61" t="s">
        <v>340</v>
      </c>
      <c r="E60" s="61" t="s">
        <v>341</v>
      </c>
      <c r="F60" s="61" t="s">
        <v>342</v>
      </c>
      <c r="G60" s="61" t="s">
        <v>343</v>
      </c>
    </row>
    <row r="61" spans="1:7" ht="37.5">
      <c r="A61" s="61" t="s">
        <v>156</v>
      </c>
      <c r="B61" s="61" t="s">
        <v>344</v>
      </c>
      <c r="C61" s="61" t="s">
        <v>345</v>
      </c>
      <c r="D61" s="61" t="s">
        <v>346</v>
      </c>
      <c r="E61" s="61" t="s">
        <v>347</v>
      </c>
      <c r="F61" s="61" t="s">
        <v>342</v>
      </c>
      <c r="G61" s="61" t="s">
        <v>348</v>
      </c>
    </row>
    <row r="62" spans="1:7" ht="56.25">
      <c r="A62" s="61" t="s">
        <v>200</v>
      </c>
      <c r="B62" s="61" t="s">
        <v>349</v>
      </c>
      <c r="C62" s="61" t="s">
        <v>350</v>
      </c>
      <c r="D62" s="61" t="s">
        <v>351</v>
      </c>
      <c r="E62" s="61" t="s">
        <v>352</v>
      </c>
      <c r="F62" s="61" t="s">
        <v>353</v>
      </c>
      <c r="G62" s="61" t="s">
        <v>354</v>
      </c>
    </row>
    <row r="63" spans="1:7" ht="56.25">
      <c r="A63" s="61" t="s">
        <v>247</v>
      </c>
      <c r="B63" s="61" t="s">
        <v>355</v>
      </c>
      <c r="C63" s="61" t="s">
        <v>356</v>
      </c>
      <c r="D63" s="61" t="s">
        <v>357</v>
      </c>
      <c r="E63" s="61" t="s">
        <v>358</v>
      </c>
      <c r="F63" s="61" t="s">
        <v>198</v>
      </c>
      <c r="G63" s="61" t="s">
        <v>359</v>
      </c>
    </row>
    <row r="64" spans="1:7" ht="56.25">
      <c r="A64" s="61" t="s">
        <v>253</v>
      </c>
      <c r="B64" s="61" t="s">
        <v>360</v>
      </c>
      <c r="C64" s="61" t="s">
        <v>361</v>
      </c>
      <c r="D64" s="61" t="s">
        <v>362</v>
      </c>
      <c r="E64" s="61" t="s">
        <v>363</v>
      </c>
      <c r="F64" s="61" t="s">
        <v>142</v>
      </c>
      <c r="G64" s="61" t="s">
        <v>364</v>
      </c>
    </row>
    <row r="65" spans="1:7" ht="18.75">
      <c r="A65" s="61" t="s">
        <v>259</v>
      </c>
      <c r="B65" s="61" t="s">
        <v>145</v>
      </c>
      <c r="C65" s="61" t="s">
        <v>365</v>
      </c>
      <c r="D65" s="61" t="s">
        <v>261</v>
      </c>
      <c r="E65" s="61" t="s">
        <v>366</v>
      </c>
      <c r="F65" s="61" t="s">
        <v>142</v>
      </c>
      <c r="G65" s="61" t="s">
        <v>367</v>
      </c>
    </row>
    <row r="66" spans="1:7" ht="56.25">
      <c r="A66" s="61" t="s">
        <v>264</v>
      </c>
      <c r="B66" s="61" t="s">
        <v>368</v>
      </c>
      <c r="C66" s="61" t="s">
        <v>369</v>
      </c>
      <c r="D66" s="61" t="s">
        <v>370</v>
      </c>
      <c r="E66" s="61" t="s">
        <v>371</v>
      </c>
      <c r="F66" s="61" t="s">
        <v>210</v>
      </c>
      <c r="G66" s="61" t="s">
        <v>372</v>
      </c>
    </row>
    <row r="67" spans="1:7" ht="56.25">
      <c r="A67" s="61" t="s">
        <v>271</v>
      </c>
      <c r="B67" s="61" t="s">
        <v>151</v>
      </c>
      <c r="C67" s="61" t="s">
        <v>373</v>
      </c>
      <c r="D67" s="61" t="s">
        <v>374</v>
      </c>
      <c r="E67" s="61" t="s">
        <v>375</v>
      </c>
      <c r="F67" s="61" t="s">
        <v>210</v>
      </c>
      <c r="G67" s="61" t="s">
        <v>376</v>
      </c>
    </row>
    <row r="68" spans="1:7" ht="37.5">
      <c r="A68" s="61" t="s">
        <v>277</v>
      </c>
      <c r="B68" s="61" t="s">
        <v>377</v>
      </c>
      <c r="C68" s="61" t="s">
        <v>378</v>
      </c>
      <c r="D68" s="61" t="s">
        <v>379</v>
      </c>
      <c r="E68" s="61" t="s">
        <v>380</v>
      </c>
      <c r="F68" s="61" t="s">
        <v>381</v>
      </c>
      <c r="G68" s="61" t="s">
        <v>382</v>
      </c>
    </row>
    <row r="69" spans="1:7" ht="18.75">
      <c r="A69" s="61" t="s">
        <v>283</v>
      </c>
      <c r="B69" s="61" t="s">
        <v>383</v>
      </c>
      <c r="C69" s="61" t="s">
        <v>384</v>
      </c>
      <c r="D69" s="61" t="s">
        <v>385</v>
      </c>
      <c r="E69" s="61" t="s">
        <v>380</v>
      </c>
      <c r="F69" s="61" t="s">
        <v>381</v>
      </c>
      <c r="G69" s="61" t="s">
        <v>386</v>
      </c>
    </row>
    <row r="70" spans="1:7" ht="37.5">
      <c r="A70" s="61" t="s">
        <v>289</v>
      </c>
      <c r="B70" s="61" t="s">
        <v>387</v>
      </c>
      <c r="C70" s="61" t="s">
        <v>388</v>
      </c>
      <c r="D70" s="61" t="s">
        <v>389</v>
      </c>
      <c r="E70" s="61" t="s">
        <v>390</v>
      </c>
      <c r="F70" s="61" t="s">
        <v>381</v>
      </c>
      <c r="G70" s="61" t="s">
        <v>391</v>
      </c>
    </row>
    <row r="71" spans="1:7" ht="37.5">
      <c r="A71" s="61" t="s">
        <v>295</v>
      </c>
      <c r="B71" s="61" t="s">
        <v>392</v>
      </c>
      <c r="C71" s="61" t="s">
        <v>393</v>
      </c>
      <c r="D71" s="61" t="s">
        <v>394</v>
      </c>
      <c r="E71" s="61" t="s">
        <v>395</v>
      </c>
      <c r="F71" s="61" t="s">
        <v>198</v>
      </c>
      <c r="G71" s="61" t="s">
        <v>396</v>
      </c>
    </row>
    <row r="72" spans="1:7" ht="37.5">
      <c r="A72" s="61" t="s">
        <v>301</v>
      </c>
      <c r="B72" s="61" t="s">
        <v>397</v>
      </c>
      <c r="C72" s="61" t="s">
        <v>398</v>
      </c>
      <c r="D72" s="61" t="s">
        <v>399</v>
      </c>
      <c r="E72" s="61" t="s">
        <v>400</v>
      </c>
      <c r="F72" s="61" t="s">
        <v>198</v>
      </c>
      <c r="G72" s="61" t="s">
        <v>401</v>
      </c>
    </row>
    <row r="73" spans="1:7" ht="37.5">
      <c r="A73" s="61" t="s">
        <v>307</v>
      </c>
      <c r="B73" s="61" t="s">
        <v>402</v>
      </c>
      <c r="C73" s="61" t="s">
        <v>403</v>
      </c>
      <c r="D73" s="61" t="s">
        <v>404</v>
      </c>
      <c r="E73" s="61" t="s">
        <v>405</v>
      </c>
      <c r="F73" s="61" t="s">
        <v>406</v>
      </c>
      <c r="G73" s="61" t="s">
        <v>407</v>
      </c>
    </row>
    <row r="74" spans="1:7" ht="37.5">
      <c r="A74" s="62" t="s">
        <v>117</v>
      </c>
      <c r="B74" s="143" t="s">
        <v>118</v>
      </c>
      <c r="C74" s="144"/>
      <c r="D74" s="144"/>
      <c r="E74" s="144"/>
      <c r="F74" s="144"/>
      <c r="G74" s="144"/>
    </row>
    <row r="77" spans="1:7">
      <c r="A77" s="141" t="s">
        <v>408</v>
      </c>
      <c r="B77" s="136"/>
      <c r="C77" s="136"/>
      <c r="D77" s="136"/>
      <c r="E77" s="136"/>
      <c r="F77" s="136"/>
      <c r="G77" s="136"/>
    </row>
    <row r="78" spans="1:7" ht="18.75">
      <c r="A78" s="60" t="s">
        <v>98</v>
      </c>
      <c r="B78" s="60" t="s">
        <v>99</v>
      </c>
      <c r="C78" s="60" t="s">
        <v>100</v>
      </c>
      <c r="D78" s="60" t="s">
        <v>101</v>
      </c>
      <c r="E78" s="60" t="s">
        <v>102</v>
      </c>
      <c r="F78" s="60" t="s">
        <v>103</v>
      </c>
      <c r="G78" s="60" t="s">
        <v>104</v>
      </c>
    </row>
    <row r="79" spans="1:7" ht="37.5">
      <c r="A79" s="61" t="s">
        <v>105</v>
      </c>
      <c r="B79" s="61" t="s">
        <v>163</v>
      </c>
      <c r="C79" s="61" t="s">
        <v>409</v>
      </c>
      <c r="D79" s="61" t="s">
        <v>410</v>
      </c>
      <c r="E79" s="61" t="s">
        <v>411</v>
      </c>
      <c r="F79" s="61" t="s">
        <v>381</v>
      </c>
      <c r="G79" s="61" t="s">
        <v>412</v>
      </c>
    </row>
    <row r="80" spans="1:7" ht="18.75">
      <c r="A80" s="61" t="s">
        <v>111</v>
      </c>
      <c r="B80" s="61" t="s">
        <v>173</v>
      </c>
      <c r="C80" s="61" t="s">
        <v>413</v>
      </c>
      <c r="D80" s="61" t="s">
        <v>414</v>
      </c>
      <c r="E80" s="61" t="s">
        <v>415</v>
      </c>
      <c r="F80" s="61" t="s">
        <v>381</v>
      </c>
      <c r="G80" s="61" t="s">
        <v>416</v>
      </c>
    </row>
    <row r="81" spans="1:7" ht="37.5">
      <c r="A81" s="61" t="s">
        <v>113</v>
      </c>
      <c r="B81" s="61" t="s">
        <v>417</v>
      </c>
      <c r="C81" s="61" t="s">
        <v>418</v>
      </c>
      <c r="D81" s="61" t="s">
        <v>410</v>
      </c>
      <c r="E81" s="61" t="s">
        <v>419</v>
      </c>
      <c r="F81" s="61" t="s">
        <v>381</v>
      </c>
      <c r="G81" s="61" t="s">
        <v>420</v>
      </c>
    </row>
    <row r="82" spans="1:7" ht="37.5">
      <c r="A82" s="61" t="s">
        <v>115</v>
      </c>
      <c r="B82" s="61" t="s">
        <v>421</v>
      </c>
      <c r="C82" s="61" t="s">
        <v>422</v>
      </c>
      <c r="D82" s="61" t="s">
        <v>410</v>
      </c>
      <c r="E82" s="61" t="s">
        <v>423</v>
      </c>
      <c r="F82" s="61" t="s">
        <v>381</v>
      </c>
      <c r="G82" s="61" t="s">
        <v>424</v>
      </c>
    </row>
    <row r="83" spans="1:7" ht="18.75">
      <c r="A83" s="61" t="s">
        <v>144</v>
      </c>
      <c r="B83" s="61" t="s">
        <v>355</v>
      </c>
      <c r="C83" s="61" t="s">
        <v>425</v>
      </c>
      <c r="D83" s="61" t="s">
        <v>410</v>
      </c>
      <c r="E83" s="61" t="s">
        <v>426</v>
      </c>
      <c r="F83" s="61" t="s">
        <v>381</v>
      </c>
      <c r="G83" s="61" t="s">
        <v>427</v>
      </c>
    </row>
    <row r="84" spans="1:7" ht="56.25">
      <c r="A84" s="61" t="s">
        <v>150</v>
      </c>
      <c r="B84" s="61" t="s">
        <v>428</v>
      </c>
      <c r="C84" s="61" t="s">
        <v>429</v>
      </c>
      <c r="D84" s="61" t="s">
        <v>430</v>
      </c>
      <c r="E84" s="61" t="s">
        <v>431</v>
      </c>
      <c r="F84" s="61" t="s">
        <v>381</v>
      </c>
      <c r="G84" s="61" t="s">
        <v>432</v>
      </c>
    </row>
    <row r="85" spans="1:7" ht="37.5">
      <c r="A85" s="61" t="s">
        <v>156</v>
      </c>
      <c r="B85" s="61" t="s">
        <v>151</v>
      </c>
      <c r="C85" s="61" t="s">
        <v>433</v>
      </c>
      <c r="D85" s="61" t="s">
        <v>434</v>
      </c>
      <c r="E85" s="61" t="s">
        <v>435</v>
      </c>
      <c r="F85" s="61" t="s">
        <v>215</v>
      </c>
      <c r="G85" s="61" t="s">
        <v>436</v>
      </c>
    </row>
    <row r="86" spans="1:7" ht="18.75">
      <c r="A86" s="61" t="s">
        <v>200</v>
      </c>
      <c r="B86" s="61" t="s">
        <v>437</v>
      </c>
      <c r="C86" s="61" t="s">
        <v>438</v>
      </c>
      <c r="D86" s="61" t="s">
        <v>410</v>
      </c>
      <c r="E86" s="61" t="s">
        <v>415</v>
      </c>
      <c r="F86" s="61" t="s">
        <v>381</v>
      </c>
      <c r="G86" s="61" t="s">
        <v>439</v>
      </c>
    </row>
    <row r="87" spans="1:7" ht="37.5">
      <c r="A87" s="61" t="s">
        <v>247</v>
      </c>
      <c r="B87" s="61" t="s">
        <v>440</v>
      </c>
      <c r="C87" s="61" t="s">
        <v>441</v>
      </c>
      <c r="D87" s="61" t="s">
        <v>442</v>
      </c>
      <c r="E87" s="61" t="s">
        <v>415</v>
      </c>
      <c r="F87" s="61" t="s">
        <v>381</v>
      </c>
      <c r="G87" s="61" t="s">
        <v>443</v>
      </c>
    </row>
    <row r="88" spans="1:7" ht="37.5">
      <c r="A88" s="62" t="s">
        <v>117</v>
      </c>
      <c r="B88" s="142" t="s">
        <v>118</v>
      </c>
      <c r="C88" s="136"/>
      <c r="D88" s="136"/>
      <c r="E88" s="136"/>
      <c r="F88" s="136"/>
      <c r="G88" s="136"/>
    </row>
    <row r="91" spans="1:7">
      <c r="A91" s="141" t="s">
        <v>444</v>
      </c>
      <c r="B91" s="136"/>
      <c r="C91" s="136"/>
      <c r="D91" s="136"/>
      <c r="E91" s="136"/>
      <c r="F91" s="136"/>
      <c r="G91" s="136"/>
    </row>
    <row r="92" spans="1:7" ht="18.75">
      <c r="A92" s="60" t="s">
        <v>98</v>
      </c>
      <c r="B92" s="60" t="s">
        <v>99</v>
      </c>
      <c r="C92" s="60" t="s">
        <v>100</v>
      </c>
      <c r="D92" s="60" t="s">
        <v>101</v>
      </c>
      <c r="E92" s="60" t="s">
        <v>102</v>
      </c>
      <c r="F92" s="60" t="s">
        <v>103</v>
      </c>
      <c r="G92" s="60" t="s">
        <v>104</v>
      </c>
    </row>
    <row r="93" spans="1:7" ht="37.5">
      <c r="A93" s="61" t="s">
        <v>105</v>
      </c>
      <c r="B93" s="61" t="s">
        <v>173</v>
      </c>
      <c r="C93" s="61" t="s">
        <v>445</v>
      </c>
      <c r="D93" s="61" t="s">
        <v>446</v>
      </c>
      <c r="E93" s="61" t="s">
        <v>447</v>
      </c>
      <c r="F93" s="61" t="s">
        <v>126</v>
      </c>
      <c r="G93" s="61" t="s">
        <v>448</v>
      </c>
    </row>
    <row r="94" spans="1:7" ht="37.5">
      <c r="A94" s="61" t="s">
        <v>111</v>
      </c>
      <c r="B94" s="61" t="s">
        <v>449</v>
      </c>
      <c r="C94" s="61" t="s">
        <v>450</v>
      </c>
      <c r="D94" s="61" t="s">
        <v>451</v>
      </c>
      <c r="E94" s="61" t="s">
        <v>452</v>
      </c>
      <c r="F94" s="61" t="s">
        <v>126</v>
      </c>
      <c r="G94" s="61" t="s">
        <v>453</v>
      </c>
    </row>
    <row r="95" spans="1:7" ht="37.5">
      <c r="A95" s="61" t="s">
        <v>113</v>
      </c>
      <c r="B95" s="61" t="s">
        <v>454</v>
      </c>
      <c r="C95" s="61" t="s">
        <v>455</v>
      </c>
      <c r="D95" s="61" t="s">
        <v>456</v>
      </c>
      <c r="E95" s="61" t="s">
        <v>457</v>
      </c>
      <c r="F95" s="61" t="s">
        <v>142</v>
      </c>
      <c r="G95" s="61" t="s">
        <v>458</v>
      </c>
    </row>
    <row r="96" spans="1:7" ht="37.5">
      <c r="A96" s="61" t="s">
        <v>115</v>
      </c>
      <c r="B96" s="61" t="s">
        <v>459</v>
      </c>
      <c r="C96" s="61" t="s">
        <v>460</v>
      </c>
      <c r="D96" s="61" t="s">
        <v>461</v>
      </c>
      <c r="E96" s="61" t="s">
        <v>462</v>
      </c>
      <c r="F96" s="61" t="s">
        <v>126</v>
      </c>
      <c r="G96" s="61" t="s">
        <v>463</v>
      </c>
    </row>
    <row r="97" spans="1:7" ht="56.25">
      <c r="A97" s="61" t="s">
        <v>144</v>
      </c>
      <c r="B97" s="61" t="s">
        <v>464</v>
      </c>
      <c r="C97" s="61" t="s">
        <v>465</v>
      </c>
      <c r="D97" s="61" t="s">
        <v>466</v>
      </c>
      <c r="E97" s="61" t="s">
        <v>467</v>
      </c>
      <c r="F97" s="61" t="s">
        <v>215</v>
      </c>
      <c r="G97" s="61" t="s">
        <v>468</v>
      </c>
    </row>
    <row r="98" spans="1:7" ht="75">
      <c r="A98" s="61" t="s">
        <v>150</v>
      </c>
      <c r="B98" s="61" t="s">
        <v>469</v>
      </c>
      <c r="C98" s="61" t="s">
        <v>470</v>
      </c>
      <c r="D98" s="61" t="s">
        <v>471</v>
      </c>
      <c r="E98" s="61" t="s">
        <v>472</v>
      </c>
      <c r="F98" s="61" t="s">
        <v>473</v>
      </c>
      <c r="G98" s="61" t="s">
        <v>474</v>
      </c>
    </row>
    <row r="99" spans="1:7" ht="56.25">
      <c r="A99" s="61" t="s">
        <v>156</v>
      </c>
      <c r="B99" s="61" t="s">
        <v>151</v>
      </c>
      <c r="C99" s="61" t="s">
        <v>475</v>
      </c>
      <c r="D99" s="61" t="s">
        <v>476</v>
      </c>
      <c r="E99" s="61" t="s">
        <v>477</v>
      </c>
      <c r="F99" s="61" t="s">
        <v>142</v>
      </c>
      <c r="G99" s="61" t="s">
        <v>478</v>
      </c>
    </row>
    <row r="100" spans="1:7" ht="37.5">
      <c r="A100" s="61" t="s">
        <v>200</v>
      </c>
      <c r="B100" s="61" t="s">
        <v>479</v>
      </c>
      <c r="C100" s="61" t="s">
        <v>480</v>
      </c>
      <c r="D100" s="61" t="s">
        <v>481</v>
      </c>
      <c r="E100" s="61" t="s">
        <v>482</v>
      </c>
      <c r="F100" s="61" t="s">
        <v>483</v>
      </c>
      <c r="G100" s="61" t="s">
        <v>484</v>
      </c>
    </row>
    <row r="101" spans="1:7" ht="37.5">
      <c r="A101" s="61" t="s">
        <v>247</v>
      </c>
      <c r="B101" s="61" t="s">
        <v>485</v>
      </c>
      <c r="C101" s="61" t="s">
        <v>486</v>
      </c>
      <c r="D101" s="61" t="s">
        <v>487</v>
      </c>
      <c r="E101" s="61" t="s">
        <v>488</v>
      </c>
      <c r="F101" s="61" t="s">
        <v>489</v>
      </c>
      <c r="G101" s="61" t="s">
        <v>490</v>
      </c>
    </row>
    <row r="102" spans="1:7" ht="37.5">
      <c r="A102" s="61" t="s">
        <v>253</v>
      </c>
      <c r="B102" s="61" t="s">
        <v>491</v>
      </c>
      <c r="C102" s="61" t="s">
        <v>492</v>
      </c>
      <c r="D102" s="61" t="s">
        <v>493</v>
      </c>
      <c r="E102" s="61" t="s">
        <v>494</v>
      </c>
      <c r="F102" s="61" t="s">
        <v>142</v>
      </c>
      <c r="G102" s="61" t="s">
        <v>495</v>
      </c>
    </row>
    <row r="103" spans="1:7" ht="37.5">
      <c r="A103" s="61" t="s">
        <v>259</v>
      </c>
      <c r="B103" s="61" t="s">
        <v>496</v>
      </c>
      <c r="C103" s="61" t="s">
        <v>497</v>
      </c>
      <c r="D103" s="61" t="s">
        <v>498</v>
      </c>
      <c r="E103" s="61" t="s">
        <v>499</v>
      </c>
      <c r="F103" s="61" t="s">
        <v>215</v>
      </c>
      <c r="G103" s="61" t="s">
        <v>500</v>
      </c>
    </row>
    <row r="104" spans="1:7" ht="37.5">
      <c r="A104" s="62" t="s">
        <v>117</v>
      </c>
      <c r="B104" s="143" t="s">
        <v>118</v>
      </c>
      <c r="C104" s="144"/>
      <c r="D104" s="144"/>
      <c r="E104" s="144"/>
      <c r="F104" s="144"/>
      <c r="G104" s="144"/>
    </row>
    <row r="107" spans="1:7" ht="22.15" customHeight="1">
      <c r="A107" s="141" t="s">
        <v>501</v>
      </c>
      <c r="B107" s="136"/>
      <c r="C107" s="136"/>
      <c r="D107" s="136"/>
      <c r="E107" s="136"/>
      <c r="F107" s="136"/>
      <c r="G107" s="136"/>
    </row>
    <row r="108" spans="1:7" ht="18.75">
      <c r="A108" s="60" t="s">
        <v>98</v>
      </c>
      <c r="B108" s="60" t="s">
        <v>99</v>
      </c>
      <c r="C108" s="60" t="s">
        <v>100</v>
      </c>
      <c r="D108" s="60" t="s">
        <v>101</v>
      </c>
      <c r="E108" s="60" t="s">
        <v>102</v>
      </c>
      <c r="F108" s="60" t="s">
        <v>103</v>
      </c>
      <c r="G108" s="60" t="s">
        <v>104</v>
      </c>
    </row>
    <row r="109" spans="1:7" ht="37.5">
      <c r="A109" s="61" t="s">
        <v>105</v>
      </c>
      <c r="B109" s="61" t="s">
        <v>173</v>
      </c>
      <c r="C109" s="61" t="s">
        <v>502</v>
      </c>
      <c r="D109" s="61" t="s">
        <v>503</v>
      </c>
      <c r="E109" s="61" t="s">
        <v>504</v>
      </c>
      <c r="F109" s="61" t="s">
        <v>321</v>
      </c>
      <c r="G109" s="61" t="s">
        <v>505</v>
      </c>
    </row>
    <row r="110" spans="1:7" ht="37.5">
      <c r="A110" s="61" t="s">
        <v>111</v>
      </c>
      <c r="B110" s="61" t="s">
        <v>506</v>
      </c>
      <c r="C110" s="61" t="s">
        <v>507</v>
      </c>
      <c r="D110" s="61" t="s">
        <v>508</v>
      </c>
      <c r="E110" s="61" t="s">
        <v>509</v>
      </c>
      <c r="F110" s="61" t="s">
        <v>510</v>
      </c>
      <c r="G110" s="61" t="s">
        <v>511</v>
      </c>
    </row>
    <row r="111" spans="1:7" ht="37.5">
      <c r="A111" s="61" t="s">
        <v>113</v>
      </c>
      <c r="B111" s="61" t="s">
        <v>512</v>
      </c>
      <c r="C111" s="61" t="s">
        <v>513</v>
      </c>
      <c r="D111" s="61" t="s">
        <v>514</v>
      </c>
      <c r="E111" s="61" t="s">
        <v>515</v>
      </c>
      <c r="F111" s="61" t="s">
        <v>510</v>
      </c>
      <c r="G111" s="61" t="s">
        <v>516</v>
      </c>
    </row>
    <row r="112" spans="1:7" ht="37.5">
      <c r="A112" s="61" t="s">
        <v>115</v>
      </c>
      <c r="B112" s="61" t="s">
        <v>517</v>
      </c>
      <c r="C112" s="61" t="s">
        <v>518</v>
      </c>
      <c r="D112" s="61" t="s">
        <v>519</v>
      </c>
      <c r="E112" s="61" t="s">
        <v>520</v>
      </c>
      <c r="F112" s="61" t="s">
        <v>510</v>
      </c>
      <c r="G112" s="61" t="s">
        <v>521</v>
      </c>
    </row>
    <row r="113" spans="1:7" ht="37.5">
      <c r="A113" s="61" t="s">
        <v>144</v>
      </c>
      <c r="B113" s="61" t="s">
        <v>522</v>
      </c>
      <c r="C113" s="61" t="s">
        <v>523</v>
      </c>
      <c r="D113" s="61" t="s">
        <v>514</v>
      </c>
      <c r="E113" s="61" t="s">
        <v>524</v>
      </c>
      <c r="F113" s="61" t="s">
        <v>525</v>
      </c>
      <c r="G113" s="61" t="s">
        <v>526</v>
      </c>
    </row>
    <row r="114" spans="1:7" ht="37.5">
      <c r="A114" s="61" t="s">
        <v>150</v>
      </c>
      <c r="B114" s="61" t="s">
        <v>138</v>
      </c>
      <c r="C114" s="61" t="s">
        <v>527</v>
      </c>
      <c r="D114" s="61" t="s">
        <v>528</v>
      </c>
      <c r="E114" s="61" t="s">
        <v>529</v>
      </c>
      <c r="F114" s="61" t="s">
        <v>142</v>
      </c>
      <c r="G114" s="61" t="s">
        <v>530</v>
      </c>
    </row>
    <row r="115" spans="1:7" ht="37.5">
      <c r="A115" s="61" t="s">
        <v>156</v>
      </c>
      <c r="B115" s="61" t="s">
        <v>531</v>
      </c>
      <c r="C115" s="61" t="s">
        <v>532</v>
      </c>
      <c r="D115" s="61" t="s">
        <v>533</v>
      </c>
      <c r="E115" s="61" t="s">
        <v>534</v>
      </c>
      <c r="F115" s="61" t="s">
        <v>142</v>
      </c>
      <c r="G115" s="61" t="s">
        <v>535</v>
      </c>
    </row>
    <row r="116" spans="1:7" ht="37.5">
      <c r="A116" s="62" t="s">
        <v>117</v>
      </c>
      <c r="B116" s="142" t="s">
        <v>118</v>
      </c>
      <c r="C116" s="136"/>
      <c r="D116" s="136"/>
      <c r="E116" s="136"/>
      <c r="F116" s="136"/>
      <c r="G116" s="136"/>
    </row>
    <row r="119" spans="1:7" ht="22.9" customHeight="1">
      <c r="A119" s="141" t="s">
        <v>536</v>
      </c>
      <c r="B119" s="136"/>
      <c r="C119" s="136"/>
      <c r="D119" s="136"/>
      <c r="E119" s="136"/>
      <c r="F119" s="136"/>
      <c r="G119" s="136"/>
    </row>
    <row r="120" spans="1:7" ht="18.75">
      <c r="A120" s="60" t="s">
        <v>98</v>
      </c>
      <c r="B120" s="60" t="s">
        <v>99</v>
      </c>
      <c r="C120" s="60" t="s">
        <v>100</v>
      </c>
      <c r="D120" s="60" t="s">
        <v>101</v>
      </c>
      <c r="E120" s="60" t="s">
        <v>102</v>
      </c>
      <c r="F120" s="60" t="s">
        <v>103</v>
      </c>
      <c r="G120" s="60" t="s">
        <v>104</v>
      </c>
    </row>
    <row r="121" spans="1:7" ht="56.25">
      <c r="A121" s="61" t="s">
        <v>105</v>
      </c>
      <c r="B121" s="61" t="s">
        <v>173</v>
      </c>
      <c r="C121" s="61" t="s">
        <v>537</v>
      </c>
      <c r="D121" s="61" t="s">
        <v>538</v>
      </c>
      <c r="E121" s="61" t="s">
        <v>320</v>
      </c>
      <c r="F121" s="61" t="s">
        <v>210</v>
      </c>
      <c r="G121" s="61" t="s">
        <v>539</v>
      </c>
    </row>
    <row r="122" spans="1:7" ht="75">
      <c r="A122" s="61" t="s">
        <v>111</v>
      </c>
      <c r="B122" s="61" t="s">
        <v>540</v>
      </c>
      <c r="C122" s="61" t="s">
        <v>541</v>
      </c>
      <c r="D122" s="61" t="s">
        <v>542</v>
      </c>
      <c r="E122" s="61" t="s">
        <v>543</v>
      </c>
      <c r="F122" s="61" t="s">
        <v>142</v>
      </c>
      <c r="G122" s="61" t="s">
        <v>544</v>
      </c>
    </row>
    <row r="123" spans="1:7" ht="18.75">
      <c r="A123" s="61" t="s">
        <v>113</v>
      </c>
      <c r="B123" s="61" t="s">
        <v>545</v>
      </c>
      <c r="C123" s="61" t="s">
        <v>546</v>
      </c>
      <c r="D123" s="61" t="s">
        <v>547</v>
      </c>
      <c r="E123" s="61" t="s">
        <v>548</v>
      </c>
      <c r="F123" s="61" t="s">
        <v>381</v>
      </c>
      <c r="G123" s="61" t="s">
        <v>549</v>
      </c>
    </row>
    <row r="124" spans="1:7" ht="37.5">
      <c r="A124" s="61" t="s">
        <v>115</v>
      </c>
      <c r="B124" s="61" t="s">
        <v>550</v>
      </c>
      <c r="C124" s="61" t="s">
        <v>551</v>
      </c>
      <c r="D124" s="61" t="s">
        <v>552</v>
      </c>
      <c r="E124" s="61" t="s">
        <v>553</v>
      </c>
      <c r="F124" s="61" t="s">
        <v>381</v>
      </c>
      <c r="G124" s="61" t="s">
        <v>554</v>
      </c>
    </row>
    <row r="125" spans="1:7" ht="37.5">
      <c r="A125" s="61" t="s">
        <v>144</v>
      </c>
      <c r="B125" s="61" t="s">
        <v>555</v>
      </c>
      <c r="C125" s="61" t="s">
        <v>556</v>
      </c>
      <c r="D125" s="61" t="s">
        <v>557</v>
      </c>
      <c r="E125" s="61" t="s">
        <v>240</v>
      </c>
      <c r="F125" s="61" t="s">
        <v>381</v>
      </c>
      <c r="G125" s="61" t="s">
        <v>558</v>
      </c>
    </row>
    <row r="126" spans="1:7" ht="37.5">
      <c r="A126" s="61" t="s">
        <v>150</v>
      </c>
      <c r="B126" s="61" t="s">
        <v>559</v>
      </c>
      <c r="C126" s="61" t="s">
        <v>560</v>
      </c>
      <c r="D126" s="61" t="s">
        <v>561</v>
      </c>
      <c r="E126" s="61" t="s">
        <v>562</v>
      </c>
      <c r="F126" s="61" t="s">
        <v>215</v>
      </c>
      <c r="G126" s="61" t="s">
        <v>563</v>
      </c>
    </row>
    <row r="127" spans="1:7" ht="37.5">
      <c r="A127" s="61" t="s">
        <v>156</v>
      </c>
      <c r="B127" s="61" t="s">
        <v>564</v>
      </c>
      <c r="C127" s="61" t="s">
        <v>565</v>
      </c>
      <c r="D127" s="61" t="s">
        <v>566</v>
      </c>
      <c r="E127" s="61" t="s">
        <v>567</v>
      </c>
      <c r="F127" s="61" t="s">
        <v>215</v>
      </c>
      <c r="G127" s="61" t="s">
        <v>568</v>
      </c>
    </row>
    <row r="128" spans="1:7" ht="56.25">
      <c r="A128" s="61" t="s">
        <v>200</v>
      </c>
      <c r="B128" s="61" t="s">
        <v>569</v>
      </c>
      <c r="C128" s="61" t="s">
        <v>570</v>
      </c>
      <c r="D128" s="61" t="s">
        <v>571</v>
      </c>
      <c r="E128" s="61" t="s">
        <v>572</v>
      </c>
      <c r="F128" s="61" t="s">
        <v>573</v>
      </c>
      <c r="G128" s="61" t="s">
        <v>574</v>
      </c>
    </row>
    <row r="129" spans="1:7" ht="75">
      <c r="A129" s="61" t="s">
        <v>247</v>
      </c>
      <c r="B129" s="61" t="s">
        <v>575</v>
      </c>
      <c r="C129" s="61" t="s">
        <v>576</v>
      </c>
      <c r="D129" s="61" t="s">
        <v>577</v>
      </c>
      <c r="E129" s="61" t="s">
        <v>578</v>
      </c>
      <c r="F129" s="61" t="s">
        <v>579</v>
      </c>
      <c r="G129" s="61" t="s">
        <v>580</v>
      </c>
    </row>
    <row r="130" spans="1:7" ht="56.25">
      <c r="A130" s="61" t="s">
        <v>253</v>
      </c>
      <c r="B130" s="61" t="s">
        <v>581</v>
      </c>
      <c r="C130" s="61" t="s">
        <v>582</v>
      </c>
      <c r="D130" s="61" t="s">
        <v>583</v>
      </c>
      <c r="E130" s="61" t="s">
        <v>584</v>
      </c>
      <c r="F130" s="61" t="s">
        <v>585</v>
      </c>
      <c r="G130" s="61" t="s">
        <v>586</v>
      </c>
    </row>
    <row r="131" spans="1:7" ht="37.5">
      <c r="A131" s="61" t="s">
        <v>259</v>
      </c>
      <c r="B131" s="61" t="s">
        <v>587</v>
      </c>
      <c r="C131" s="61" t="s">
        <v>588</v>
      </c>
      <c r="D131" s="61" t="s">
        <v>589</v>
      </c>
      <c r="E131" s="61" t="s">
        <v>590</v>
      </c>
      <c r="F131" s="61" t="s">
        <v>142</v>
      </c>
      <c r="G131" s="61" t="s">
        <v>591</v>
      </c>
    </row>
    <row r="132" spans="1:7" ht="37.5">
      <c r="A132" s="61" t="s">
        <v>264</v>
      </c>
      <c r="B132" s="61" t="s">
        <v>151</v>
      </c>
      <c r="C132" s="61" t="s">
        <v>592</v>
      </c>
      <c r="D132" s="61" t="s">
        <v>593</v>
      </c>
      <c r="E132" s="61" t="s">
        <v>594</v>
      </c>
      <c r="F132" s="61" t="s">
        <v>210</v>
      </c>
      <c r="G132" s="61" t="s">
        <v>595</v>
      </c>
    </row>
    <row r="133" spans="1:7" ht="75">
      <c r="A133" s="61" t="s">
        <v>271</v>
      </c>
      <c r="B133" s="61" t="s">
        <v>440</v>
      </c>
      <c r="C133" s="61" t="s">
        <v>596</v>
      </c>
      <c r="D133" s="61" t="s">
        <v>597</v>
      </c>
      <c r="E133" s="61" t="s">
        <v>598</v>
      </c>
      <c r="F133" s="61" t="s">
        <v>215</v>
      </c>
      <c r="G133" s="61" t="s">
        <v>599</v>
      </c>
    </row>
    <row r="134" spans="1:7" ht="37.5">
      <c r="A134" s="61" t="s">
        <v>277</v>
      </c>
      <c r="B134" s="61" t="s">
        <v>600</v>
      </c>
      <c r="C134" s="61" t="s">
        <v>601</v>
      </c>
      <c r="D134" s="61" t="s">
        <v>602</v>
      </c>
      <c r="E134" s="61" t="s">
        <v>603</v>
      </c>
      <c r="F134" s="61" t="s">
        <v>215</v>
      </c>
      <c r="G134" s="61" t="s">
        <v>604</v>
      </c>
    </row>
    <row r="135" spans="1:7" ht="37.5">
      <c r="A135" s="62" t="s">
        <v>117</v>
      </c>
      <c r="B135" s="143" t="s">
        <v>605</v>
      </c>
      <c r="C135" s="144"/>
      <c r="D135" s="144"/>
      <c r="E135" s="144"/>
      <c r="F135" s="144"/>
      <c r="G135" s="144"/>
    </row>
    <row r="138" spans="1:7">
      <c r="A138" s="141" t="s">
        <v>606</v>
      </c>
      <c r="B138" s="136"/>
      <c r="C138" s="136"/>
      <c r="D138" s="136"/>
      <c r="E138" s="136"/>
      <c r="F138" s="136"/>
      <c r="G138" s="136"/>
    </row>
    <row r="139" spans="1:7" ht="18.75">
      <c r="A139" s="60" t="s">
        <v>98</v>
      </c>
      <c r="B139" s="60" t="s">
        <v>99</v>
      </c>
      <c r="C139" s="60" t="s">
        <v>100</v>
      </c>
      <c r="D139" s="60" t="s">
        <v>101</v>
      </c>
      <c r="E139" s="60" t="s">
        <v>102</v>
      </c>
      <c r="F139" s="60" t="s">
        <v>103</v>
      </c>
      <c r="G139" s="60" t="s">
        <v>104</v>
      </c>
    </row>
    <row r="140" spans="1:7" ht="37.5">
      <c r="A140" s="61" t="s">
        <v>105</v>
      </c>
      <c r="B140" s="61" t="s">
        <v>607</v>
      </c>
      <c r="C140" s="61" t="s">
        <v>608</v>
      </c>
      <c r="D140" s="61" t="s">
        <v>609</v>
      </c>
      <c r="E140" s="61" t="s">
        <v>610</v>
      </c>
      <c r="F140" s="61" t="s">
        <v>126</v>
      </c>
      <c r="G140" s="61" t="s">
        <v>611</v>
      </c>
    </row>
    <row r="141" spans="1:7" ht="56.25">
      <c r="A141" s="61" t="s">
        <v>111</v>
      </c>
      <c r="B141" s="61" t="s">
        <v>173</v>
      </c>
      <c r="C141" s="61" t="s">
        <v>612</v>
      </c>
      <c r="D141" s="61" t="s">
        <v>613</v>
      </c>
      <c r="E141" s="61" t="s">
        <v>320</v>
      </c>
      <c r="F141" s="61" t="s">
        <v>210</v>
      </c>
      <c r="G141" s="61" t="s">
        <v>614</v>
      </c>
    </row>
    <row r="142" spans="1:7" ht="18.75">
      <c r="A142" s="61" t="s">
        <v>113</v>
      </c>
      <c r="B142" s="61" t="s">
        <v>454</v>
      </c>
      <c r="C142" s="61" t="s">
        <v>615</v>
      </c>
      <c r="D142" s="61" t="s">
        <v>616</v>
      </c>
      <c r="E142" s="61" t="s">
        <v>617</v>
      </c>
      <c r="F142" s="61" t="s">
        <v>126</v>
      </c>
      <c r="G142" s="61" t="s">
        <v>618</v>
      </c>
    </row>
    <row r="143" spans="1:7" ht="37.5">
      <c r="A143" s="61" t="s">
        <v>115</v>
      </c>
      <c r="B143" s="61" t="s">
        <v>619</v>
      </c>
      <c r="C143" s="61" t="s">
        <v>620</v>
      </c>
      <c r="D143" s="61" t="s">
        <v>621</v>
      </c>
      <c r="E143" s="61" t="s">
        <v>622</v>
      </c>
      <c r="F143" s="61" t="s">
        <v>215</v>
      </c>
      <c r="G143" s="61" t="s">
        <v>623</v>
      </c>
    </row>
    <row r="144" spans="1:7" ht="56.25">
      <c r="A144" s="61" t="s">
        <v>144</v>
      </c>
      <c r="B144" s="61" t="s">
        <v>624</v>
      </c>
      <c r="C144" s="61" t="s">
        <v>625</v>
      </c>
      <c r="D144" s="61" t="s">
        <v>626</v>
      </c>
      <c r="E144" s="61" t="s">
        <v>627</v>
      </c>
      <c r="F144" s="61" t="s">
        <v>142</v>
      </c>
      <c r="G144" s="61" t="s">
        <v>628</v>
      </c>
    </row>
    <row r="145" spans="1:7" ht="18.75">
      <c r="A145" s="61" t="s">
        <v>150</v>
      </c>
      <c r="B145" s="61" t="s">
        <v>629</v>
      </c>
      <c r="C145" s="61" t="s">
        <v>630</v>
      </c>
      <c r="D145" s="61" t="s">
        <v>631</v>
      </c>
      <c r="E145" s="61" t="s">
        <v>632</v>
      </c>
      <c r="F145" s="61" t="s">
        <v>198</v>
      </c>
      <c r="G145" s="61" t="s">
        <v>633</v>
      </c>
    </row>
    <row r="146" spans="1:7" ht="37.5">
      <c r="A146" s="61" t="s">
        <v>156</v>
      </c>
      <c r="B146" s="61" t="s">
        <v>634</v>
      </c>
      <c r="C146" s="61" t="s">
        <v>635</v>
      </c>
      <c r="D146" s="61" t="s">
        <v>636</v>
      </c>
      <c r="E146" s="61" t="s">
        <v>637</v>
      </c>
      <c r="F146" s="61" t="s">
        <v>142</v>
      </c>
      <c r="G146" s="61" t="s">
        <v>638</v>
      </c>
    </row>
    <row r="147" spans="1:7" ht="37.5">
      <c r="A147" s="61" t="s">
        <v>200</v>
      </c>
      <c r="B147" s="61" t="s">
        <v>157</v>
      </c>
      <c r="C147" s="61" t="s">
        <v>639</v>
      </c>
      <c r="D147" s="61" t="s">
        <v>640</v>
      </c>
      <c r="E147" s="61" t="s">
        <v>641</v>
      </c>
      <c r="F147" s="61" t="s">
        <v>142</v>
      </c>
      <c r="G147" s="61" t="s">
        <v>642</v>
      </c>
    </row>
    <row r="148" spans="1:7" ht="37.5">
      <c r="A148" s="61" t="s">
        <v>247</v>
      </c>
      <c r="B148" s="61" t="s">
        <v>151</v>
      </c>
      <c r="C148" s="61" t="s">
        <v>643</v>
      </c>
      <c r="D148" s="61" t="s">
        <v>644</v>
      </c>
      <c r="E148" s="61" t="s">
        <v>488</v>
      </c>
      <c r="F148" s="61" t="s">
        <v>210</v>
      </c>
      <c r="G148" s="61" t="s">
        <v>645</v>
      </c>
    </row>
    <row r="149" spans="1:7" ht="18.75">
      <c r="A149" s="61" t="s">
        <v>253</v>
      </c>
      <c r="B149" s="61" t="s">
        <v>440</v>
      </c>
      <c r="C149" s="61" t="s">
        <v>646</v>
      </c>
      <c r="D149" s="61" t="s">
        <v>442</v>
      </c>
      <c r="E149" s="61" t="s">
        <v>415</v>
      </c>
      <c r="F149" s="61" t="s">
        <v>381</v>
      </c>
      <c r="G149" s="61" t="s">
        <v>647</v>
      </c>
    </row>
    <row r="150" spans="1:7" ht="56.25">
      <c r="A150" s="61" t="s">
        <v>259</v>
      </c>
      <c r="B150" s="61" t="s">
        <v>648</v>
      </c>
      <c r="C150" s="61" t="s">
        <v>649</v>
      </c>
      <c r="D150" s="61" t="s">
        <v>650</v>
      </c>
      <c r="E150" s="61" t="s">
        <v>651</v>
      </c>
      <c r="F150" s="61" t="s">
        <v>483</v>
      </c>
      <c r="G150" s="61" t="s">
        <v>652</v>
      </c>
    </row>
    <row r="151" spans="1:7" ht="37.5">
      <c r="A151" s="62" t="s">
        <v>117</v>
      </c>
      <c r="B151" s="142" t="s">
        <v>118</v>
      </c>
      <c r="C151" s="136"/>
      <c r="D151" s="136"/>
      <c r="E151" s="136"/>
      <c r="F151" s="136"/>
      <c r="G151" s="136"/>
    </row>
    <row r="152" spans="1:7" ht="18.75">
      <c r="A152" s="59"/>
      <c r="B152" s="59"/>
      <c r="C152" s="59"/>
      <c r="D152" s="59"/>
      <c r="E152" s="59"/>
      <c r="F152" s="59"/>
      <c r="G152" s="59"/>
    </row>
    <row r="155" spans="1:7">
      <c r="A155" s="141" t="s">
        <v>653</v>
      </c>
      <c r="B155" s="136"/>
      <c r="C155" s="136"/>
      <c r="D155" s="136"/>
      <c r="E155" s="136"/>
      <c r="F155" s="136"/>
      <c r="G155" s="136"/>
    </row>
    <row r="156" spans="1:7" ht="18.75">
      <c r="A156" s="60" t="s">
        <v>98</v>
      </c>
      <c r="B156" s="60" t="s">
        <v>99</v>
      </c>
      <c r="C156" s="60" t="s">
        <v>100</v>
      </c>
      <c r="D156" s="60" t="s">
        <v>101</v>
      </c>
      <c r="E156" s="60" t="s">
        <v>102</v>
      </c>
      <c r="F156" s="60" t="s">
        <v>103</v>
      </c>
      <c r="G156" s="60" t="s">
        <v>104</v>
      </c>
    </row>
    <row r="157" spans="1:7" ht="37.5">
      <c r="A157" s="61" t="s">
        <v>105</v>
      </c>
      <c r="B157" s="61" t="s">
        <v>173</v>
      </c>
      <c r="C157" s="61" t="s">
        <v>654</v>
      </c>
      <c r="D157" s="61" t="s">
        <v>655</v>
      </c>
      <c r="E157" s="61" t="s">
        <v>656</v>
      </c>
      <c r="F157" s="61" t="s">
        <v>210</v>
      </c>
      <c r="G157" s="61" t="s">
        <v>657</v>
      </c>
    </row>
    <row r="158" spans="1:7" ht="37.5">
      <c r="A158" s="61" t="s">
        <v>111</v>
      </c>
      <c r="B158" s="61" t="s">
        <v>658</v>
      </c>
      <c r="C158" s="61" t="s">
        <v>659</v>
      </c>
      <c r="D158" s="61" t="s">
        <v>660</v>
      </c>
      <c r="E158" s="61" t="s">
        <v>661</v>
      </c>
      <c r="F158" s="61" t="s">
        <v>210</v>
      </c>
      <c r="G158" s="61" t="s">
        <v>662</v>
      </c>
    </row>
    <row r="159" spans="1:7" ht="56.25">
      <c r="A159" s="61" t="s">
        <v>113</v>
      </c>
      <c r="B159" s="61" t="s">
        <v>663</v>
      </c>
      <c r="C159" s="61" t="s">
        <v>1461</v>
      </c>
      <c r="D159" s="61" t="s">
        <v>1462</v>
      </c>
      <c r="E159" s="61" t="s">
        <v>1463</v>
      </c>
      <c r="F159" s="61" t="s">
        <v>215</v>
      </c>
      <c r="G159" s="61" t="s">
        <v>1464</v>
      </c>
    </row>
    <row r="160" spans="1:7" ht="37.5">
      <c r="A160" s="61" t="s">
        <v>115</v>
      </c>
      <c r="B160" s="61" t="s">
        <v>664</v>
      </c>
      <c r="C160" s="61" t="s">
        <v>665</v>
      </c>
      <c r="D160" s="61" t="s">
        <v>666</v>
      </c>
      <c r="E160" s="61" t="s">
        <v>667</v>
      </c>
      <c r="F160" s="61" t="s">
        <v>668</v>
      </c>
      <c r="G160" s="61" t="s">
        <v>669</v>
      </c>
    </row>
    <row r="161" spans="1:7" ht="56.25">
      <c r="A161" s="61" t="s">
        <v>144</v>
      </c>
      <c r="B161" s="61" t="s">
        <v>670</v>
      </c>
      <c r="C161" s="61" t="s">
        <v>671</v>
      </c>
      <c r="D161" s="61" t="s">
        <v>672</v>
      </c>
      <c r="E161" s="61" t="s">
        <v>673</v>
      </c>
      <c r="F161" s="61" t="s">
        <v>126</v>
      </c>
      <c r="G161" s="61" t="s">
        <v>674</v>
      </c>
    </row>
    <row r="162" spans="1:7" ht="37.5">
      <c r="A162" s="61" t="s">
        <v>150</v>
      </c>
      <c r="B162" s="61" t="s">
        <v>675</v>
      </c>
      <c r="C162" s="61" t="s">
        <v>676</v>
      </c>
      <c r="D162" s="61" t="s">
        <v>677</v>
      </c>
      <c r="E162" s="61" t="s">
        <v>678</v>
      </c>
      <c r="F162" s="61" t="s">
        <v>142</v>
      </c>
      <c r="G162" s="61" t="s">
        <v>679</v>
      </c>
    </row>
    <row r="163" spans="1:7" ht="56.25">
      <c r="A163" s="61" t="s">
        <v>156</v>
      </c>
      <c r="B163" s="61" t="s">
        <v>680</v>
      </c>
      <c r="C163" s="61" t="s">
        <v>681</v>
      </c>
      <c r="D163" s="61" t="s">
        <v>682</v>
      </c>
      <c r="E163" s="61" t="s">
        <v>683</v>
      </c>
      <c r="F163" s="61" t="s">
        <v>585</v>
      </c>
      <c r="G163" s="61" t="s">
        <v>684</v>
      </c>
    </row>
    <row r="164" spans="1:7" ht="37.5">
      <c r="A164" s="61" t="s">
        <v>200</v>
      </c>
      <c r="B164" s="61" t="s">
        <v>587</v>
      </c>
      <c r="C164" s="61" t="s">
        <v>685</v>
      </c>
      <c r="D164" s="61" t="s">
        <v>686</v>
      </c>
      <c r="E164" s="61" t="s">
        <v>687</v>
      </c>
      <c r="F164" s="61" t="s">
        <v>142</v>
      </c>
      <c r="G164" s="61" t="s">
        <v>688</v>
      </c>
    </row>
    <row r="165" spans="1:7" ht="37.5">
      <c r="A165" s="61" t="s">
        <v>247</v>
      </c>
      <c r="B165" s="61" t="s">
        <v>151</v>
      </c>
      <c r="C165" s="61" t="s">
        <v>689</v>
      </c>
      <c r="D165" s="61" t="s">
        <v>690</v>
      </c>
      <c r="E165" s="61" t="s">
        <v>691</v>
      </c>
      <c r="F165" s="61" t="s">
        <v>210</v>
      </c>
      <c r="G165" s="61" t="s">
        <v>692</v>
      </c>
    </row>
    <row r="166" spans="1:7" ht="56.25">
      <c r="A166" s="61" t="s">
        <v>253</v>
      </c>
      <c r="B166" s="61" t="s">
        <v>440</v>
      </c>
      <c r="C166" s="61" t="s">
        <v>1465</v>
      </c>
      <c r="D166" s="61" t="s">
        <v>1466</v>
      </c>
      <c r="E166" s="61" t="s">
        <v>1467</v>
      </c>
      <c r="F166" s="61" t="s">
        <v>215</v>
      </c>
      <c r="G166" s="61" t="s">
        <v>1468</v>
      </c>
    </row>
    <row r="167" spans="1:7" ht="37.5">
      <c r="A167" s="61" t="s">
        <v>259</v>
      </c>
      <c r="B167" s="61" t="s">
        <v>693</v>
      </c>
      <c r="C167" s="61" t="s">
        <v>694</v>
      </c>
      <c r="D167" s="61" t="s">
        <v>695</v>
      </c>
      <c r="E167" s="61" t="s">
        <v>435</v>
      </c>
      <c r="F167" s="61" t="s">
        <v>215</v>
      </c>
      <c r="G167" s="61" t="s">
        <v>696</v>
      </c>
    </row>
    <row r="168" spans="1:7" ht="37.5">
      <c r="A168" s="61" t="s">
        <v>264</v>
      </c>
      <c r="B168" s="61" t="s">
        <v>697</v>
      </c>
      <c r="C168" s="61" t="s">
        <v>698</v>
      </c>
      <c r="D168" s="61" t="s">
        <v>699</v>
      </c>
      <c r="E168" s="61" t="s">
        <v>435</v>
      </c>
      <c r="F168" s="61" t="s">
        <v>215</v>
      </c>
      <c r="G168" s="61" t="s">
        <v>700</v>
      </c>
    </row>
    <row r="169" spans="1:7" ht="37.5">
      <c r="A169" s="61" t="s">
        <v>271</v>
      </c>
      <c r="B169" s="61" t="s">
        <v>701</v>
      </c>
      <c r="C169" s="61" t="s">
        <v>1469</v>
      </c>
      <c r="D169" s="61" t="s">
        <v>1470</v>
      </c>
      <c r="E169" s="61" t="s">
        <v>1471</v>
      </c>
      <c r="F169" s="61" t="s">
        <v>215</v>
      </c>
      <c r="G169" s="61" t="s">
        <v>1472</v>
      </c>
    </row>
    <row r="170" spans="1:7" ht="75">
      <c r="A170" s="62" t="s">
        <v>117</v>
      </c>
      <c r="B170" s="62" t="s">
        <v>118</v>
      </c>
    </row>
    <row r="171" spans="1:7" s="106" customFormat="1" ht="18.75" hidden="1">
      <c r="A171" s="106" t="s">
        <v>277</v>
      </c>
      <c r="B171" s="106" t="s">
        <v>1473</v>
      </c>
      <c r="C171" s="106" t="s">
        <v>1474</v>
      </c>
      <c r="D171" s="106" t="s">
        <v>1475</v>
      </c>
      <c r="E171" s="106" t="s">
        <v>1476</v>
      </c>
      <c r="F171" s="106" t="s">
        <v>1477</v>
      </c>
      <c r="G171" s="106" t="s">
        <v>1478</v>
      </c>
    </row>
    <row r="172" spans="1:7" s="106" customFormat="1" ht="18.75" hidden="1">
      <c r="A172" s="106" t="s">
        <v>117</v>
      </c>
      <c r="B172" s="106" t="s">
        <v>1479</v>
      </c>
      <c r="G172" s="106" t="s">
        <v>1480</v>
      </c>
    </row>
    <row r="173" spans="1:7" s="125" customFormat="1" ht="75">
      <c r="A173" s="122" t="s">
        <v>117</v>
      </c>
      <c r="B173" s="122" t="s">
        <v>702</v>
      </c>
      <c r="C173" s="122"/>
      <c r="D173" s="122"/>
      <c r="E173" s="122"/>
      <c r="F173" s="122" t="s">
        <v>703</v>
      </c>
      <c r="G173" s="122"/>
    </row>
    <row r="177" spans="1:7">
      <c r="A177" s="141" t="s">
        <v>704</v>
      </c>
      <c r="B177" s="136"/>
      <c r="C177" s="136"/>
      <c r="D177" s="136"/>
      <c r="E177" s="136"/>
      <c r="F177" s="136"/>
      <c r="G177" s="136"/>
    </row>
    <row r="178" spans="1:7" ht="18.75">
      <c r="A178" s="60" t="s">
        <v>98</v>
      </c>
      <c r="B178" s="60" t="s">
        <v>99</v>
      </c>
      <c r="C178" s="60" t="s">
        <v>100</v>
      </c>
      <c r="D178" s="60" t="s">
        <v>101</v>
      </c>
      <c r="E178" s="60" t="s">
        <v>102</v>
      </c>
      <c r="F178" s="60" t="s">
        <v>103</v>
      </c>
      <c r="G178" s="60" t="s">
        <v>104</v>
      </c>
    </row>
    <row r="179" spans="1:7" ht="37.5">
      <c r="A179" s="61" t="s">
        <v>105</v>
      </c>
      <c r="B179" s="61" t="s">
        <v>705</v>
      </c>
      <c r="C179" s="61" t="s">
        <v>706</v>
      </c>
      <c r="D179" s="61" t="s">
        <v>707</v>
      </c>
      <c r="E179" s="61" t="s">
        <v>708</v>
      </c>
      <c r="F179" s="61" t="s">
        <v>709</v>
      </c>
      <c r="G179" s="61" t="s">
        <v>710</v>
      </c>
    </row>
    <row r="180" spans="1:7" ht="37.5">
      <c r="A180" s="61" t="s">
        <v>111</v>
      </c>
      <c r="B180" s="61" t="s">
        <v>711</v>
      </c>
      <c r="C180" s="61" t="s">
        <v>712</v>
      </c>
      <c r="D180" s="61" t="s">
        <v>713</v>
      </c>
      <c r="E180" s="61" t="s">
        <v>714</v>
      </c>
      <c r="F180" s="61" t="s">
        <v>709</v>
      </c>
      <c r="G180" s="61" t="s">
        <v>715</v>
      </c>
    </row>
    <row r="181" spans="1:7" ht="37.5">
      <c r="A181" s="61" t="s">
        <v>113</v>
      </c>
      <c r="B181" s="61" t="s">
        <v>716</v>
      </c>
      <c r="C181" s="61" t="s">
        <v>717</v>
      </c>
      <c r="D181" s="61" t="s">
        <v>718</v>
      </c>
      <c r="E181" s="61" t="s">
        <v>719</v>
      </c>
      <c r="F181" s="61" t="s">
        <v>709</v>
      </c>
      <c r="G181" s="61" t="s">
        <v>720</v>
      </c>
    </row>
    <row r="182" spans="1:7" ht="37.5">
      <c r="A182" s="61" t="s">
        <v>115</v>
      </c>
      <c r="B182" s="61" t="s">
        <v>721</v>
      </c>
      <c r="C182" s="61" t="s">
        <v>722</v>
      </c>
      <c r="D182" s="61" t="s">
        <v>723</v>
      </c>
      <c r="E182" s="61" t="s">
        <v>724</v>
      </c>
      <c r="F182" s="61" t="s">
        <v>709</v>
      </c>
      <c r="G182" s="61" t="s">
        <v>725</v>
      </c>
    </row>
    <row r="183" spans="1:7" ht="37.5">
      <c r="A183" s="61" t="s">
        <v>144</v>
      </c>
      <c r="B183" s="61" t="s">
        <v>726</v>
      </c>
      <c r="C183" s="61" t="s">
        <v>727</v>
      </c>
      <c r="D183" s="61" t="s">
        <v>728</v>
      </c>
      <c r="E183" s="61" t="s">
        <v>729</v>
      </c>
      <c r="F183" s="61" t="s">
        <v>709</v>
      </c>
      <c r="G183" s="61" t="s">
        <v>730</v>
      </c>
    </row>
    <row r="184" spans="1:7" ht="37.5">
      <c r="A184" s="61" t="s">
        <v>150</v>
      </c>
      <c r="B184" s="61" t="s">
        <v>731</v>
      </c>
      <c r="C184" s="61" t="s">
        <v>732</v>
      </c>
      <c r="D184" s="61" t="s">
        <v>733</v>
      </c>
      <c r="E184" s="61" t="s">
        <v>734</v>
      </c>
      <c r="F184" s="61" t="s">
        <v>709</v>
      </c>
      <c r="G184" s="61" t="s">
        <v>735</v>
      </c>
    </row>
    <row r="185" spans="1:7" ht="37.5">
      <c r="A185" s="61" t="s">
        <v>156</v>
      </c>
      <c r="B185" s="61" t="s">
        <v>151</v>
      </c>
      <c r="C185" s="61" t="s">
        <v>736</v>
      </c>
      <c r="D185" s="61" t="s">
        <v>737</v>
      </c>
      <c r="E185" s="61" t="s">
        <v>738</v>
      </c>
      <c r="F185" s="61" t="s">
        <v>709</v>
      </c>
      <c r="G185" s="61" t="s">
        <v>739</v>
      </c>
    </row>
    <row r="186" spans="1:7" ht="37.5">
      <c r="A186" s="61" t="s">
        <v>200</v>
      </c>
      <c r="B186" s="61" t="s">
        <v>740</v>
      </c>
      <c r="C186" s="61" t="s">
        <v>741</v>
      </c>
      <c r="D186" s="61" t="s">
        <v>742</v>
      </c>
      <c r="E186" s="61" t="s">
        <v>743</v>
      </c>
      <c r="F186" s="61" t="s">
        <v>709</v>
      </c>
      <c r="G186" s="61" t="s">
        <v>744</v>
      </c>
    </row>
    <row r="187" spans="1:7" ht="37.5">
      <c r="A187" s="61" t="s">
        <v>247</v>
      </c>
      <c r="B187" s="61" t="s">
        <v>745</v>
      </c>
      <c r="C187" s="61" t="s">
        <v>746</v>
      </c>
      <c r="D187" s="61" t="s">
        <v>747</v>
      </c>
      <c r="E187" s="61" t="s">
        <v>748</v>
      </c>
      <c r="F187" s="61" t="s">
        <v>709</v>
      </c>
      <c r="G187" s="61" t="s">
        <v>749</v>
      </c>
    </row>
    <row r="188" spans="1:7" ht="37.5">
      <c r="A188" s="61" t="s">
        <v>253</v>
      </c>
      <c r="B188" s="61" t="s">
        <v>750</v>
      </c>
      <c r="C188" s="61" t="s">
        <v>751</v>
      </c>
      <c r="D188" s="61" t="s">
        <v>752</v>
      </c>
      <c r="E188" s="61" t="s">
        <v>753</v>
      </c>
      <c r="F188" s="61" t="s">
        <v>709</v>
      </c>
      <c r="G188" s="61" t="s">
        <v>754</v>
      </c>
    </row>
    <row r="189" spans="1:7" ht="56.25">
      <c r="A189" s="62" t="s">
        <v>117</v>
      </c>
      <c r="B189" s="62" t="s">
        <v>755</v>
      </c>
    </row>
    <row r="192" spans="1:7">
      <c r="A192" s="141" t="s">
        <v>756</v>
      </c>
      <c r="B192" s="136"/>
      <c r="C192" s="136"/>
      <c r="D192" s="136"/>
      <c r="E192" s="136"/>
      <c r="F192" s="136"/>
      <c r="G192" s="136"/>
    </row>
    <row r="193" spans="1:7" ht="18.75">
      <c r="A193" s="60" t="s">
        <v>98</v>
      </c>
      <c r="B193" s="60" t="s">
        <v>99</v>
      </c>
      <c r="C193" s="60" t="s">
        <v>100</v>
      </c>
      <c r="D193" s="60" t="s">
        <v>101</v>
      </c>
      <c r="E193" s="60" t="s">
        <v>102</v>
      </c>
      <c r="F193" s="60" t="s">
        <v>103</v>
      </c>
      <c r="G193" s="60" t="s">
        <v>104</v>
      </c>
    </row>
    <row r="194" spans="1:7" ht="56.25">
      <c r="A194" s="61" t="s">
        <v>105</v>
      </c>
      <c r="B194" s="61" t="s">
        <v>757</v>
      </c>
      <c r="C194" s="61" t="s">
        <v>758</v>
      </c>
      <c r="D194" s="61" t="s">
        <v>759</v>
      </c>
      <c r="E194" s="61" t="s">
        <v>760</v>
      </c>
      <c r="F194" s="61" t="s">
        <v>142</v>
      </c>
      <c r="G194" s="61" t="s">
        <v>761</v>
      </c>
    </row>
    <row r="195" spans="1:7" ht="56.25">
      <c r="A195" s="61" t="s">
        <v>111</v>
      </c>
      <c r="B195" s="61" t="s">
        <v>762</v>
      </c>
      <c r="C195" s="61" t="s">
        <v>763</v>
      </c>
      <c r="D195" s="61" t="s">
        <v>764</v>
      </c>
      <c r="E195" s="61" t="s">
        <v>765</v>
      </c>
      <c r="F195" s="61" t="s">
        <v>142</v>
      </c>
      <c r="G195" s="61" t="s">
        <v>766</v>
      </c>
    </row>
    <row r="196" spans="1:7" ht="93.75">
      <c r="A196" s="61" t="s">
        <v>113</v>
      </c>
      <c r="B196" s="61" t="s">
        <v>767</v>
      </c>
      <c r="C196" s="61" t="s">
        <v>768</v>
      </c>
      <c r="D196" s="61" t="s">
        <v>769</v>
      </c>
      <c r="E196" s="61" t="s">
        <v>770</v>
      </c>
      <c r="F196" s="61" t="s">
        <v>142</v>
      </c>
      <c r="G196" s="61" t="s">
        <v>771</v>
      </c>
    </row>
    <row r="197" spans="1:7" ht="37.5">
      <c r="A197" s="61" t="s">
        <v>115</v>
      </c>
      <c r="B197" s="61" t="s">
        <v>772</v>
      </c>
      <c r="C197" s="61" t="s">
        <v>773</v>
      </c>
      <c r="D197" s="61" t="s">
        <v>774</v>
      </c>
      <c r="E197" s="61" t="s">
        <v>775</v>
      </c>
      <c r="F197" s="61" t="s">
        <v>776</v>
      </c>
      <c r="G197" s="61" t="s">
        <v>777</v>
      </c>
    </row>
    <row r="198" spans="1:7" ht="37.5">
      <c r="A198" s="61" t="s">
        <v>144</v>
      </c>
      <c r="B198" s="61" t="s">
        <v>772</v>
      </c>
      <c r="C198" s="61" t="s">
        <v>773</v>
      </c>
      <c r="D198" s="61" t="s">
        <v>774</v>
      </c>
      <c r="E198" s="61" t="s">
        <v>775</v>
      </c>
      <c r="F198" s="61" t="s">
        <v>776</v>
      </c>
      <c r="G198" s="61" t="s">
        <v>777</v>
      </c>
    </row>
    <row r="199" spans="1:7" ht="37.5">
      <c r="A199" s="61" t="s">
        <v>150</v>
      </c>
      <c r="B199" s="61" t="s">
        <v>778</v>
      </c>
      <c r="C199" s="61" t="s">
        <v>779</v>
      </c>
      <c r="D199" s="61" t="s">
        <v>780</v>
      </c>
      <c r="E199" s="61" t="s">
        <v>781</v>
      </c>
      <c r="F199" s="61" t="s">
        <v>782</v>
      </c>
      <c r="G199" s="61" t="s">
        <v>783</v>
      </c>
    </row>
    <row r="200" spans="1:7" ht="75">
      <c r="A200" s="62" t="s">
        <v>117</v>
      </c>
      <c r="B200" s="62" t="s">
        <v>118</v>
      </c>
    </row>
    <row r="203" spans="1:7" ht="26.45" hidden="1" customHeight="1">
      <c r="A203" s="145" t="s">
        <v>784</v>
      </c>
      <c r="B203" s="146"/>
      <c r="C203" s="146"/>
      <c r="D203" s="146"/>
      <c r="E203" s="146"/>
    </row>
    <row r="204" spans="1:7" ht="18.75" hidden="1">
      <c r="A204" s="60" t="s">
        <v>98</v>
      </c>
      <c r="B204" s="60" t="s">
        <v>99</v>
      </c>
      <c r="C204" s="60" t="s">
        <v>100</v>
      </c>
      <c r="D204" s="60" t="s">
        <v>101</v>
      </c>
      <c r="E204" s="60" t="s">
        <v>102</v>
      </c>
      <c r="F204" s="60" t="s">
        <v>103</v>
      </c>
      <c r="G204" s="60" t="s">
        <v>104</v>
      </c>
    </row>
    <row r="205" spans="1:7" ht="40.5" hidden="1" customHeight="1">
      <c r="A205" s="61" t="s">
        <v>105</v>
      </c>
      <c r="B205" s="61" t="s">
        <v>785</v>
      </c>
      <c r="C205" s="61" t="s">
        <v>786</v>
      </c>
      <c r="D205" s="61" t="s">
        <v>442</v>
      </c>
      <c r="E205" s="61" t="s">
        <v>787</v>
      </c>
      <c r="F205" s="61" t="s">
        <v>788</v>
      </c>
      <c r="G205" s="61" t="s">
        <v>789</v>
      </c>
    </row>
    <row r="206" spans="1:7" ht="40.5" hidden="1" customHeight="1">
      <c r="A206" s="61" t="s">
        <v>111</v>
      </c>
      <c r="B206" s="61" t="s">
        <v>790</v>
      </c>
      <c r="C206" s="61" t="s">
        <v>791</v>
      </c>
      <c r="D206" s="61" t="s">
        <v>792</v>
      </c>
      <c r="E206" s="61" t="s">
        <v>793</v>
      </c>
      <c r="F206" s="61" t="s">
        <v>794</v>
      </c>
      <c r="G206" s="61" t="s">
        <v>795</v>
      </c>
    </row>
    <row r="207" spans="1:7" ht="40.5" hidden="1" customHeight="1">
      <c r="A207" s="61" t="s">
        <v>113</v>
      </c>
      <c r="B207" s="61" t="s">
        <v>796</v>
      </c>
      <c r="C207" s="61" t="s">
        <v>797</v>
      </c>
      <c r="D207" s="61" t="s">
        <v>798</v>
      </c>
      <c r="E207" s="61" t="s">
        <v>799</v>
      </c>
      <c r="F207" s="61" t="s">
        <v>794</v>
      </c>
      <c r="G207" s="61" t="s">
        <v>800</v>
      </c>
    </row>
    <row r="208" spans="1:7" ht="40.5" hidden="1" customHeight="1">
      <c r="A208" s="61" t="s">
        <v>115</v>
      </c>
      <c r="B208" s="61" t="s">
        <v>151</v>
      </c>
      <c r="C208" s="61" t="s">
        <v>801</v>
      </c>
      <c r="D208" s="61" t="s">
        <v>802</v>
      </c>
      <c r="E208" s="61" t="s">
        <v>803</v>
      </c>
      <c r="F208" s="61" t="s">
        <v>794</v>
      </c>
      <c r="G208" s="61" t="s">
        <v>804</v>
      </c>
    </row>
    <row r="209" spans="1:7" ht="40.5" hidden="1" customHeight="1">
      <c r="A209" s="61" t="s">
        <v>144</v>
      </c>
      <c r="B209" s="61" t="s">
        <v>805</v>
      </c>
      <c r="C209" s="61" t="s">
        <v>806</v>
      </c>
      <c r="D209" s="61" t="s">
        <v>802</v>
      </c>
      <c r="E209" s="61" t="s">
        <v>807</v>
      </c>
      <c r="F209" s="61" t="s">
        <v>794</v>
      </c>
      <c r="G209" s="61" t="s">
        <v>808</v>
      </c>
    </row>
    <row r="210" spans="1:7" ht="40.5" hidden="1" customHeight="1">
      <c r="A210" s="61" t="s">
        <v>156</v>
      </c>
      <c r="B210" s="61" t="s">
        <v>809</v>
      </c>
      <c r="C210" s="61" t="s">
        <v>810</v>
      </c>
      <c r="D210" s="61" t="s">
        <v>811</v>
      </c>
      <c r="E210" s="61" t="s">
        <v>812</v>
      </c>
      <c r="F210" s="61" t="s">
        <v>387</v>
      </c>
      <c r="G210" s="61" t="s">
        <v>813</v>
      </c>
    </row>
    <row r="211" spans="1:7" ht="40.5" hidden="1" customHeight="1">
      <c r="A211" s="61" t="s">
        <v>200</v>
      </c>
      <c r="B211" s="61" t="s">
        <v>814</v>
      </c>
      <c r="C211" s="61" t="s">
        <v>815</v>
      </c>
      <c r="D211" s="61" t="s">
        <v>811</v>
      </c>
      <c r="E211" s="61" t="s">
        <v>812</v>
      </c>
      <c r="F211" s="61" t="s">
        <v>387</v>
      </c>
      <c r="G211" s="61" t="s">
        <v>813</v>
      </c>
    </row>
    <row r="212" spans="1:7" ht="40.5" hidden="1" customHeight="1">
      <c r="A212" s="61" t="s">
        <v>247</v>
      </c>
      <c r="B212" s="61" t="s">
        <v>816</v>
      </c>
      <c r="C212" s="61" t="s">
        <v>817</v>
      </c>
      <c r="D212" s="61" t="s">
        <v>811</v>
      </c>
      <c r="E212" s="61" t="s">
        <v>812</v>
      </c>
      <c r="F212" s="61" t="s">
        <v>387</v>
      </c>
      <c r="G212" s="61" t="s">
        <v>813</v>
      </c>
    </row>
    <row r="213" spans="1:7" ht="40.5" hidden="1" customHeight="1">
      <c r="A213" s="61" t="s">
        <v>253</v>
      </c>
      <c r="B213" s="61" t="s">
        <v>818</v>
      </c>
      <c r="C213" s="61" t="s">
        <v>819</v>
      </c>
      <c r="D213" s="61" t="s">
        <v>811</v>
      </c>
      <c r="E213" s="61" t="s">
        <v>812</v>
      </c>
      <c r="F213" s="61" t="s">
        <v>387</v>
      </c>
      <c r="G213" s="61" t="s">
        <v>813</v>
      </c>
    </row>
    <row r="214" spans="1:7" ht="40.5" hidden="1" customHeight="1">
      <c r="A214" s="62" t="s">
        <v>117</v>
      </c>
      <c r="B214" s="143" t="s">
        <v>118</v>
      </c>
      <c r="C214" s="144"/>
      <c r="D214" s="144"/>
      <c r="E214" s="144"/>
      <c r="F214" s="144"/>
      <c r="G214" s="144"/>
    </row>
    <row r="215" spans="1:7" ht="40.5" hidden="1" customHeight="1"/>
    <row r="216" spans="1:7" hidden="1"/>
    <row r="217" spans="1:7" hidden="1">
      <c r="A217" s="141" t="s">
        <v>820</v>
      </c>
      <c r="B217" s="136"/>
      <c r="C217" s="136"/>
      <c r="D217" s="136"/>
      <c r="E217" s="136"/>
      <c r="F217" s="136"/>
      <c r="G217" s="136"/>
    </row>
    <row r="218" spans="1:7" ht="18.75" hidden="1">
      <c r="A218" s="60" t="s">
        <v>98</v>
      </c>
      <c r="B218" s="60" t="s">
        <v>99</v>
      </c>
      <c r="C218" s="60" t="s">
        <v>100</v>
      </c>
      <c r="D218" s="60" t="s">
        <v>101</v>
      </c>
      <c r="E218" s="60" t="s">
        <v>102</v>
      </c>
      <c r="F218" s="60" t="s">
        <v>103</v>
      </c>
      <c r="G218" s="60" t="s">
        <v>104</v>
      </c>
    </row>
    <row r="219" spans="1:7" ht="37.5" hidden="1">
      <c r="A219" s="61" t="s">
        <v>105</v>
      </c>
      <c r="B219" s="61" t="s">
        <v>821</v>
      </c>
      <c r="C219" s="61" t="s">
        <v>822</v>
      </c>
      <c r="D219" s="61" t="s">
        <v>823</v>
      </c>
      <c r="E219" s="61" t="s">
        <v>824</v>
      </c>
      <c r="F219" s="61" t="s">
        <v>668</v>
      </c>
      <c r="G219" s="61" t="s">
        <v>825</v>
      </c>
    </row>
    <row r="220" spans="1:7" ht="18.75" hidden="1">
      <c r="A220" s="61" t="s">
        <v>111</v>
      </c>
      <c r="B220" s="61" t="s">
        <v>145</v>
      </c>
      <c r="C220" s="61" t="s">
        <v>826</v>
      </c>
      <c r="D220" s="61" t="s">
        <v>827</v>
      </c>
      <c r="E220" s="61" t="s">
        <v>828</v>
      </c>
      <c r="F220" s="61" t="s">
        <v>142</v>
      </c>
      <c r="G220" s="61" t="s">
        <v>829</v>
      </c>
    </row>
    <row r="221" spans="1:7" ht="37.5" hidden="1">
      <c r="A221" s="61" t="s">
        <v>113</v>
      </c>
      <c r="B221" s="61" t="s">
        <v>830</v>
      </c>
      <c r="C221" s="61" t="s">
        <v>831</v>
      </c>
      <c r="D221" s="61" t="s">
        <v>832</v>
      </c>
      <c r="E221" s="61" t="s">
        <v>833</v>
      </c>
      <c r="F221" s="61" t="s">
        <v>215</v>
      </c>
      <c r="G221" s="61" t="s">
        <v>834</v>
      </c>
    </row>
    <row r="222" spans="1:7" ht="37.5" hidden="1">
      <c r="A222" s="61" t="s">
        <v>115</v>
      </c>
      <c r="B222" s="61" t="s">
        <v>835</v>
      </c>
      <c r="C222" s="61" t="s">
        <v>836</v>
      </c>
      <c r="D222" s="61" t="s">
        <v>538</v>
      </c>
      <c r="E222" s="61" t="s">
        <v>837</v>
      </c>
      <c r="F222" s="61" t="s">
        <v>215</v>
      </c>
      <c r="G222" s="61" t="s">
        <v>838</v>
      </c>
    </row>
    <row r="223" spans="1:7" ht="37.5" hidden="1">
      <c r="A223" s="61" t="s">
        <v>144</v>
      </c>
      <c r="B223" s="61" t="s">
        <v>839</v>
      </c>
      <c r="C223" s="61" t="s">
        <v>840</v>
      </c>
      <c r="D223" s="61" t="s">
        <v>841</v>
      </c>
      <c r="E223" s="61" t="s">
        <v>842</v>
      </c>
      <c r="F223" s="61" t="s">
        <v>215</v>
      </c>
      <c r="G223" s="61" t="s">
        <v>843</v>
      </c>
    </row>
    <row r="224" spans="1:7" ht="56.25" hidden="1">
      <c r="A224" s="61" t="s">
        <v>150</v>
      </c>
      <c r="B224" s="61" t="s">
        <v>844</v>
      </c>
      <c r="C224" s="61" t="s">
        <v>845</v>
      </c>
      <c r="D224" s="61" t="s">
        <v>846</v>
      </c>
      <c r="E224" s="61" t="s">
        <v>847</v>
      </c>
      <c r="F224" s="61" t="s">
        <v>381</v>
      </c>
      <c r="G224" s="61" t="s">
        <v>848</v>
      </c>
    </row>
    <row r="225" spans="1:7" ht="37.5" hidden="1">
      <c r="A225" s="61" t="s">
        <v>156</v>
      </c>
      <c r="B225" s="61" t="s">
        <v>151</v>
      </c>
      <c r="C225" s="61" t="s">
        <v>849</v>
      </c>
      <c r="D225" s="61" t="s">
        <v>850</v>
      </c>
      <c r="E225" s="61" t="s">
        <v>851</v>
      </c>
      <c r="F225" s="61" t="s">
        <v>215</v>
      </c>
      <c r="G225" s="61" t="s">
        <v>852</v>
      </c>
    </row>
    <row r="226" spans="1:7" ht="16.899999999999999" hidden="1" customHeight="1">
      <c r="A226" s="62" t="s">
        <v>117</v>
      </c>
      <c r="B226" s="143" t="s">
        <v>118</v>
      </c>
      <c r="C226" s="144"/>
      <c r="D226" s="144"/>
      <c r="E226" s="144"/>
      <c r="F226" s="144"/>
      <c r="G226" s="144"/>
    </row>
    <row r="227" spans="1:7" hidden="1"/>
    <row r="228" spans="1:7" hidden="1"/>
    <row r="229" spans="1:7" ht="17.649999999999999" hidden="1" customHeight="1">
      <c r="A229" s="141" t="s">
        <v>853</v>
      </c>
      <c r="B229" s="136"/>
      <c r="C229" s="136"/>
      <c r="D229" s="136"/>
      <c r="E229" s="136"/>
      <c r="F229" s="136"/>
      <c r="G229" s="136"/>
    </row>
    <row r="230" spans="1:7" ht="18.75" hidden="1">
      <c r="A230" s="60" t="s">
        <v>98</v>
      </c>
      <c r="B230" s="60" t="s">
        <v>99</v>
      </c>
      <c r="C230" s="60" t="s">
        <v>100</v>
      </c>
      <c r="D230" s="60" t="s">
        <v>101</v>
      </c>
      <c r="E230" s="60" t="s">
        <v>102</v>
      </c>
      <c r="F230" s="60" t="s">
        <v>103</v>
      </c>
      <c r="G230" s="60" t="s">
        <v>104</v>
      </c>
    </row>
    <row r="231" spans="1:7" ht="18.75" hidden="1">
      <c r="A231" s="61" t="s">
        <v>105</v>
      </c>
      <c r="B231" s="61" t="s">
        <v>145</v>
      </c>
      <c r="C231" s="61" t="s">
        <v>854</v>
      </c>
      <c r="D231" s="61" t="s">
        <v>855</v>
      </c>
      <c r="E231" s="61" t="s">
        <v>856</v>
      </c>
      <c r="F231" s="61" t="s">
        <v>142</v>
      </c>
      <c r="G231" s="61" t="s">
        <v>857</v>
      </c>
    </row>
    <row r="232" spans="1:7" ht="18.75" hidden="1">
      <c r="A232" s="61" t="s">
        <v>111</v>
      </c>
      <c r="B232" s="61" t="s">
        <v>858</v>
      </c>
      <c r="C232" s="61" t="s">
        <v>859</v>
      </c>
      <c r="D232" s="61" t="s">
        <v>860</v>
      </c>
      <c r="E232" s="61" t="s">
        <v>861</v>
      </c>
      <c r="F232" s="61" t="s">
        <v>142</v>
      </c>
      <c r="G232" s="61" t="s">
        <v>862</v>
      </c>
    </row>
    <row r="233" spans="1:7" ht="37.5" hidden="1">
      <c r="A233" s="61" t="s">
        <v>113</v>
      </c>
      <c r="B233" s="61" t="s">
        <v>790</v>
      </c>
      <c r="C233" s="61" t="s">
        <v>863</v>
      </c>
      <c r="D233" s="61" t="s">
        <v>855</v>
      </c>
      <c r="E233" s="61" t="s">
        <v>864</v>
      </c>
      <c r="F233" s="61" t="s">
        <v>142</v>
      </c>
      <c r="G233" s="61" t="s">
        <v>865</v>
      </c>
    </row>
    <row r="234" spans="1:7" ht="37.5" hidden="1">
      <c r="A234" s="61" t="s">
        <v>115</v>
      </c>
      <c r="B234" s="61" t="s">
        <v>866</v>
      </c>
      <c r="C234" s="61" t="s">
        <v>867</v>
      </c>
      <c r="D234" s="61" t="s">
        <v>855</v>
      </c>
      <c r="E234" s="61" t="s">
        <v>868</v>
      </c>
      <c r="F234" s="61" t="s">
        <v>142</v>
      </c>
      <c r="G234" s="61" t="s">
        <v>869</v>
      </c>
    </row>
    <row r="235" spans="1:7" ht="18.75" hidden="1">
      <c r="A235" s="61" t="s">
        <v>144</v>
      </c>
      <c r="B235" s="61" t="s">
        <v>870</v>
      </c>
      <c r="C235" s="61" t="s">
        <v>871</v>
      </c>
      <c r="D235" s="61" t="s">
        <v>872</v>
      </c>
      <c r="E235" s="61" t="s">
        <v>873</v>
      </c>
      <c r="F235" s="61" t="s">
        <v>142</v>
      </c>
      <c r="G235" s="61" t="s">
        <v>874</v>
      </c>
    </row>
    <row r="236" spans="1:7" ht="18.75" hidden="1">
      <c r="A236" s="61" t="s">
        <v>150</v>
      </c>
      <c r="B236" s="61" t="s">
        <v>875</v>
      </c>
      <c r="C236" s="61" t="s">
        <v>876</v>
      </c>
      <c r="D236" s="61" t="s">
        <v>877</v>
      </c>
      <c r="E236" s="61" t="s">
        <v>878</v>
      </c>
      <c r="F236" s="61" t="s">
        <v>142</v>
      </c>
      <c r="G236" s="61" t="s">
        <v>879</v>
      </c>
    </row>
    <row r="237" spans="1:7" ht="37.5" hidden="1">
      <c r="A237" s="61" t="s">
        <v>156</v>
      </c>
      <c r="B237" s="61" t="s">
        <v>157</v>
      </c>
      <c r="C237" s="61" t="s">
        <v>880</v>
      </c>
      <c r="D237" s="61" t="s">
        <v>881</v>
      </c>
      <c r="E237" s="61" t="s">
        <v>882</v>
      </c>
      <c r="F237" s="61" t="s">
        <v>142</v>
      </c>
      <c r="G237" s="61" t="s">
        <v>883</v>
      </c>
    </row>
    <row r="238" spans="1:7" ht="37.5" hidden="1">
      <c r="A238" s="61" t="s">
        <v>200</v>
      </c>
      <c r="B238" s="61" t="s">
        <v>884</v>
      </c>
      <c r="C238" s="61" t="s">
        <v>885</v>
      </c>
      <c r="D238" s="61" t="s">
        <v>886</v>
      </c>
      <c r="E238" s="61" t="s">
        <v>887</v>
      </c>
      <c r="F238" s="61" t="s">
        <v>142</v>
      </c>
      <c r="G238" s="61" t="s">
        <v>888</v>
      </c>
    </row>
    <row r="239" spans="1:7" ht="18.75" hidden="1">
      <c r="A239" s="61" t="s">
        <v>247</v>
      </c>
      <c r="B239" s="61" t="s">
        <v>889</v>
      </c>
      <c r="C239" s="61" t="s">
        <v>890</v>
      </c>
      <c r="D239" s="61" t="s">
        <v>891</v>
      </c>
      <c r="E239" s="61" t="s">
        <v>892</v>
      </c>
      <c r="F239" s="61" t="s">
        <v>142</v>
      </c>
      <c r="G239" s="61" t="s">
        <v>893</v>
      </c>
    </row>
    <row r="240" spans="1:7" ht="37.5" hidden="1">
      <c r="A240" s="61" t="s">
        <v>253</v>
      </c>
      <c r="B240" s="61" t="s">
        <v>894</v>
      </c>
      <c r="C240" s="61" t="s">
        <v>895</v>
      </c>
      <c r="D240" s="61" t="s">
        <v>896</v>
      </c>
      <c r="E240" s="61" t="s">
        <v>897</v>
      </c>
      <c r="F240" s="61" t="s">
        <v>142</v>
      </c>
      <c r="G240" s="61" t="s">
        <v>898</v>
      </c>
    </row>
    <row r="241" spans="1:7" ht="16.899999999999999" customHeight="1">
      <c r="A241" s="62"/>
      <c r="B241" s="62"/>
    </row>
    <row r="244" spans="1:7" s="121" customFormat="1" ht="17.649999999999999" customHeight="1">
      <c r="A244" s="140" t="s">
        <v>899</v>
      </c>
      <c r="B244" s="140"/>
      <c r="C244" s="140"/>
      <c r="D244" s="140"/>
      <c r="E244" s="140"/>
      <c r="F244" s="124"/>
      <c r="G244" s="124"/>
    </row>
    <row r="245" spans="1:7" s="121" customFormat="1" ht="18.75">
      <c r="A245" s="123" t="s">
        <v>98</v>
      </c>
      <c r="B245" s="123" t="s">
        <v>99</v>
      </c>
      <c r="C245" s="123" t="s">
        <v>100</v>
      </c>
      <c r="D245" s="123" t="s">
        <v>101</v>
      </c>
      <c r="E245" s="123" t="s">
        <v>102</v>
      </c>
      <c r="F245" s="123" t="s">
        <v>103</v>
      </c>
      <c r="G245" s="122"/>
    </row>
    <row r="246" spans="1:7" s="121" customFormat="1" ht="18.75">
      <c r="A246" s="123" t="s">
        <v>105</v>
      </c>
      <c r="B246" s="123" t="s">
        <v>757</v>
      </c>
      <c r="C246" s="123" t="s">
        <v>900</v>
      </c>
      <c r="D246" s="123" t="s">
        <v>901</v>
      </c>
      <c r="E246" s="123" t="s">
        <v>902</v>
      </c>
      <c r="F246" s="123" t="s">
        <v>142</v>
      </c>
    </row>
    <row r="247" spans="1:7" s="121" customFormat="1" ht="18.75">
      <c r="A247" s="123" t="s">
        <v>111</v>
      </c>
      <c r="B247" s="123" t="s">
        <v>903</v>
      </c>
      <c r="C247" s="123" t="s">
        <v>904</v>
      </c>
      <c r="D247" s="123" t="s">
        <v>905</v>
      </c>
      <c r="E247" s="123" t="s">
        <v>906</v>
      </c>
      <c r="F247" s="123" t="s">
        <v>142</v>
      </c>
    </row>
    <row r="248" spans="1:7" s="121" customFormat="1" ht="37.5">
      <c r="A248" s="123" t="s">
        <v>113</v>
      </c>
      <c r="B248" s="123" t="s">
        <v>907</v>
      </c>
      <c r="C248" s="123" t="s">
        <v>908</v>
      </c>
      <c r="D248" s="123" t="s">
        <v>909</v>
      </c>
      <c r="E248" s="123" t="s">
        <v>910</v>
      </c>
      <c r="F248" s="123" t="s">
        <v>142</v>
      </c>
    </row>
    <row r="249" spans="1:7" s="121" customFormat="1" ht="18.75">
      <c r="A249" s="123" t="s">
        <v>115</v>
      </c>
      <c r="B249" s="123" t="s">
        <v>911</v>
      </c>
      <c r="C249" s="123" t="s">
        <v>912</v>
      </c>
      <c r="D249" s="123" t="s">
        <v>860</v>
      </c>
      <c r="E249" s="123" t="s">
        <v>913</v>
      </c>
      <c r="F249" s="123" t="s">
        <v>142</v>
      </c>
    </row>
    <row r="250" spans="1:7" s="121" customFormat="1" ht="18.75">
      <c r="A250" s="123" t="s">
        <v>144</v>
      </c>
      <c r="B250" s="123" t="s">
        <v>914</v>
      </c>
      <c r="C250" s="123" t="s">
        <v>915</v>
      </c>
      <c r="D250" s="123" t="s">
        <v>916</v>
      </c>
      <c r="E250" s="123" t="s">
        <v>917</v>
      </c>
      <c r="F250" s="123" t="s">
        <v>142</v>
      </c>
    </row>
    <row r="251" spans="1:7" s="121" customFormat="1" ht="18.75">
      <c r="A251" s="123" t="s">
        <v>150</v>
      </c>
      <c r="B251" s="123" t="s">
        <v>918</v>
      </c>
      <c r="C251" s="123" t="s">
        <v>919</v>
      </c>
      <c r="D251" s="123" t="s">
        <v>920</v>
      </c>
      <c r="E251" s="123" t="s">
        <v>921</v>
      </c>
      <c r="F251" s="123" t="s">
        <v>142</v>
      </c>
    </row>
    <row r="252" spans="1:7" s="121" customFormat="1" ht="18.75">
      <c r="A252" s="123" t="s">
        <v>156</v>
      </c>
      <c r="B252" s="123" t="s">
        <v>922</v>
      </c>
      <c r="C252" s="123" t="s">
        <v>923</v>
      </c>
      <c r="D252" s="123" t="s">
        <v>924</v>
      </c>
      <c r="E252" s="123" t="s">
        <v>925</v>
      </c>
      <c r="F252" s="123" t="s">
        <v>142</v>
      </c>
    </row>
    <row r="253" spans="1:7" s="121" customFormat="1" ht="18.75">
      <c r="A253" s="123" t="s">
        <v>200</v>
      </c>
      <c r="B253" s="123" t="s">
        <v>926</v>
      </c>
      <c r="C253" s="123" t="s">
        <v>927</v>
      </c>
      <c r="D253" s="123" t="s">
        <v>901</v>
      </c>
      <c r="E253" s="123" t="s">
        <v>928</v>
      </c>
      <c r="F253" s="123" t="s">
        <v>142</v>
      </c>
    </row>
    <row r="254" spans="1:7" s="121" customFormat="1" ht="18.75">
      <c r="A254" s="123" t="s">
        <v>247</v>
      </c>
      <c r="B254" s="123" t="s">
        <v>929</v>
      </c>
      <c r="C254" s="123" t="s">
        <v>930</v>
      </c>
      <c r="D254" s="123" t="s">
        <v>901</v>
      </c>
      <c r="E254" s="123" t="s">
        <v>931</v>
      </c>
      <c r="F254" s="123" t="s">
        <v>142</v>
      </c>
    </row>
    <row r="255" spans="1:7" s="121" customFormat="1" ht="18.75">
      <c r="A255" s="123" t="s">
        <v>253</v>
      </c>
      <c r="B255" s="123" t="s">
        <v>932</v>
      </c>
      <c r="C255" s="123" t="s">
        <v>933</v>
      </c>
      <c r="D255" s="123" t="s">
        <v>901</v>
      </c>
      <c r="E255" s="123" t="s">
        <v>934</v>
      </c>
      <c r="F255" s="123" t="s">
        <v>142</v>
      </c>
    </row>
    <row r="256" spans="1:7" s="121" customFormat="1" ht="37.5">
      <c r="A256" s="123" t="s">
        <v>259</v>
      </c>
      <c r="B256" s="123" t="s">
        <v>935</v>
      </c>
      <c r="C256" s="123" t="s">
        <v>936</v>
      </c>
      <c r="D256" s="123" t="s">
        <v>937</v>
      </c>
      <c r="E256" s="123" t="s">
        <v>938</v>
      </c>
      <c r="F256" s="123" t="s">
        <v>939</v>
      </c>
    </row>
    <row r="257" spans="1:2" s="121" customFormat="1" ht="75">
      <c r="A257" s="122" t="s">
        <v>117</v>
      </c>
      <c r="B257" s="122" t="s">
        <v>118</v>
      </c>
    </row>
  </sheetData>
  <sheetProtection formatColumns="0" formatRows="0" autoFilter="0"/>
  <mergeCells count="27">
    <mergeCell ref="B151:G151"/>
    <mergeCell ref="A177:G177"/>
    <mergeCell ref="A203:E203"/>
    <mergeCell ref="A217:G217"/>
    <mergeCell ref="A192:G192"/>
    <mergeCell ref="B214:G214"/>
    <mergeCell ref="A16:G16"/>
    <mergeCell ref="B26:G26"/>
    <mergeCell ref="A91:G91"/>
    <mergeCell ref="A53:G53"/>
    <mergeCell ref="B135:G135"/>
    <mergeCell ref="A244:E244"/>
    <mergeCell ref="A4:G4"/>
    <mergeCell ref="A29:G29"/>
    <mergeCell ref="B13:G13"/>
    <mergeCell ref="B88:G88"/>
    <mergeCell ref="B116:G116"/>
    <mergeCell ref="A155:G155"/>
    <mergeCell ref="A229:G229"/>
    <mergeCell ref="A77:G77"/>
    <mergeCell ref="B226:G226"/>
    <mergeCell ref="B74:G74"/>
    <mergeCell ref="A138:G138"/>
    <mergeCell ref="A107:G107"/>
    <mergeCell ref="B104:G104"/>
    <mergeCell ref="A119:G119"/>
    <mergeCell ref="B50:G50"/>
  </mergeCell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02"/>
  <sheetViews>
    <sheetView topLeftCell="B1" zoomScale="85" zoomScaleNormal="85" workbookViewId="0">
      <pane ySplit="2" topLeftCell="A3" activePane="bottomLeft" state="frozen"/>
      <selection pane="bottomLeft" activeCell="G3" sqref="G3"/>
    </sheetView>
  </sheetViews>
  <sheetFormatPr defaultRowHeight="14.25"/>
  <cols>
    <col min="1" max="1" width="17.75" customWidth="1"/>
    <col min="2" max="2" width="29.5" customWidth="1"/>
    <col min="3" max="3" width="25.375" customWidth="1"/>
    <col min="4" max="4" width="31.625" customWidth="1"/>
    <col min="5" max="6" width="20" customWidth="1"/>
    <col min="7" max="7" width="16.125" customWidth="1"/>
  </cols>
  <sheetData>
    <row r="1" spans="1:7" ht="31.5" customHeight="1">
      <c r="A1" s="19" t="s">
        <v>940</v>
      </c>
      <c r="D1" s="80" t="s">
        <v>941</v>
      </c>
    </row>
    <row r="2" spans="1:7" s="6" customFormat="1" ht="23.25" customHeight="1">
      <c r="A2" s="16" t="s">
        <v>122</v>
      </c>
      <c r="B2" s="16" t="s">
        <v>128</v>
      </c>
      <c r="C2" s="16" t="s">
        <v>133</v>
      </c>
      <c r="D2" s="16" t="s">
        <v>138</v>
      </c>
      <c r="E2" s="16" t="s">
        <v>145</v>
      </c>
      <c r="F2" s="16" t="s">
        <v>151</v>
      </c>
      <c r="G2" s="16" t="s">
        <v>157</v>
      </c>
    </row>
    <row r="3" spans="1:7" s="1" customFormat="1" ht="18.75">
      <c r="A3" s="81"/>
      <c r="B3" s="81"/>
      <c r="C3" s="81"/>
      <c r="D3" s="81"/>
      <c r="E3" s="81"/>
      <c r="F3" s="81"/>
      <c r="G3" s="82"/>
    </row>
    <row r="4" spans="1:7" s="1" customFormat="1" ht="18.75">
      <c r="A4" s="81"/>
      <c r="B4" s="81"/>
      <c r="C4" s="81"/>
      <c r="D4" s="81"/>
      <c r="E4" s="81"/>
      <c r="F4" s="81"/>
      <c r="G4" s="82"/>
    </row>
    <row r="5" spans="1:7" ht="18" customHeight="1">
      <c r="A5" s="81"/>
      <c r="B5" s="81"/>
      <c r="C5" s="81"/>
      <c r="D5" s="81"/>
      <c r="E5" s="81"/>
      <c r="F5" s="81"/>
      <c r="G5" s="82"/>
    </row>
    <row r="6" spans="1:7" ht="18" customHeight="1">
      <c r="A6" s="81"/>
      <c r="B6" s="81"/>
      <c r="C6" s="81"/>
      <c r="D6" s="81"/>
      <c r="E6" s="81"/>
      <c r="F6" s="81"/>
      <c r="G6" s="82"/>
    </row>
    <row r="7" spans="1:7" ht="18" customHeight="1">
      <c r="A7" s="81"/>
      <c r="B7" s="81"/>
      <c r="C7" s="81"/>
      <c r="D7" s="81"/>
      <c r="E7" s="81"/>
      <c r="F7" s="81"/>
      <c r="G7" s="82"/>
    </row>
    <row r="8" spans="1:7" ht="18.75">
      <c r="A8" s="81"/>
      <c r="B8" s="81"/>
      <c r="C8" s="81"/>
      <c r="D8" s="81"/>
      <c r="E8" s="81"/>
      <c r="F8" s="81"/>
      <c r="G8" s="82"/>
    </row>
    <row r="9" spans="1:7" ht="18.75">
      <c r="A9" s="81"/>
      <c r="B9" s="81"/>
      <c r="C9" s="81"/>
      <c r="D9" s="81"/>
      <c r="E9" s="81"/>
      <c r="F9" s="81"/>
      <c r="G9" s="82"/>
    </row>
    <row r="10" spans="1:7" ht="18.75">
      <c r="A10" s="81"/>
      <c r="B10" s="81"/>
      <c r="C10" s="81"/>
      <c r="D10" s="81"/>
      <c r="E10" s="81"/>
      <c r="F10" s="81"/>
      <c r="G10" s="82"/>
    </row>
    <row r="11" spans="1:7" s="59" customFormat="1" ht="18.75">
      <c r="A11" s="81"/>
      <c r="B11" s="81"/>
      <c r="C11" s="81"/>
      <c r="D11" s="81"/>
      <c r="E11" s="81"/>
      <c r="F11" s="81"/>
      <c r="G11" s="82"/>
    </row>
    <row r="12" spans="1:7" s="59" customFormat="1" ht="18.75">
      <c r="A12" s="81"/>
      <c r="B12" s="81"/>
      <c r="C12" s="81"/>
      <c r="D12" s="81"/>
      <c r="E12" s="81"/>
      <c r="F12" s="81"/>
      <c r="G12" s="82"/>
    </row>
    <row r="13" spans="1:7" s="59" customFormat="1" ht="18.75">
      <c r="A13" s="81"/>
      <c r="B13" s="81"/>
      <c r="C13" s="81"/>
      <c r="D13" s="81"/>
      <c r="E13" s="81"/>
      <c r="F13" s="81"/>
      <c r="G13" s="82"/>
    </row>
    <row r="14" spans="1:7" s="59" customFormat="1" ht="18.75">
      <c r="A14" s="81"/>
      <c r="B14" s="81"/>
      <c r="C14" s="81"/>
      <c r="D14" s="81"/>
      <c r="E14" s="81"/>
      <c r="F14" s="81"/>
      <c r="G14" s="82"/>
    </row>
    <row r="15" spans="1:7" s="59" customFormat="1" ht="18.75">
      <c r="A15" s="81"/>
      <c r="B15" s="81"/>
      <c r="C15" s="81"/>
      <c r="D15" s="81"/>
      <c r="E15" s="81"/>
      <c r="F15" s="81"/>
      <c r="G15" s="82"/>
    </row>
    <row r="16" spans="1:7" s="59" customFormat="1" ht="18.75">
      <c r="A16" s="81"/>
      <c r="B16" s="81"/>
      <c r="C16" s="81"/>
      <c r="D16" s="81"/>
      <c r="E16" s="81"/>
      <c r="F16" s="81"/>
      <c r="G16" s="82"/>
    </row>
    <row r="17" spans="1:7" s="59" customFormat="1" ht="18.75">
      <c r="A17" s="81"/>
      <c r="B17" s="81"/>
      <c r="C17" s="81"/>
      <c r="D17" s="81"/>
      <c r="E17" s="81"/>
      <c r="F17" s="81"/>
      <c r="G17" s="82"/>
    </row>
    <row r="18" spans="1:7" s="59" customFormat="1" ht="18.75">
      <c r="A18" s="81"/>
      <c r="B18" s="81"/>
      <c r="C18" s="81"/>
      <c r="D18" s="81"/>
      <c r="E18" s="81"/>
      <c r="F18" s="81"/>
      <c r="G18" s="82"/>
    </row>
    <row r="19" spans="1:7" s="59" customFormat="1" ht="18.75">
      <c r="A19" s="81"/>
      <c r="B19" s="81"/>
      <c r="C19" s="81"/>
      <c r="D19" s="81"/>
      <c r="E19" s="81"/>
      <c r="F19" s="81"/>
      <c r="G19" s="82"/>
    </row>
    <row r="20" spans="1:7" s="59" customFormat="1" ht="18.75">
      <c r="A20" s="81"/>
      <c r="B20" s="81"/>
      <c r="C20" s="81"/>
      <c r="D20" s="81"/>
      <c r="E20" s="81"/>
      <c r="F20" s="81"/>
      <c r="G20" s="82"/>
    </row>
    <row r="21" spans="1:7" ht="18.75">
      <c r="A21" s="81"/>
      <c r="B21" s="81"/>
      <c r="C21" s="81"/>
      <c r="D21" s="81"/>
      <c r="E21" s="81"/>
      <c r="F21" s="81"/>
      <c r="G21" s="82"/>
    </row>
    <row r="22" spans="1:7" ht="18.75">
      <c r="A22" s="81"/>
      <c r="B22" s="81"/>
      <c r="C22" s="81"/>
      <c r="D22" s="81"/>
      <c r="E22" s="81"/>
      <c r="F22" s="81"/>
      <c r="G22" s="82"/>
    </row>
    <row r="23" spans="1:7" ht="18.75">
      <c r="A23" s="81"/>
      <c r="B23" s="81"/>
      <c r="C23" s="81"/>
      <c r="D23" s="81"/>
      <c r="E23" s="81"/>
      <c r="F23" s="81"/>
      <c r="G23" s="82"/>
    </row>
    <row r="24" spans="1:7" ht="18.75">
      <c r="A24" s="81"/>
      <c r="B24" s="81"/>
      <c r="C24" s="81"/>
      <c r="D24" s="81"/>
      <c r="E24" s="81"/>
      <c r="F24" s="81"/>
      <c r="G24" s="82"/>
    </row>
    <row r="25" spans="1:7" ht="18.75">
      <c r="A25" s="81"/>
      <c r="B25" s="81"/>
      <c r="C25" s="81"/>
      <c r="D25" s="81"/>
      <c r="E25" s="81"/>
      <c r="F25" s="81"/>
      <c r="G25" s="82"/>
    </row>
    <row r="26" spans="1:7" ht="18.75">
      <c r="A26" s="81"/>
      <c r="B26" s="81"/>
      <c r="C26" s="81"/>
      <c r="D26" s="81"/>
      <c r="E26" s="81"/>
      <c r="F26" s="81"/>
      <c r="G26" s="82"/>
    </row>
    <row r="27" spans="1:7" ht="18.75">
      <c r="A27" s="81"/>
      <c r="B27" s="81"/>
      <c r="C27" s="81"/>
      <c r="D27" s="81"/>
      <c r="E27" s="81"/>
      <c r="F27" s="81"/>
      <c r="G27" s="82"/>
    </row>
    <row r="28" spans="1:7" ht="18.75">
      <c r="A28" s="81"/>
      <c r="B28" s="81"/>
      <c r="C28" s="81"/>
      <c r="D28" s="81"/>
      <c r="E28" s="81"/>
      <c r="F28" s="81"/>
      <c r="G28" s="82"/>
    </row>
    <row r="29" spans="1:7" ht="18.75">
      <c r="A29" s="81"/>
      <c r="B29" s="81"/>
      <c r="C29" s="81"/>
      <c r="D29" s="81"/>
      <c r="E29" s="81"/>
      <c r="F29" s="81"/>
      <c r="G29" s="82"/>
    </row>
    <row r="30" spans="1:7" ht="18.75">
      <c r="A30" s="81"/>
      <c r="B30" s="81"/>
      <c r="C30" s="81"/>
      <c r="D30" s="81"/>
      <c r="E30" s="81"/>
      <c r="F30" s="81"/>
      <c r="G30" s="82"/>
    </row>
    <row r="31" spans="1:7" ht="18.75">
      <c r="A31" s="81"/>
      <c r="B31" s="81"/>
      <c r="C31" s="81"/>
      <c r="D31" s="81"/>
      <c r="E31" s="81"/>
      <c r="F31" s="81"/>
      <c r="G31" s="82"/>
    </row>
    <row r="32" spans="1:7" ht="18.75">
      <c r="A32" s="81"/>
      <c r="B32" s="81"/>
      <c r="C32" s="81"/>
      <c r="D32" s="81"/>
      <c r="E32" s="81"/>
      <c r="F32" s="81"/>
      <c r="G32" s="82"/>
    </row>
    <row r="33" spans="1:7" ht="18.75">
      <c r="A33" s="81"/>
      <c r="B33" s="81"/>
      <c r="C33" s="81"/>
      <c r="D33" s="81"/>
      <c r="E33" s="81"/>
      <c r="F33" s="81"/>
      <c r="G33" s="82"/>
    </row>
    <row r="34" spans="1:7" ht="18.75">
      <c r="A34" s="81"/>
      <c r="B34" s="81"/>
      <c r="C34" s="81"/>
      <c r="D34" s="81"/>
      <c r="E34" s="81"/>
      <c r="F34" s="81"/>
      <c r="G34" s="82"/>
    </row>
    <row r="35" spans="1:7" ht="18.75">
      <c r="A35" s="81"/>
      <c r="B35" s="81"/>
      <c r="C35" s="81"/>
      <c r="D35" s="81"/>
      <c r="E35" s="81"/>
      <c r="F35" s="81"/>
      <c r="G35" s="82"/>
    </row>
    <row r="36" spans="1:7" ht="18.75">
      <c r="A36" s="81"/>
      <c r="B36" s="81"/>
      <c r="C36" s="81"/>
      <c r="D36" s="81"/>
      <c r="E36" s="81"/>
      <c r="F36" s="81"/>
      <c r="G36" s="82"/>
    </row>
    <row r="37" spans="1:7" ht="18.75">
      <c r="A37" s="81"/>
      <c r="B37" s="81"/>
      <c r="C37" s="81"/>
      <c r="D37" s="81"/>
      <c r="E37" s="81"/>
      <c r="F37" s="81"/>
      <c r="G37" s="82"/>
    </row>
    <row r="38" spans="1:7" ht="18.75">
      <c r="A38" s="81"/>
      <c r="B38" s="81"/>
      <c r="C38" s="81"/>
      <c r="D38" s="81"/>
      <c r="E38" s="81"/>
      <c r="F38" s="81"/>
      <c r="G38" s="82"/>
    </row>
    <row r="39" spans="1:7" ht="18.75">
      <c r="A39" s="81"/>
      <c r="B39" s="81"/>
      <c r="C39" s="81"/>
      <c r="D39" s="81"/>
      <c r="E39" s="81"/>
      <c r="F39" s="81"/>
      <c r="G39" s="82"/>
    </row>
    <row r="40" spans="1:7" ht="18.75">
      <c r="A40" s="81"/>
      <c r="B40" s="81"/>
      <c r="C40" s="81"/>
      <c r="D40" s="81"/>
      <c r="E40" s="81"/>
      <c r="F40" s="81"/>
      <c r="G40" s="82"/>
    </row>
    <row r="41" spans="1:7" ht="18.75">
      <c r="A41" s="81"/>
      <c r="B41" s="81"/>
      <c r="C41" s="81"/>
      <c r="D41" s="81"/>
      <c r="E41" s="81"/>
      <c r="F41" s="81"/>
      <c r="G41" s="82"/>
    </row>
    <row r="42" spans="1:7" ht="18.75">
      <c r="A42" s="81"/>
      <c r="B42" s="81"/>
      <c r="C42" s="81"/>
      <c r="D42" s="81"/>
      <c r="E42" s="81"/>
      <c r="F42" s="81"/>
      <c r="G42" s="82"/>
    </row>
    <row r="43" spans="1:7" ht="18.75">
      <c r="A43" s="81"/>
      <c r="B43" s="81"/>
      <c r="C43" s="81"/>
      <c r="D43" s="81"/>
      <c r="E43" s="81"/>
      <c r="F43" s="81"/>
      <c r="G43" s="82"/>
    </row>
    <row r="44" spans="1:7" ht="18.75">
      <c r="A44" s="81"/>
      <c r="B44" s="81"/>
      <c r="C44" s="81"/>
      <c r="D44" s="81"/>
      <c r="E44" s="81"/>
      <c r="F44" s="81"/>
      <c r="G44" s="82"/>
    </row>
    <row r="45" spans="1:7" ht="18.75">
      <c r="A45" s="81"/>
      <c r="B45" s="81"/>
      <c r="C45" s="81"/>
      <c r="D45" s="81"/>
      <c r="E45" s="81"/>
      <c r="F45" s="81"/>
      <c r="G45" s="82"/>
    </row>
    <row r="46" spans="1:7" ht="18.75">
      <c r="A46" s="81"/>
      <c r="B46" s="81"/>
      <c r="C46" s="81"/>
      <c r="D46" s="81"/>
      <c r="E46" s="81"/>
      <c r="F46" s="81"/>
      <c r="G46" s="82"/>
    </row>
    <row r="47" spans="1:7" ht="18.75">
      <c r="A47" s="81"/>
      <c r="B47" s="81"/>
      <c r="C47" s="81"/>
      <c r="D47" s="81"/>
      <c r="E47" s="81"/>
      <c r="F47" s="81"/>
      <c r="G47" s="82"/>
    </row>
    <row r="48" spans="1:7" ht="18.75">
      <c r="A48" s="81"/>
      <c r="B48" s="81"/>
      <c r="C48" s="81"/>
      <c r="D48" s="81"/>
      <c r="E48" s="81"/>
      <c r="F48" s="81"/>
      <c r="G48" s="82"/>
    </row>
    <row r="49" spans="1:7" ht="18.75">
      <c r="A49" s="81"/>
      <c r="B49" s="81"/>
      <c r="C49" s="81"/>
      <c r="D49" s="81"/>
      <c r="E49" s="81"/>
      <c r="F49" s="81"/>
      <c r="G49" s="82"/>
    </row>
    <row r="50" spans="1:7" ht="18.75">
      <c r="A50" s="81"/>
      <c r="B50" s="81"/>
      <c r="C50" s="81"/>
      <c r="D50" s="81"/>
      <c r="E50" s="81"/>
      <c r="F50" s="81"/>
      <c r="G50" s="82"/>
    </row>
    <row r="51" spans="1:7" ht="18.75">
      <c r="A51" s="81"/>
      <c r="B51" s="81"/>
      <c r="C51" s="81"/>
      <c r="D51" s="81"/>
      <c r="E51" s="81"/>
      <c r="F51" s="81"/>
      <c r="G51" s="82"/>
    </row>
    <row r="52" spans="1:7" ht="18.75">
      <c r="A52" s="81"/>
      <c r="B52" s="81"/>
      <c r="C52" s="81"/>
      <c r="D52" s="81"/>
      <c r="E52" s="81"/>
      <c r="F52" s="81"/>
      <c r="G52" s="82"/>
    </row>
    <row r="53" spans="1:7" ht="18.75">
      <c r="A53" s="81"/>
      <c r="B53" s="81"/>
      <c r="C53" s="81"/>
      <c r="D53" s="81"/>
      <c r="E53" s="81"/>
      <c r="F53" s="81"/>
      <c r="G53" s="82"/>
    </row>
    <row r="54" spans="1:7" ht="18.75">
      <c r="A54" s="81"/>
      <c r="B54" s="81"/>
      <c r="C54" s="81"/>
      <c r="D54" s="81"/>
      <c r="E54" s="81"/>
      <c r="F54" s="81"/>
      <c r="G54" s="82"/>
    </row>
    <row r="55" spans="1:7" ht="18.75">
      <c r="A55" s="81"/>
      <c r="B55" s="81"/>
      <c r="C55" s="81"/>
      <c r="D55" s="81"/>
      <c r="E55" s="81"/>
      <c r="F55" s="81"/>
      <c r="G55" s="82"/>
    </row>
    <row r="56" spans="1:7" ht="18.75">
      <c r="A56" s="81"/>
      <c r="B56" s="81"/>
      <c r="C56" s="81"/>
      <c r="D56" s="81"/>
      <c r="E56" s="81"/>
      <c r="F56" s="81"/>
      <c r="G56" s="82"/>
    </row>
    <row r="57" spans="1:7" ht="18.75">
      <c r="A57" s="81"/>
      <c r="B57" s="81"/>
      <c r="C57" s="81"/>
      <c r="D57" s="81"/>
      <c r="E57" s="81"/>
      <c r="F57" s="81"/>
      <c r="G57" s="82"/>
    </row>
    <row r="58" spans="1:7" ht="18.75">
      <c r="A58" s="81"/>
      <c r="B58" s="81"/>
      <c r="C58" s="81"/>
      <c r="D58" s="81"/>
      <c r="E58" s="81"/>
      <c r="F58" s="81"/>
      <c r="G58" s="82"/>
    </row>
    <row r="59" spans="1:7" ht="18.75">
      <c r="A59" s="81"/>
      <c r="B59" s="81"/>
      <c r="C59" s="81"/>
      <c r="D59" s="81"/>
      <c r="E59" s="81"/>
      <c r="F59" s="81"/>
      <c r="G59" s="82"/>
    </row>
    <row r="60" spans="1:7" ht="18.75">
      <c r="A60" s="81"/>
      <c r="B60" s="81"/>
      <c r="C60" s="81"/>
      <c r="D60" s="81"/>
      <c r="E60" s="81"/>
      <c r="F60" s="81"/>
      <c r="G60" s="82"/>
    </row>
    <row r="61" spans="1:7" ht="18.75">
      <c r="A61" s="81"/>
      <c r="B61" s="81"/>
      <c r="C61" s="81"/>
      <c r="D61" s="81"/>
      <c r="E61" s="81"/>
      <c r="F61" s="81"/>
      <c r="G61" s="82"/>
    </row>
    <row r="62" spans="1:7" ht="18.75">
      <c r="A62" s="81"/>
      <c r="B62" s="81"/>
      <c r="C62" s="81"/>
      <c r="D62" s="81"/>
      <c r="E62" s="81"/>
      <c r="F62" s="81"/>
      <c r="G62" s="82"/>
    </row>
    <row r="63" spans="1:7" ht="18.75">
      <c r="A63" s="81"/>
      <c r="B63" s="81"/>
      <c r="C63" s="81"/>
      <c r="D63" s="81"/>
      <c r="E63" s="81"/>
      <c r="F63" s="81"/>
      <c r="G63" s="82"/>
    </row>
    <row r="64" spans="1:7" ht="18.75">
      <c r="A64" s="81"/>
      <c r="B64" s="81"/>
      <c r="C64" s="81"/>
      <c r="D64" s="81"/>
      <c r="E64" s="81"/>
      <c r="F64" s="81"/>
      <c r="G64" s="82"/>
    </row>
    <row r="65" spans="1:7" ht="18.75">
      <c r="A65" s="81"/>
      <c r="B65" s="81"/>
      <c r="C65" s="81"/>
      <c r="D65" s="81"/>
      <c r="E65" s="81"/>
      <c r="F65" s="81"/>
      <c r="G65" s="82"/>
    </row>
    <row r="66" spans="1:7" ht="18.75">
      <c r="A66" s="81"/>
      <c r="B66" s="81"/>
      <c r="C66" s="81"/>
      <c r="D66" s="81"/>
      <c r="E66" s="81"/>
      <c r="F66" s="81"/>
      <c r="G66" s="82"/>
    </row>
    <row r="67" spans="1:7" ht="18.75">
      <c r="A67" s="81"/>
      <c r="B67" s="81"/>
      <c r="C67" s="81"/>
      <c r="D67" s="81"/>
      <c r="E67" s="81"/>
      <c r="F67" s="81"/>
      <c r="G67" s="82"/>
    </row>
    <row r="68" spans="1:7" ht="18.75">
      <c r="A68" s="81"/>
      <c r="B68" s="81"/>
      <c r="C68" s="81"/>
      <c r="D68" s="81"/>
      <c r="E68" s="81"/>
      <c r="F68" s="81"/>
      <c r="G68" s="82"/>
    </row>
    <row r="69" spans="1:7" ht="18.75">
      <c r="A69" s="81"/>
      <c r="B69" s="81"/>
      <c r="C69" s="81"/>
      <c r="D69" s="81"/>
      <c r="E69" s="81"/>
      <c r="F69" s="81"/>
      <c r="G69" s="82"/>
    </row>
    <row r="70" spans="1:7" ht="18.75">
      <c r="A70" s="81"/>
      <c r="B70" s="81"/>
      <c r="C70" s="81"/>
      <c r="D70" s="81"/>
      <c r="E70" s="81"/>
      <c r="F70" s="81"/>
      <c r="G70" s="82"/>
    </row>
    <row r="71" spans="1:7" ht="18.75">
      <c r="A71" s="81"/>
      <c r="B71" s="81"/>
      <c r="C71" s="81"/>
      <c r="D71" s="81"/>
      <c r="E71" s="81"/>
      <c r="F71" s="81"/>
      <c r="G71" s="82"/>
    </row>
    <row r="72" spans="1:7" ht="18.75">
      <c r="A72" s="81"/>
      <c r="B72" s="81"/>
      <c r="C72" s="81"/>
      <c r="D72" s="81"/>
      <c r="E72" s="81"/>
      <c r="F72" s="81"/>
      <c r="G72" s="82"/>
    </row>
    <row r="73" spans="1:7" ht="18.75">
      <c r="A73" s="81"/>
      <c r="B73" s="81"/>
      <c r="C73" s="81"/>
      <c r="D73" s="81"/>
      <c r="E73" s="81"/>
      <c r="F73" s="81"/>
      <c r="G73" s="82"/>
    </row>
    <row r="74" spans="1:7" ht="18.75">
      <c r="A74" s="81"/>
      <c r="B74" s="81"/>
      <c r="C74" s="81"/>
      <c r="D74" s="81"/>
      <c r="E74" s="81"/>
      <c r="F74" s="81"/>
      <c r="G74" s="82"/>
    </row>
    <row r="75" spans="1:7" ht="18.75">
      <c r="A75" s="81"/>
      <c r="B75" s="81"/>
      <c r="C75" s="81"/>
      <c r="D75" s="81"/>
      <c r="E75" s="81"/>
      <c r="F75" s="81"/>
      <c r="G75" s="82"/>
    </row>
    <row r="76" spans="1:7" ht="18.75">
      <c r="A76" s="81"/>
      <c r="B76" s="81"/>
      <c r="C76" s="81"/>
      <c r="D76" s="81"/>
      <c r="E76" s="81"/>
      <c r="F76" s="81"/>
      <c r="G76" s="82"/>
    </row>
    <row r="77" spans="1:7" ht="18.75">
      <c r="A77" s="81"/>
      <c r="B77" s="81"/>
      <c r="C77" s="81"/>
      <c r="D77" s="81"/>
      <c r="E77" s="81"/>
      <c r="F77" s="81"/>
      <c r="G77" s="82"/>
    </row>
    <row r="78" spans="1:7" ht="18.75">
      <c r="A78" s="81"/>
      <c r="B78" s="81"/>
      <c r="C78" s="81"/>
      <c r="D78" s="81"/>
      <c r="E78" s="81"/>
      <c r="F78" s="81"/>
      <c r="G78" s="82"/>
    </row>
    <row r="79" spans="1:7" ht="18.75">
      <c r="A79" s="81"/>
      <c r="B79" s="81"/>
      <c r="C79" s="81"/>
      <c r="D79" s="81"/>
      <c r="E79" s="81"/>
      <c r="F79" s="81"/>
      <c r="G79" s="82"/>
    </row>
    <row r="80" spans="1:7" ht="18.75">
      <c r="A80" s="81"/>
      <c r="B80" s="81"/>
      <c r="C80" s="81"/>
      <c r="D80" s="81"/>
      <c r="E80" s="81"/>
      <c r="F80" s="81"/>
      <c r="G80" s="82"/>
    </row>
    <row r="81" spans="1:7" ht="18.75">
      <c r="A81" s="81"/>
      <c r="B81" s="81"/>
      <c r="C81" s="81"/>
      <c r="D81" s="81"/>
      <c r="E81" s="81"/>
      <c r="F81" s="81"/>
      <c r="G81" s="82"/>
    </row>
    <row r="82" spans="1:7" ht="18.75">
      <c r="A82" s="81"/>
      <c r="B82" s="81"/>
      <c r="C82" s="81"/>
      <c r="D82" s="81"/>
      <c r="E82" s="81"/>
      <c r="F82" s="81"/>
      <c r="G82" s="82"/>
    </row>
    <row r="83" spans="1:7" ht="18.75">
      <c r="A83" s="81"/>
      <c r="B83" s="81"/>
      <c r="C83" s="81"/>
      <c r="D83" s="81"/>
      <c r="E83" s="81"/>
      <c r="F83" s="81"/>
      <c r="G83" s="82"/>
    </row>
    <row r="84" spans="1:7" ht="18.75">
      <c r="A84" s="81"/>
      <c r="B84" s="81"/>
      <c r="C84" s="81"/>
      <c r="D84" s="81"/>
      <c r="E84" s="81"/>
      <c r="F84" s="81"/>
      <c r="G84" s="82"/>
    </row>
    <row r="85" spans="1:7" ht="18.75">
      <c r="A85" s="81"/>
      <c r="B85" s="81"/>
      <c r="C85" s="81"/>
      <c r="D85" s="81"/>
      <c r="E85" s="81"/>
      <c r="F85" s="81"/>
      <c r="G85" s="82"/>
    </row>
    <row r="86" spans="1:7" ht="18.75">
      <c r="A86" s="81"/>
      <c r="B86" s="81"/>
      <c r="C86" s="81"/>
      <c r="D86" s="81"/>
      <c r="E86" s="81"/>
      <c r="F86" s="81"/>
      <c r="G86" s="82"/>
    </row>
    <row r="87" spans="1:7" ht="18.75">
      <c r="A87" s="81"/>
      <c r="B87" s="81"/>
      <c r="C87" s="81"/>
      <c r="D87" s="81"/>
      <c r="E87" s="81"/>
      <c r="F87" s="81"/>
      <c r="G87" s="82"/>
    </row>
    <row r="88" spans="1:7" ht="18.75">
      <c r="A88" s="81"/>
      <c r="B88" s="81"/>
      <c r="C88" s="81"/>
      <c r="D88" s="81"/>
      <c r="E88" s="81"/>
      <c r="F88" s="81"/>
      <c r="G88" s="82"/>
    </row>
    <row r="89" spans="1:7" ht="18.75">
      <c r="A89" s="81"/>
      <c r="B89" s="81"/>
      <c r="C89" s="81"/>
      <c r="D89" s="81"/>
      <c r="E89" s="81"/>
      <c r="F89" s="81"/>
      <c r="G89" s="82"/>
    </row>
    <row r="90" spans="1:7" ht="18.75">
      <c r="A90" s="81"/>
      <c r="B90" s="81"/>
      <c r="C90" s="81"/>
      <c r="D90" s="81"/>
      <c r="E90" s="81"/>
      <c r="F90" s="81"/>
      <c r="G90" s="82"/>
    </row>
    <row r="91" spans="1:7" ht="18.75">
      <c r="A91" s="81"/>
      <c r="B91" s="81"/>
      <c r="C91" s="81"/>
      <c r="D91" s="81"/>
      <c r="E91" s="81"/>
      <c r="F91" s="81"/>
      <c r="G91" s="82"/>
    </row>
    <row r="92" spans="1:7" ht="18.75">
      <c r="A92" s="81"/>
      <c r="B92" s="81"/>
      <c r="C92" s="81"/>
      <c r="D92" s="81"/>
      <c r="E92" s="81"/>
      <c r="F92" s="81"/>
      <c r="G92" s="82"/>
    </row>
    <row r="93" spans="1:7" ht="18.75">
      <c r="A93" s="81"/>
      <c r="B93" s="81"/>
      <c r="C93" s="81"/>
      <c r="D93" s="81"/>
      <c r="E93" s="81"/>
      <c r="F93" s="81"/>
      <c r="G93" s="82"/>
    </row>
    <row r="94" spans="1:7" ht="18.75">
      <c r="A94" s="81"/>
      <c r="B94" s="81"/>
      <c r="C94" s="81"/>
      <c r="D94" s="81"/>
      <c r="E94" s="81"/>
      <c r="F94" s="81"/>
      <c r="G94" s="82"/>
    </row>
    <row r="95" spans="1:7" ht="18.75">
      <c r="A95" s="81"/>
      <c r="B95" s="81"/>
      <c r="C95" s="81"/>
      <c r="D95" s="81"/>
      <c r="E95" s="81"/>
      <c r="F95" s="81"/>
      <c r="G95" s="82"/>
    </row>
    <row r="96" spans="1:7" ht="18.75">
      <c r="A96" s="81"/>
      <c r="B96" s="81"/>
      <c r="C96" s="81"/>
      <c r="D96" s="81"/>
      <c r="E96" s="81"/>
      <c r="F96" s="81"/>
      <c r="G96" s="82"/>
    </row>
    <row r="97" spans="1:7" ht="18.75">
      <c r="A97" s="81"/>
      <c r="B97" s="81"/>
      <c r="C97" s="81"/>
      <c r="D97" s="81"/>
      <c r="E97" s="81"/>
      <c r="F97" s="81"/>
      <c r="G97" s="82"/>
    </row>
    <row r="98" spans="1:7" ht="18.75">
      <c r="A98" s="81"/>
      <c r="B98" s="81"/>
      <c r="C98" s="81"/>
      <c r="D98" s="81"/>
      <c r="E98" s="81"/>
      <c r="F98" s="81"/>
      <c r="G98" s="82"/>
    </row>
    <row r="99" spans="1:7" ht="18.75">
      <c r="A99" s="81"/>
      <c r="B99" s="81"/>
      <c r="C99" s="81"/>
      <c r="D99" s="81"/>
      <c r="E99" s="81"/>
      <c r="F99" s="81"/>
      <c r="G99" s="82"/>
    </row>
    <row r="100" spans="1:7" ht="18.75">
      <c r="A100" s="81"/>
      <c r="B100" s="81"/>
      <c r="C100" s="81"/>
      <c r="D100" s="81"/>
      <c r="E100" s="81"/>
      <c r="F100" s="81"/>
      <c r="G100" s="82"/>
    </row>
    <row r="101" spans="1:7" ht="18.75">
      <c r="A101" s="81"/>
      <c r="B101" s="81"/>
      <c r="C101" s="81"/>
      <c r="D101" s="81"/>
      <c r="E101" s="81"/>
      <c r="F101" s="81"/>
      <c r="G101" s="82"/>
    </row>
    <row r="102" spans="1:7" ht="18.75">
      <c r="A102" s="81"/>
      <c r="B102" s="81"/>
      <c r="C102" s="81"/>
      <c r="D102" s="81"/>
      <c r="E102" s="81"/>
      <c r="F102" s="81"/>
      <c r="G102" s="82"/>
    </row>
    <row r="103" spans="1:7" ht="18.75">
      <c r="A103" s="81"/>
      <c r="B103" s="81"/>
      <c r="C103" s="81"/>
      <c r="D103" s="81"/>
      <c r="E103" s="81"/>
      <c r="F103" s="81"/>
      <c r="G103" s="82"/>
    </row>
    <row r="104" spans="1:7" ht="18.75">
      <c r="A104" s="81"/>
      <c r="B104" s="81"/>
      <c r="C104" s="81"/>
      <c r="D104" s="81"/>
      <c r="E104" s="81"/>
      <c r="F104" s="81"/>
      <c r="G104" s="82"/>
    </row>
    <row r="105" spans="1:7" ht="18.75">
      <c r="A105" s="81"/>
      <c r="B105" s="81"/>
      <c r="C105" s="81"/>
      <c r="D105" s="81"/>
      <c r="E105" s="81"/>
      <c r="F105" s="81"/>
      <c r="G105" s="82"/>
    </row>
    <row r="106" spans="1:7" ht="18.75">
      <c r="A106" s="81"/>
      <c r="B106" s="81"/>
      <c r="C106" s="81"/>
      <c r="D106" s="81"/>
      <c r="E106" s="81"/>
      <c r="F106" s="81"/>
      <c r="G106" s="82"/>
    </row>
    <row r="107" spans="1:7" ht="18.75">
      <c r="A107" s="81"/>
      <c r="B107" s="81"/>
      <c r="C107" s="81"/>
      <c r="D107" s="81"/>
      <c r="E107" s="81"/>
      <c r="F107" s="81"/>
      <c r="G107" s="82"/>
    </row>
    <row r="108" spans="1:7" ht="18.75">
      <c r="A108" s="81"/>
      <c r="B108" s="81"/>
      <c r="C108" s="81"/>
      <c r="D108" s="81"/>
      <c r="E108" s="81"/>
      <c r="F108" s="81"/>
      <c r="G108" s="82"/>
    </row>
    <row r="109" spans="1:7" ht="18.75">
      <c r="A109" s="81"/>
      <c r="B109" s="81"/>
      <c r="C109" s="81"/>
      <c r="D109" s="81"/>
      <c r="E109" s="81"/>
      <c r="F109" s="81"/>
      <c r="G109" s="82"/>
    </row>
    <row r="110" spans="1:7" ht="18.75">
      <c r="A110" s="81"/>
      <c r="B110" s="81"/>
      <c r="C110" s="81"/>
      <c r="D110" s="81"/>
      <c r="E110" s="81"/>
      <c r="F110" s="81"/>
      <c r="G110" s="82"/>
    </row>
    <row r="111" spans="1:7" ht="18.75">
      <c r="A111" s="81"/>
      <c r="B111" s="81"/>
      <c r="C111" s="81"/>
      <c r="D111" s="81"/>
      <c r="E111" s="81"/>
      <c r="F111" s="81"/>
      <c r="G111" s="82"/>
    </row>
    <row r="112" spans="1:7" ht="18.75">
      <c r="A112" s="81"/>
      <c r="B112" s="81"/>
      <c r="C112" s="81"/>
      <c r="D112" s="81"/>
      <c r="E112" s="81"/>
      <c r="F112" s="81"/>
      <c r="G112" s="82"/>
    </row>
    <row r="113" spans="1:7" ht="18.75">
      <c r="A113" s="81"/>
      <c r="B113" s="81"/>
      <c r="C113" s="81"/>
      <c r="D113" s="81"/>
      <c r="E113" s="81"/>
      <c r="F113" s="81"/>
      <c r="G113" s="82"/>
    </row>
    <row r="114" spans="1:7" ht="18.75">
      <c r="A114" s="81"/>
      <c r="B114" s="81"/>
      <c r="C114" s="81"/>
      <c r="D114" s="81"/>
      <c r="E114" s="81"/>
      <c r="F114" s="81"/>
      <c r="G114" s="82"/>
    </row>
    <row r="115" spans="1:7" ht="18.75">
      <c r="A115" s="81"/>
      <c r="B115" s="81"/>
      <c r="C115" s="81"/>
      <c r="D115" s="81"/>
      <c r="E115" s="81"/>
      <c r="F115" s="81"/>
      <c r="G115" s="82"/>
    </row>
    <row r="116" spans="1:7" ht="18.75">
      <c r="A116" s="81"/>
      <c r="B116" s="81"/>
      <c r="C116" s="81"/>
      <c r="D116" s="81"/>
      <c r="E116" s="81"/>
      <c r="F116" s="81"/>
      <c r="G116" s="82"/>
    </row>
    <row r="117" spans="1:7" ht="18.75">
      <c r="A117" s="81"/>
      <c r="B117" s="81"/>
      <c r="C117" s="81"/>
      <c r="D117" s="81"/>
      <c r="E117" s="81"/>
      <c r="F117" s="81"/>
      <c r="G117" s="82"/>
    </row>
    <row r="118" spans="1:7" ht="18.75">
      <c r="A118" s="81"/>
      <c r="B118" s="81"/>
      <c r="C118" s="81"/>
      <c r="D118" s="81"/>
      <c r="E118" s="81"/>
      <c r="F118" s="81"/>
      <c r="G118" s="82"/>
    </row>
    <row r="119" spans="1:7" ht="18.75">
      <c r="A119" s="81"/>
      <c r="B119" s="81"/>
      <c r="C119" s="81"/>
      <c r="D119" s="81"/>
      <c r="E119" s="81"/>
      <c r="F119" s="81"/>
      <c r="G119" s="82"/>
    </row>
    <row r="120" spans="1:7" ht="18.75">
      <c r="A120" s="81"/>
      <c r="B120" s="81"/>
      <c r="C120" s="81"/>
      <c r="D120" s="81"/>
      <c r="E120" s="81"/>
      <c r="F120" s="81"/>
      <c r="G120" s="82"/>
    </row>
    <row r="121" spans="1:7" ht="18.75">
      <c r="A121" s="81"/>
      <c r="B121" s="81"/>
      <c r="C121" s="81"/>
      <c r="D121" s="81"/>
      <c r="E121" s="81"/>
      <c r="F121" s="81"/>
      <c r="G121" s="82"/>
    </row>
    <row r="122" spans="1:7" ht="18.75">
      <c r="A122" s="81"/>
      <c r="B122" s="81"/>
      <c r="C122" s="81"/>
      <c r="D122" s="81"/>
      <c r="E122" s="81"/>
      <c r="F122" s="81"/>
      <c r="G122" s="82"/>
    </row>
    <row r="123" spans="1:7" ht="18.75">
      <c r="A123" s="81"/>
      <c r="B123" s="81"/>
      <c r="C123" s="81"/>
      <c r="D123" s="81"/>
      <c r="E123" s="81"/>
      <c r="F123" s="81"/>
      <c r="G123" s="82"/>
    </row>
    <row r="124" spans="1:7" ht="18.75">
      <c r="A124" s="81"/>
      <c r="B124" s="81"/>
      <c r="C124" s="81"/>
      <c r="D124" s="81"/>
      <c r="E124" s="81"/>
      <c r="F124" s="81"/>
      <c r="G124" s="82"/>
    </row>
    <row r="125" spans="1:7" ht="18.75">
      <c r="A125" s="81"/>
      <c r="B125" s="81"/>
      <c r="C125" s="81"/>
      <c r="D125" s="81"/>
      <c r="E125" s="81"/>
      <c r="F125" s="81"/>
      <c r="G125" s="82"/>
    </row>
    <row r="126" spans="1:7" ht="18.75">
      <c r="A126" s="81"/>
      <c r="B126" s="81"/>
      <c r="C126" s="81"/>
      <c r="D126" s="81"/>
      <c r="E126" s="81"/>
      <c r="F126" s="81"/>
      <c r="G126" s="82"/>
    </row>
    <row r="127" spans="1:7" ht="18.75">
      <c r="A127" s="81"/>
      <c r="B127" s="81"/>
      <c r="C127" s="81"/>
      <c r="D127" s="81"/>
      <c r="E127" s="81"/>
      <c r="F127" s="81"/>
      <c r="G127" s="82"/>
    </row>
    <row r="128" spans="1:7" ht="18.75">
      <c r="A128" s="81"/>
      <c r="B128" s="81"/>
      <c r="C128" s="81"/>
      <c r="D128" s="81"/>
      <c r="E128" s="81"/>
      <c r="F128" s="81"/>
      <c r="G128" s="82"/>
    </row>
    <row r="129" spans="1:7" ht="18.75">
      <c r="A129" s="81"/>
      <c r="B129" s="81"/>
      <c r="C129" s="81"/>
      <c r="D129" s="81"/>
      <c r="E129" s="81"/>
      <c r="F129" s="81"/>
      <c r="G129" s="82"/>
    </row>
    <row r="130" spans="1:7" ht="18.75">
      <c r="A130" s="81"/>
      <c r="B130" s="81"/>
      <c r="C130" s="81"/>
      <c r="D130" s="81"/>
      <c r="E130" s="81"/>
      <c r="F130" s="81"/>
      <c r="G130" s="82"/>
    </row>
    <row r="131" spans="1:7" ht="18.75">
      <c r="A131" s="81"/>
      <c r="B131" s="81"/>
      <c r="C131" s="81"/>
      <c r="D131" s="81"/>
      <c r="E131" s="81"/>
      <c r="F131" s="81"/>
      <c r="G131" s="82"/>
    </row>
    <row r="132" spans="1:7" ht="18.75">
      <c r="A132" s="81"/>
      <c r="B132" s="81"/>
      <c r="C132" s="81"/>
      <c r="D132" s="81"/>
      <c r="E132" s="81"/>
      <c r="F132" s="81"/>
      <c r="G132" s="82"/>
    </row>
    <row r="133" spans="1:7" ht="18.75">
      <c r="A133" s="81"/>
      <c r="B133" s="81"/>
      <c r="C133" s="81"/>
      <c r="D133" s="81"/>
      <c r="E133" s="81"/>
      <c r="F133" s="81"/>
      <c r="G133" s="82"/>
    </row>
    <row r="134" spans="1:7" ht="18.75">
      <c r="A134" s="81"/>
      <c r="B134" s="81"/>
      <c r="C134" s="81"/>
      <c r="D134" s="81"/>
      <c r="E134" s="81"/>
      <c r="F134" s="81"/>
      <c r="G134" s="82"/>
    </row>
    <row r="135" spans="1:7" ht="18.75">
      <c r="A135" s="81"/>
      <c r="B135" s="81"/>
      <c r="C135" s="81"/>
      <c r="D135" s="81"/>
      <c r="E135" s="81"/>
      <c r="F135" s="81"/>
      <c r="G135" s="82"/>
    </row>
    <row r="136" spans="1:7" ht="18.75">
      <c r="A136" s="81"/>
      <c r="B136" s="81"/>
      <c r="C136" s="81"/>
      <c r="D136" s="81"/>
      <c r="E136" s="81"/>
      <c r="F136" s="81"/>
      <c r="G136" s="82"/>
    </row>
    <row r="137" spans="1:7" ht="18.75">
      <c r="A137" s="81"/>
      <c r="B137" s="81"/>
      <c r="C137" s="81"/>
      <c r="D137" s="81"/>
      <c r="E137" s="81"/>
      <c r="F137" s="81"/>
      <c r="G137" s="82"/>
    </row>
    <row r="138" spans="1:7" ht="18.75">
      <c r="A138" s="81"/>
      <c r="B138" s="81"/>
      <c r="C138" s="81"/>
      <c r="D138" s="81"/>
      <c r="E138" s="81"/>
      <c r="F138" s="81"/>
      <c r="G138" s="82"/>
    </row>
    <row r="139" spans="1:7" ht="18.75">
      <c r="A139" s="81"/>
      <c r="B139" s="81"/>
      <c r="C139" s="81"/>
      <c r="D139" s="81"/>
      <c r="E139" s="81"/>
      <c r="F139" s="81"/>
      <c r="G139" s="82"/>
    </row>
    <row r="140" spans="1:7" ht="18.75">
      <c r="A140" s="81"/>
      <c r="B140" s="81"/>
      <c r="C140" s="81"/>
      <c r="D140" s="81"/>
      <c r="E140" s="81"/>
      <c r="F140" s="81"/>
      <c r="G140" s="82"/>
    </row>
    <row r="141" spans="1:7" ht="18.75">
      <c r="A141" s="81"/>
      <c r="B141" s="81"/>
      <c r="C141" s="81"/>
      <c r="D141" s="81"/>
      <c r="E141" s="81"/>
      <c r="F141" s="81"/>
      <c r="G141" s="82"/>
    </row>
    <row r="142" spans="1:7" ht="18.75">
      <c r="A142" s="81"/>
      <c r="B142" s="81"/>
      <c r="C142" s="81"/>
      <c r="D142" s="81"/>
      <c r="E142" s="81"/>
      <c r="F142" s="81"/>
      <c r="G142" s="82"/>
    </row>
    <row r="143" spans="1:7" ht="18.75">
      <c r="A143" s="81"/>
      <c r="B143" s="81"/>
      <c r="C143" s="81"/>
      <c r="D143" s="81"/>
      <c r="E143" s="81"/>
      <c r="F143" s="81"/>
      <c r="G143" s="82"/>
    </row>
    <row r="144" spans="1:7" ht="18.75">
      <c r="A144" s="81"/>
      <c r="B144" s="81"/>
      <c r="C144" s="81"/>
      <c r="D144" s="81"/>
      <c r="E144" s="81"/>
      <c r="F144" s="81"/>
      <c r="G144" s="82"/>
    </row>
    <row r="145" spans="1:7" ht="18.75">
      <c r="A145" s="81"/>
      <c r="B145" s="81"/>
      <c r="C145" s="81"/>
      <c r="D145" s="81"/>
      <c r="E145" s="81"/>
      <c r="F145" s="81"/>
      <c r="G145" s="82"/>
    </row>
    <row r="146" spans="1:7" ht="18.75">
      <c r="A146" s="81"/>
      <c r="B146" s="81"/>
      <c r="C146" s="81"/>
      <c r="D146" s="81"/>
      <c r="E146" s="81"/>
      <c r="F146" s="81"/>
      <c r="G146" s="82"/>
    </row>
    <row r="147" spans="1:7" ht="18.75">
      <c r="A147" s="81"/>
      <c r="B147" s="81"/>
      <c r="C147" s="81"/>
      <c r="D147" s="81"/>
      <c r="E147" s="81"/>
      <c r="F147" s="81"/>
      <c r="G147" s="82"/>
    </row>
    <row r="148" spans="1:7" ht="18.75">
      <c r="A148" s="81"/>
      <c r="B148" s="81"/>
      <c r="C148" s="81"/>
      <c r="D148" s="81"/>
      <c r="E148" s="81"/>
      <c r="F148" s="81"/>
      <c r="G148" s="82"/>
    </row>
    <row r="149" spans="1:7" ht="18.75">
      <c r="A149" s="81"/>
      <c r="B149" s="81"/>
      <c r="C149" s="81"/>
      <c r="D149" s="81"/>
      <c r="E149" s="81"/>
      <c r="F149" s="81"/>
      <c r="G149" s="82"/>
    </row>
    <row r="150" spans="1:7" ht="18.75">
      <c r="A150" s="81"/>
      <c r="B150" s="81"/>
      <c r="C150" s="81"/>
      <c r="D150" s="81"/>
      <c r="E150" s="81"/>
      <c r="F150" s="81"/>
      <c r="G150" s="82"/>
    </row>
    <row r="151" spans="1:7" ht="18.75">
      <c r="A151" s="81"/>
      <c r="B151" s="81"/>
      <c r="C151" s="81"/>
      <c r="D151" s="81"/>
      <c r="E151" s="81"/>
      <c r="F151" s="81"/>
      <c r="G151" s="82"/>
    </row>
    <row r="152" spans="1:7" ht="18.75">
      <c r="A152" s="81"/>
      <c r="B152" s="81"/>
      <c r="C152" s="81"/>
      <c r="D152" s="81"/>
      <c r="E152" s="81"/>
      <c r="F152" s="81"/>
      <c r="G152" s="82"/>
    </row>
    <row r="153" spans="1:7" ht="18.75">
      <c r="A153" s="81"/>
      <c r="B153" s="81"/>
      <c r="C153" s="81"/>
      <c r="D153" s="81"/>
      <c r="E153" s="81"/>
      <c r="F153" s="81"/>
      <c r="G153" s="82"/>
    </row>
    <row r="154" spans="1:7" ht="18.75">
      <c r="A154" s="81"/>
      <c r="B154" s="81"/>
      <c r="C154" s="81"/>
      <c r="D154" s="81"/>
      <c r="E154" s="81"/>
      <c r="F154" s="81"/>
      <c r="G154" s="82"/>
    </row>
    <row r="155" spans="1:7" ht="18.75">
      <c r="A155" s="81"/>
      <c r="B155" s="81"/>
      <c r="C155" s="81"/>
      <c r="D155" s="81"/>
      <c r="E155" s="81"/>
      <c r="F155" s="81"/>
      <c r="G155" s="82"/>
    </row>
    <row r="156" spans="1:7" ht="18.75">
      <c r="A156" s="81"/>
      <c r="B156" s="81"/>
      <c r="C156" s="81"/>
      <c r="D156" s="81"/>
      <c r="E156" s="81"/>
      <c r="F156" s="81"/>
      <c r="G156" s="82"/>
    </row>
    <row r="157" spans="1:7" ht="18.75">
      <c r="A157" s="81"/>
      <c r="B157" s="81"/>
      <c r="C157" s="81"/>
      <c r="D157" s="81"/>
      <c r="E157" s="81"/>
      <c r="F157" s="81"/>
      <c r="G157" s="82"/>
    </row>
    <row r="158" spans="1:7" ht="18.75">
      <c r="A158" s="81"/>
      <c r="B158" s="81"/>
      <c r="C158" s="81"/>
      <c r="D158" s="81"/>
      <c r="E158" s="81"/>
      <c r="F158" s="81"/>
      <c r="G158" s="82"/>
    </row>
    <row r="159" spans="1:7" ht="18.75">
      <c r="A159" s="81"/>
      <c r="B159" s="81"/>
      <c r="C159" s="81"/>
      <c r="D159" s="81"/>
      <c r="E159" s="81"/>
      <c r="F159" s="81"/>
      <c r="G159" s="82"/>
    </row>
    <row r="160" spans="1:7" ht="18.75">
      <c r="A160" s="81"/>
      <c r="B160" s="81"/>
      <c r="C160" s="81"/>
      <c r="D160" s="81"/>
      <c r="E160" s="81"/>
      <c r="F160" s="81"/>
      <c r="G160" s="82"/>
    </row>
    <row r="161" spans="1:7" ht="18.75">
      <c r="A161" s="81"/>
      <c r="B161" s="81"/>
      <c r="C161" s="81"/>
      <c r="D161" s="81"/>
      <c r="E161" s="81"/>
      <c r="F161" s="81"/>
      <c r="G161" s="82"/>
    </row>
    <row r="162" spans="1:7" ht="18.75">
      <c r="A162" s="81"/>
      <c r="B162" s="81"/>
      <c r="C162" s="81"/>
      <c r="D162" s="81"/>
      <c r="E162" s="81"/>
      <c r="F162" s="81"/>
      <c r="G162" s="82"/>
    </row>
    <row r="163" spans="1:7" ht="18.75">
      <c r="A163" s="81"/>
      <c r="B163" s="81"/>
      <c r="C163" s="81"/>
      <c r="D163" s="81"/>
      <c r="E163" s="81"/>
      <c r="F163" s="81"/>
      <c r="G163" s="82"/>
    </row>
    <row r="164" spans="1:7" ht="18.75">
      <c r="A164" s="81"/>
      <c r="B164" s="81"/>
      <c r="C164" s="81"/>
      <c r="D164" s="81"/>
      <c r="E164" s="81"/>
      <c r="F164" s="81"/>
      <c r="G164" s="82"/>
    </row>
    <row r="165" spans="1:7" ht="18.75">
      <c r="A165" s="81"/>
      <c r="B165" s="81"/>
      <c r="C165" s="81"/>
      <c r="D165" s="81"/>
      <c r="E165" s="81"/>
      <c r="F165" s="81"/>
      <c r="G165" s="82"/>
    </row>
    <row r="166" spans="1:7" ht="18.75">
      <c r="A166" s="81"/>
      <c r="B166" s="81"/>
      <c r="C166" s="81"/>
      <c r="D166" s="81"/>
      <c r="E166" s="81"/>
      <c r="F166" s="81"/>
      <c r="G166" s="82"/>
    </row>
    <row r="167" spans="1:7" ht="18.75">
      <c r="A167" s="81"/>
      <c r="B167" s="81"/>
      <c r="C167" s="81"/>
      <c r="D167" s="81"/>
      <c r="E167" s="81"/>
      <c r="F167" s="81"/>
      <c r="G167" s="82"/>
    </row>
    <row r="168" spans="1:7" ht="18.75">
      <c r="A168" s="81"/>
      <c r="B168" s="81"/>
      <c r="C168" s="81"/>
      <c r="D168" s="81"/>
      <c r="E168" s="81"/>
      <c r="F168" s="81"/>
      <c r="G168" s="82"/>
    </row>
    <row r="169" spans="1:7" ht="18.75">
      <c r="A169" s="81"/>
      <c r="B169" s="81"/>
      <c r="C169" s="81"/>
      <c r="D169" s="81"/>
      <c r="E169" s="81"/>
      <c r="F169" s="81"/>
      <c r="G169" s="82"/>
    </row>
    <row r="170" spans="1:7" ht="18.75">
      <c r="A170" s="81"/>
      <c r="B170" s="81"/>
      <c r="C170" s="81"/>
      <c r="D170" s="81"/>
      <c r="E170" s="81"/>
      <c r="F170" s="81"/>
      <c r="G170" s="82"/>
    </row>
    <row r="171" spans="1:7" ht="18.75">
      <c r="A171" s="81"/>
      <c r="B171" s="81"/>
      <c r="C171" s="81"/>
      <c r="D171" s="81"/>
      <c r="E171" s="81"/>
      <c r="F171" s="81"/>
      <c r="G171" s="82"/>
    </row>
    <row r="172" spans="1:7" ht="18.75">
      <c r="A172" s="81"/>
      <c r="B172" s="81"/>
      <c r="C172" s="81"/>
      <c r="D172" s="81"/>
      <c r="E172" s="81"/>
      <c r="F172" s="81"/>
      <c r="G172" s="82"/>
    </row>
    <row r="173" spans="1:7" ht="18.75">
      <c r="A173" s="81"/>
      <c r="B173" s="81"/>
      <c r="C173" s="81"/>
      <c r="D173" s="81"/>
      <c r="E173" s="81"/>
      <c r="F173" s="81"/>
      <c r="G173" s="82"/>
    </row>
    <row r="174" spans="1:7" ht="18.75">
      <c r="A174" s="81"/>
      <c r="B174" s="81"/>
      <c r="C174" s="81"/>
      <c r="D174" s="81"/>
      <c r="E174" s="81"/>
      <c r="F174" s="81"/>
      <c r="G174" s="82"/>
    </row>
    <row r="175" spans="1:7" ht="18.75">
      <c r="A175" s="81"/>
      <c r="B175" s="81"/>
      <c r="C175" s="81"/>
      <c r="D175" s="81"/>
      <c r="E175" s="81"/>
      <c r="F175" s="81"/>
      <c r="G175" s="82"/>
    </row>
    <row r="176" spans="1:7" ht="18.75">
      <c r="A176" s="81"/>
      <c r="B176" s="81"/>
      <c r="C176" s="81"/>
      <c r="D176" s="81"/>
      <c r="E176" s="81"/>
      <c r="F176" s="81"/>
      <c r="G176" s="82"/>
    </row>
    <row r="177" spans="1:7" ht="18.75">
      <c r="A177" s="81"/>
      <c r="B177" s="81"/>
      <c r="C177" s="81"/>
      <c r="D177" s="81"/>
      <c r="E177" s="81"/>
      <c r="F177" s="81"/>
      <c r="G177" s="82"/>
    </row>
    <row r="178" spans="1:7" ht="18.75">
      <c r="A178" s="81"/>
      <c r="B178" s="81"/>
      <c r="C178" s="81"/>
      <c r="D178" s="81"/>
      <c r="E178" s="81"/>
      <c r="F178" s="81"/>
      <c r="G178" s="82"/>
    </row>
    <row r="179" spans="1:7" ht="18.75">
      <c r="A179" s="81"/>
      <c r="B179" s="81"/>
      <c r="C179" s="81"/>
      <c r="D179" s="81"/>
      <c r="E179" s="81"/>
      <c r="F179" s="81"/>
      <c r="G179" s="82"/>
    </row>
    <row r="180" spans="1:7" ht="18.75">
      <c r="A180" s="81"/>
      <c r="B180" s="81"/>
      <c r="C180" s="81"/>
      <c r="D180" s="81"/>
      <c r="E180" s="81"/>
      <c r="F180" s="81"/>
      <c r="G180" s="82"/>
    </row>
    <row r="181" spans="1:7" ht="18.75">
      <c r="A181" s="81"/>
      <c r="B181" s="81"/>
      <c r="C181" s="81"/>
      <c r="D181" s="81"/>
      <c r="E181" s="81"/>
      <c r="F181" s="81"/>
      <c r="G181" s="82"/>
    </row>
    <row r="182" spans="1:7" ht="18.75">
      <c r="A182" s="81"/>
      <c r="B182" s="81"/>
      <c r="C182" s="81"/>
      <c r="D182" s="81"/>
      <c r="E182" s="81"/>
      <c r="F182" s="81"/>
      <c r="G182" s="82"/>
    </row>
    <row r="183" spans="1:7" ht="18.75">
      <c r="A183" s="81"/>
      <c r="B183" s="81"/>
      <c r="C183" s="81"/>
      <c r="D183" s="81"/>
      <c r="E183" s="81"/>
      <c r="F183" s="81"/>
      <c r="G183" s="82"/>
    </row>
    <row r="184" spans="1:7" ht="18.75">
      <c r="A184" s="81"/>
      <c r="B184" s="81"/>
      <c r="C184" s="81"/>
      <c r="D184" s="81"/>
      <c r="E184" s="81"/>
      <c r="F184" s="81"/>
      <c r="G184" s="82"/>
    </row>
    <row r="185" spans="1:7" ht="18.75">
      <c r="A185" s="81"/>
      <c r="B185" s="81"/>
      <c r="C185" s="81"/>
      <c r="D185" s="81"/>
      <c r="E185" s="81"/>
      <c r="F185" s="81"/>
      <c r="G185" s="82"/>
    </row>
    <row r="186" spans="1:7" ht="18.75">
      <c r="A186" s="81"/>
      <c r="B186" s="81"/>
      <c r="C186" s="81"/>
      <c r="D186" s="81"/>
      <c r="E186" s="81"/>
      <c r="F186" s="81"/>
      <c r="G186" s="82"/>
    </row>
    <row r="187" spans="1:7" ht="18.75">
      <c r="A187" s="81"/>
      <c r="B187" s="81"/>
      <c r="C187" s="81"/>
      <c r="D187" s="81"/>
      <c r="E187" s="81"/>
      <c r="F187" s="81"/>
      <c r="G187" s="82"/>
    </row>
    <row r="188" spans="1:7" ht="18.75">
      <c r="A188" s="81"/>
      <c r="B188" s="81"/>
      <c r="C188" s="81"/>
      <c r="D188" s="81"/>
      <c r="E188" s="81"/>
      <c r="F188" s="81"/>
      <c r="G188" s="82"/>
    </row>
    <row r="189" spans="1:7" ht="18.75">
      <c r="A189" s="81"/>
      <c r="B189" s="81"/>
      <c r="C189" s="81"/>
      <c r="D189" s="81"/>
      <c r="E189" s="81"/>
      <c r="F189" s="81"/>
      <c r="G189" s="82"/>
    </row>
    <row r="190" spans="1:7" ht="18.75">
      <c r="A190" s="81"/>
      <c r="B190" s="81"/>
      <c r="C190" s="81"/>
      <c r="D190" s="81"/>
      <c r="E190" s="81"/>
      <c r="F190" s="81"/>
      <c r="G190" s="82"/>
    </row>
    <row r="191" spans="1:7" ht="18.75">
      <c r="A191" s="81"/>
      <c r="B191" s="81"/>
      <c r="C191" s="81"/>
      <c r="D191" s="81"/>
      <c r="E191" s="81"/>
      <c r="F191" s="81"/>
      <c r="G191" s="82"/>
    </row>
    <row r="192" spans="1:7" ht="18.75">
      <c r="A192" s="81"/>
      <c r="B192" s="81"/>
      <c r="C192" s="81"/>
      <c r="D192" s="81"/>
      <c r="E192" s="81"/>
      <c r="F192" s="81"/>
      <c r="G192" s="82"/>
    </row>
    <row r="193" spans="1:7" ht="18.75">
      <c r="A193" s="81"/>
      <c r="B193" s="81"/>
      <c r="C193" s="81"/>
      <c r="D193" s="81"/>
      <c r="E193" s="81"/>
      <c r="F193" s="81"/>
      <c r="G193" s="82"/>
    </row>
    <row r="194" spans="1:7" ht="18.75">
      <c r="A194" s="81"/>
      <c r="B194" s="81"/>
      <c r="C194" s="81"/>
      <c r="D194" s="81"/>
      <c r="E194" s="81"/>
      <c r="F194" s="81"/>
      <c r="G194" s="82"/>
    </row>
    <row r="195" spans="1:7" ht="18.75">
      <c r="A195" s="81"/>
      <c r="B195" s="81"/>
      <c r="C195" s="81"/>
      <c r="D195" s="81"/>
      <c r="E195" s="81"/>
      <c r="F195" s="81"/>
      <c r="G195" s="82"/>
    </row>
    <row r="196" spans="1:7" ht="18.75">
      <c r="A196" s="81"/>
      <c r="B196" s="81"/>
      <c r="C196" s="81"/>
      <c r="D196" s="81"/>
      <c r="E196" s="81"/>
      <c r="F196" s="81"/>
      <c r="G196" s="82"/>
    </row>
    <row r="197" spans="1:7" ht="18.75">
      <c r="A197" s="81"/>
      <c r="B197" s="81"/>
      <c r="C197" s="81"/>
      <c r="D197" s="81"/>
      <c r="E197" s="81"/>
      <c r="F197" s="81"/>
      <c r="G197" s="82"/>
    </row>
    <row r="198" spans="1:7" ht="18.75">
      <c r="A198" s="81"/>
      <c r="B198" s="81"/>
      <c r="C198" s="81"/>
      <c r="D198" s="81"/>
      <c r="E198" s="81"/>
      <c r="F198" s="81"/>
      <c r="G198" s="82"/>
    </row>
    <row r="199" spans="1:7" ht="18.75">
      <c r="A199" s="81"/>
      <c r="B199" s="81"/>
      <c r="C199" s="81"/>
      <c r="D199" s="81"/>
      <c r="E199" s="81"/>
      <c r="F199" s="81"/>
      <c r="G199" s="82"/>
    </row>
    <row r="200" spans="1:7" ht="18.75">
      <c r="A200" s="81"/>
      <c r="B200" s="81"/>
      <c r="C200" s="81"/>
      <c r="D200" s="81"/>
      <c r="E200" s="81"/>
      <c r="F200" s="81"/>
      <c r="G200" s="82"/>
    </row>
    <row r="201" spans="1:7" ht="18.75">
      <c r="A201" s="81"/>
      <c r="B201" s="81"/>
      <c r="C201" s="81"/>
      <c r="D201" s="81"/>
      <c r="E201" s="81"/>
      <c r="F201" s="81"/>
      <c r="G201" s="82"/>
    </row>
    <row r="202" spans="1:7" ht="18.75">
      <c r="A202" s="81"/>
      <c r="B202" s="81"/>
      <c r="C202" s="81"/>
      <c r="D202" s="81"/>
      <c r="E202" s="81"/>
      <c r="F202" s="81"/>
      <c r="G202" s="82"/>
    </row>
  </sheetData>
  <sheetProtection formatColumns="0" formatRows="0" autoFilter="0"/>
  <dataValidations count="1">
    <dataValidation type="custom" allowBlank="1" showErrorMessage="1" errorTitle="Trùng mã" error="Mã này đã có ở dòng khác trong cột." sqref="A3:A202" xr:uid="{00000000-0002-0000-0200-000000000000}">
      <formula1>COUNTIF($A$3:$A$202,A3)=1</formula1>
    </dataValidation>
  </dataValidations>
  <hyperlinks>
    <hyperlink ref="D1" location="'HD_DIEN_BIEU'!A4" display="→ Hướng dẫn điền: HD_DIEN_BIEU" xr:uid="{00000000-0004-0000-0200-000000000000}"/>
  </hyperlinks>
  <pageMargins left="0.7" right="0.7" top="0.75" bottom="0.75" header="0.3" footer="0.3"/>
  <pageSetup paperSize="9" scale="7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02"/>
  <sheetViews>
    <sheetView workbookViewId="0">
      <pane ySplit="2" topLeftCell="A3" activePane="bottomLeft" state="frozen"/>
      <selection pane="bottomLeft" activeCell="A11" sqref="A11"/>
    </sheetView>
  </sheetViews>
  <sheetFormatPr defaultRowHeight="14.25"/>
  <cols>
    <col min="1" max="1" width="17.125" customWidth="1"/>
    <col min="2" max="2" width="16.625" customWidth="1"/>
    <col min="3" max="3" width="16" customWidth="1"/>
    <col min="4" max="4" width="17.75" customWidth="1"/>
    <col min="5" max="8" width="20" customWidth="1"/>
  </cols>
  <sheetData>
    <row r="1" spans="1:8" ht="27.75" customHeight="1">
      <c r="A1" s="147" t="s">
        <v>942</v>
      </c>
      <c r="B1" s="146"/>
      <c r="D1" s="80" t="s">
        <v>941</v>
      </c>
    </row>
    <row r="2" spans="1:8" s="6" customFormat="1" ht="42.95" customHeight="1">
      <c r="A2" s="16" t="s">
        <v>163</v>
      </c>
      <c r="B2" s="16" t="s">
        <v>122</v>
      </c>
      <c r="C2" s="16" t="s">
        <v>173</v>
      </c>
      <c r="D2" s="16" t="s">
        <v>179</v>
      </c>
      <c r="E2" s="16" t="s">
        <v>184</v>
      </c>
      <c r="F2" s="16" t="s">
        <v>189</v>
      </c>
      <c r="G2" s="16" t="s">
        <v>194</v>
      </c>
      <c r="H2" s="72" t="s">
        <v>201</v>
      </c>
    </row>
    <row r="3" spans="1:8" ht="18.75">
      <c r="A3" s="81"/>
      <c r="B3" s="81"/>
      <c r="C3" s="81"/>
      <c r="D3" s="81"/>
      <c r="E3" s="81"/>
      <c r="F3" s="81"/>
      <c r="G3" s="81"/>
      <c r="H3" s="81"/>
    </row>
    <row r="4" spans="1:8" ht="18.75">
      <c r="A4" s="81"/>
      <c r="B4" s="81"/>
      <c r="C4" s="81"/>
      <c r="D4" s="81"/>
      <c r="E4" s="81"/>
      <c r="F4" s="81"/>
      <c r="G4" s="81"/>
      <c r="H4" s="81"/>
    </row>
    <row r="5" spans="1:8" ht="18" customHeight="1">
      <c r="A5" s="81"/>
      <c r="B5" s="81"/>
      <c r="C5" s="81"/>
      <c r="D5" s="81"/>
      <c r="E5" s="81"/>
      <c r="F5" s="81"/>
      <c r="G5" s="81"/>
      <c r="H5" s="81"/>
    </row>
    <row r="6" spans="1:8" ht="18" customHeight="1">
      <c r="A6" s="81"/>
      <c r="B6" s="81"/>
      <c r="C6" s="81"/>
      <c r="D6" s="81"/>
      <c r="E6" s="81"/>
      <c r="F6" s="81"/>
      <c r="G6" s="81"/>
      <c r="H6" s="81"/>
    </row>
    <row r="7" spans="1:8" ht="18" customHeight="1">
      <c r="A7" s="81"/>
      <c r="B7" s="81"/>
      <c r="C7" s="81"/>
      <c r="D7" s="81"/>
      <c r="E7" s="81"/>
      <c r="F7" s="81"/>
      <c r="G7" s="81"/>
      <c r="H7" s="81"/>
    </row>
    <row r="8" spans="1:8" ht="18.75">
      <c r="A8" s="81"/>
      <c r="B8" s="81"/>
      <c r="C8" s="81"/>
      <c r="D8" s="81"/>
      <c r="E8" s="81"/>
      <c r="F8" s="81"/>
      <c r="G8" s="81"/>
      <c r="H8" s="81"/>
    </row>
    <row r="9" spans="1:8" ht="18.75">
      <c r="A9" s="81"/>
      <c r="B9" s="81"/>
      <c r="C9" s="81"/>
      <c r="D9" s="81"/>
      <c r="E9" s="81"/>
      <c r="F9" s="81"/>
      <c r="G9" s="81"/>
      <c r="H9" s="81"/>
    </row>
    <row r="10" spans="1:8" s="59" customFormat="1" ht="17.850000000000001" customHeight="1">
      <c r="A10" s="81"/>
      <c r="B10" s="81"/>
      <c r="C10" s="81"/>
      <c r="D10" s="81"/>
      <c r="E10" s="81"/>
      <c r="F10" s="81"/>
      <c r="G10" s="81"/>
      <c r="H10" s="81"/>
    </row>
    <row r="11" spans="1:8" s="59" customFormat="1" ht="18.75">
      <c r="A11" s="81"/>
      <c r="B11" s="81"/>
      <c r="C11" s="81"/>
      <c r="D11" s="81"/>
      <c r="E11" s="81"/>
      <c r="F11" s="81"/>
      <c r="G11" s="81"/>
      <c r="H11" s="81"/>
    </row>
    <row r="12" spans="1:8" s="59" customFormat="1" ht="18.75">
      <c r="A12" s="81"/>
      <c r="B12" s="81"/>
      <c r="C12" s="81"/>
      <c r="D12" s="81"/>
      <c r="E12" s="81"/>
      <c r="F12" s="81"/>
      <c r="G12" s="81"/>
      <c r="H12" s="81"/>
    </row>
    <row r="13" spans="1:8" s="59" customFormat="1" ht="18.75">
      <c r="A13" s="81"/>
      <c r="B13" s="81"/>
      <c r="C13" s="81"/>
      <c r="D13" s="81"/>
      <c r="E13" s="81"/>
      <c r="F13" s="81"/>
      <c r="G13" s="81"/>
      <c r="H13" s="81"/>
    </row>
    <row r="14" spans="1:8" s="59" customFormat="1" ht="18.75">
      <c r="A14" s="81"/>
      <c r="B14" s="81"/>
      <c r="C14" s="81"/>
      <c r="D14" s="81"/>
      <c r="E14" s="81"/>
      <c r="F14" s="81"/>
      <c r="G14" s="81"/>
      <c r="H14" s="81"/>
    </row>
    <row r="15" spans="1:8" s="59" customFormat="1" ht="18.75">
      <c r="A15" s="81"/>
      <c r="B15" s="81"/>
      <c r="C15" s="81"/>
      <c r="D15" s="81"/>
      <c r="E15" s="81"/>
      <c r="F15" s="81"/>
      <c r="G15" s="81"/>
      <c r="H15" s="81"/>
    </row>
    <row r="16" spans="1:8" s="59" customFormat="1" ht="18.75">
      <c r="A16" s="81"/>
      <c r="B16" s="81"/>
      <c r="C16" s="81"/>
      <c r="D16" s="81"/>
      <c r="E16" s="81"/>
      <c r="F16" s="81"/>
      <c r="G16" s="81"/>
      <c r="H16" s="81"/>
    </row>
    <row r="17" spans="1:8" s="59" customFormat="1" ht="18.75">
      <c r="A17" s="81"/>
      <c r="B17" s="81"/>
      <c r="C17" s="81"/>
      <c r="D17" s="81"/>
      <c r="E17" s="81"/>
      <c r="F17" s="81"/>
      <c r="G17" s="81"/>
      <c r="H17" s="81"/>
    </row>
    <row r="18" spans="1:8" s="59" customFormat="1" ht="18.75">
      <c r="A18" s="81"/>
      <c r="B18" s="81"/>
      <c r="C18" s="81"/>
      <c r="D18" s="81"/>
      <c r="E18" s="81"/>
      <c r="F18" s="81"/>
      <c r="G18" s="81"/>
      <c r="H18" s="81"/>
    </row>
    <row r="19" spans="1:8" s="59" customFormat="1" ht="18.75">
      <c r="A19" s="81"/>
      <c r="B19" s="81"/>
      <c r="C19" s="81"/>
      <c r="D19" s="81"/>
      <c r="E19" s="81"/>
      <c r="F19" s="81"/>
      <c r="G19" s="81"/>
      <c r="H19" s="81"/>
    </row>
    <row r="20" spans="1:8" s="59" customFormat="1" ht="18.75">
      <c r="A20" s="81"/>
      <c r="B20" s="81"/>
      <c r="C20" s="81"/>
      <c r="D20" s="81"/>
      <c r="E20" s="81"/>
      <c r="F20" s="81"/>
      <c r="G20" s="81"/>
      <c r="H20" s="81"/>
    </row>
    <row r="21" spans="1:8" s="59" customFormat="1" ht="18.75">
      <c r="A21" s="81"/>
      <c r="B21" s="81"/>
      <c r="C21" s="81"/>
      <c r="D21" s="81"/>
      <c r="E21" s="81"/>
      <c r="F21" s="81"/>
      <c r="G21" s="81"/>
      <c r="H21" s="81"/>
    </row>
    <row r="22" spans="1:8" ht="18.75">
      <c r="A22" s="81"/>
      <c r="B22" s="81"/>
      <c r="C22" s="81"/>
      <c r="D22" s="81"/>
      <c r="E22" s="81"/>
      <c r="F22" s="81"/>
      <c r="G22" s="81"/>
      <c r="H22" s="81"/>
    </row>
    <row r="23" spans="1:8" ht="18.75">
      <c r="A23" s="81"/>
      <c r="B23" s="81"/>
      <c r="C23" s="81"/>
      <c r="D23" s="81"/>
      <c r="E23" s="81"/>
      <c r="F23" s="81"/>
      <c r="G23" s="81"/>
      <c r="H23" s="81"/>
    </row>
    <row r="24" spans="1:8" ht="18.75">
      <c r="A24" s="81"/>
      <c r="B24" s="81"/>
      <c r="C24" s="81"/>
      <c r="D24" s="81"/>
      <c r="E24" s="81"/>
      <c r="F24" s="81"/>
      <c r="G24" s="81"/>
      <c r="H24" s="81"/>
    </row>
    <row r="25" spans="1:8" ht="18.75">
      <c r="A25" s="81"/>
      <c r="B25" s="81"/>
      <c r="C25" s="81"/>
      <c r="D25" s="81"/>
      <c r="E25" s="81"/>
      <c r="F25" s="81"/>
      <c r="G25" s="81"/>
      <c r="H25" s="81"/>
    </row>
    <row r="26" spans="1:8" ht="18.75">
      <c r="A26" s="81"/>
      <c r="B26" s="81"/>
      <c r="C26" s="81"/>
      <c r="D26" s="81"/>
      <c r="E26" s="81"/>
      <c r="F26" s="81"/>
      <c r="G26" s="81"/>
      <c r="H26" s="81"/>
    </row>
    <row r="27" spans="1:8" ht="18.75">
      <c r="A27" s="81"/>
      <c r="B27" s="81"/>
      <c r="C27" s="81"/>
      <c r="D27" s="81"/>
      <c r="E27" s="81"/>
      <c r="F27" s="81"/>
      <c r="G27" s="81"/>
      <c r="H27" s="81"/>
    </row>
    <row r="28" spans="1:8" ht="18.75">
      <c r="A28" s="81"/>
      <c r="B28" s="81"/>
      <c r="C28" s="81"/>
      <c r="D28" s="81"/>
      <c r="E28" s="81"/>
      <c r="F28" s="81"/>
      <c r="G28" s="81"/>
      <c r="H28" s="81"/>
    </row>
    <row r="29" spans="1:8" ht="18.75">
      <c r="A29" s="81"/>
      <c r="B29" s="81"/>
      <c r="C29" s="81"/>
      <c r="D29" s="81"/>
      <c r="E29" s="81"/>
      <c r="F29" s="81"/>
      <c r="G29" s="81"/>
      <c r="H29" s="81"/>
    </row>
    <row r="30" spans="1:8" ht="18.75">
      <c r="A30" s="81"/>
      <c r="B30" s="81"/>
      <c r="C30" s="81"/>
      <c r="D30" s="81"/>
      <c r="E30" s="81"/>
      <c r="F30" s="81"/>
      <c r="G30" s="81"/>
      <c r="H30" s="81"/>
    </row>
    <row r="31" spans="1:8" ht="18.75">
      <c r="A31" s="81"/>
      <c r="B31" s="81"/>
      <c r="C31" s="81"/>
      <c r="D31" s="81"/>
      <c r="E31" s="81"/>
      <c r="F31" s="81"/>
      <c r="G31" s="81"/>
      <c r="H31" s="81"/>
    </row>
    <row r="32" spans="1:8" ht="18.75">
      <c r="A32" s="81"/>
      <c r="B32" s="81"/>
      <c r="C32" s="81"/>
      <c r="D32" s="81"/>
      <c r="E32" s="81"/>
      <c r="F32" s="81"/>
      <c r="G32" s="81"/>
      <c r="H32" s="81"/>
    </row>
    <row r="33" spans="1:8" ht="18.75">
      <c r="A33" s="81"/>
      <c r="B33" s="81"/>
      <c r="C33" s="81"/>
      <c r="D33" s="81"/>
      <c r="E33" s="81"/>
      <c r="F33" s="81"/>
      <c r="G33" s="81"/>
      <c r="H33" s="81"/>
    </row>
    <row r="34" spans="1:8" ht="18.75">
      <c r="A34" s="81"/>
      <c r="B34" s="81"/>
      <c r="C34" s="81"/>
      <c r="D34" s="81"/>
      <c r="E34" s="81"/>
      <c r="F34" s="81"/>
      <c r="G34" s="81"/>
      <c r="H34" s="81"/>
    </row>
    <row r="35" spans="1:8" ht="18.75">
      <c r="A35" s="81"/>
      <c r="B35" s="81"/>
      <c r="C35" s="81"/>
      <c r="D35" s="81"/>
      <c r="E35" s="81"/>
      <c r="F35" s="81"/>
      <c r="G35" s="81"/>
      <c r="H35" s="81"/>
    </row>
    <row r="36" spans="1:8" ht="18.75">
      <c r="A36" s="81"/>
      <c r="B36" s="81"/>
      <c r="C36" s="81"/>
      <c r="D36" s="81"/>
      <c r="E36" s="81"/>
      <c r="F36" s="81"/>
      <c r="G36" s="81"/>
      <c r="H36" s="81"/>
    </row>
    <row r="37" spans="1:8" ht="18.75">
      <c r="A37" s="81"/>
      <c r="B37" s="81"/>
      <c r="C37" s="81"/>
      <c r="D37" s="81"/>
      <c r="E37" s="81"/>
      <c r="F37" s="81"/>
      <c r="G37" s="81"/>
      <c r="H37" s="81"/>
    </row>
    <row r="38" spans="1:8" ht="18.75">
      <c r="A38" s="81"/>
      <c r="B38" s="81"/>
      <c r="C38" s="81"/>
      <c r="D38" s="81"/>
      <c r="E38" s="81"/>
      <c r="F38" s="81"/>
      <c r="G38" s="81"/>
      <c r="H38" s="81"/>
    </row>
    <row r="39" spans="1:8" ht="18.75">
      <c r="A39" s="81"/>
      <c r="B39" s="81"/>
      <c r="C39" s="81"/>
      <c r="D39" s="81"/>
      <c r="E39" s="81"/>
      <c r="F39" s="81"/>
      <c r="G39" s="81"/>
      <c r="H39" s="81"/>
    </row>
    <row r="40" spans="1:8" ht="18.75">
      <c r="A40" s="81"/>
      <c r="B40" s="81"/>
      <c r="C40" s="81"/>
      <c r="D40" s="81"/>
      <c r="E40" s="81"/>
      <c r="F40" s="81"/>
      <c r="G40" s="81"/>
      <c r="H40" s="81"/>
    </row>
    <row r="41" spans="1:8" ht="18.75">
      <c r="A41" s="81"/>
      <c r="B41" s="81"/>
      <c r="C41" s="81"/>
      <c r="D41" s="81"/>
      <c r="E41" s="81"/>
      <c r="F41" s="81"/>
      <c r="G41" s="81"/>
      <c r="H41" s="81"/>
    </row>
    <row r="42" spans="1:8" ht="18.75">
      <c r="A42" s="81"/>
      <c r="B42" s="81"/>
      <c r="C42" s="81"/>
      <c r="D42" s="81"/>
      <c r="E42" s="81"/>
      <c r="F42" s="81"/>
      <c r="G42" s="81"/>
      <c r="H42" s="81"/>
    </row>
    <row r="43" spans="1:8" ht="18.75">
      <c r="A43" s="81"/>
      <c r="B43" s="81"/>
      <c r="C43" s="81"/>
      <c r="D43" s="81"/>
      <c r="E43" s="81"/>
      <c r="F43" s="81"/>
      <c r="G43" s="81"/>
      <c r="H43" s="81"/>
    </row>
    <row r="44" spans="1:8" ht="18.75">
      <c r="A44" s="81"/>
      <c r="B44" s="81"/>
      <c r="C44" s="81"/>
      <c r="D44" s="81"/>
      <c r="E44" s="81"/>
      <c r="F44" s="81"/>
      <c r="G44" s="81"/>
      <c r="H44" s="81"/>
    </row>
    <row r="45" spans="1:8" ht="18.75">
      <c r="A45" s="81"/>
      <c r="B45" s="81"/>
      <c r="C45" s="81"/>
      <c r="D45" s="81"/>
      <c r="E45" s="81"/>
      <c r="F45" s="81"/>
      <c r="G45" s="81"/>
      <c r="H45" s="81"/>
    </row>
    <row r="46" spans="1:8" ht="18.75">
      <c r="A46" s="81"/>
      <c r="B46" s="81"/>
      <c r="C46" s="81"/>
      <c r="D46" s="81"/>
      <c r="E46" s="81"/>
      <c r="F46" s="81"/>
      <c r="G46" s="81"/>
      <c r="H46" s="81"/>
    </row>
    <row r="47" spans="1:8" ht="18.75">
      <c r="A47" s="81"/>
      <c r="B47" s="81"/>
      <c r="C47" s="81"/>
      <c r="D47" s="81"/>
      <c r="E47" s="81"/>
      <c r="F47" s="81"/>
      <c r="G47" s="81"/>
      <c r="H47" s="81"/>
    </row>
    <row r="48" spans="1:8" ht="18.75">
      <c r="A48" s="81"/>
      <c r="B48" s="81"/>
      <c r="C48" s="81"/>
      <c r="D48" s="81"/>
      <c r="E48" s="81"/>
      <c r="F48" s="81"/>
      <c r="G48" s="81"/>
      <c r="H48" s="81"/>
    </row>
    <row r="49" spans="1:8" ht="18.75">
      <c r="A49" s="81"/>
      <c r="B49" s="81"/>
      <c r="C49" s="81"/>
      <c r="D49" s="81"/>
      <c r="E49" s="81"/>
      <c r="F49" s="81"/>
      <c r="G49" s="81"/>
      <c r="H49" s="81"/>
    </row>
    <row r="50" spans="1:8" ht="18.75">
      <c r="A50" s="81"/>
      <c r="B50" s="81"/>
      <c r="C50" s="81"/>
      <c r="D50" s="81"/>
      <c r="E50" s="81"/>
      <c r="F50" s="81"/>
      <c r="G50" s="81"/>
      <c r="H50" s="81"/>
    </row>
    <row r="51" spans="1:8" ht="18.75">
      <c r="A51" s="81"/>
      <c r="B51" s="81"/>
      <c r="C51" s="81"/>
      <c r="D51" s="81"/>
      <c r="E51" s="81"/>
      <c r="F51" s="81"/>
      <c r="G51" s="81"/>
      <c r="H51" s="81"/>
    </row>
    <row r="52" spans="1:8" ht="18.75">
      <c r="A52" s="81"/>
      <c r="B52" s="81"/>
      <c r="C52" s="81"/>
      <c r="D52" s="81"/>
      <c r="E52" s="81"/>
      <c r="F52" s="81"/>
      <c r="G52" s="81"/>
      <c r="H52" s="81"/>
    </row>
    <row r="53" spans="1:8" ht="18.75">
      <c r="A53" s="81"/>
      <c r="B53" s="81"/>
      <c r="C53" s="81"/>
      <c r="D53" s="81"/>
      <c r="E53" s="81"/>
      <c r="F53" s="81"/>
      <c r="G53" s="81"/>
      <c r="H53" s="81"/>
    </row>
    <row r="54" spans="1:8" ht="18.75">
      <c r="A54" s="81"/>
      <c r="B54" s="81"/>
      <c r="C54" s="81"/>
      <c r="D54" s="81"/>
      <c r="E54" s="81"/>
      <c r="F54" s="81"/>
      <c r="G54" s="81"/>
      <c r="H54" s="81"/>
    </row>
    <row r="55" spans="1:8" ht="18.75">
      <c r="A55" s="81"/>
      <c r="B55" s="81"/>
      <c r="C55" s="81"/>
      <c r="D55" s="81"/>
      <c r="E55" s="81"/>
      <c r="F55" s="81"/>
      <c r="G55" s="81"/>
      <c r="H55" s="81"/>
    </row>
    <row r="56" spans="1:8" ht="18.75">
      <c r="A56" s="81"/>
      <c r="B56" s="81"/>
      <c r="C56" s="81"/>
      <c r="D56" s="81"/>
      <c r="E56" s="81"/>
      <c r="F56" s="81"/>
      <c r="G56" s="81"/>
      <c r="H56" s="81"/>
    </row>
    <row r="57" spans="1:8" ht="18.75">
      <c r="A57" s="81"/>
      <c r="B57" s="81"/>
      <c r="C57" s="81"/>
      <c r="D57" s="81"/>
      <c r="E57" s="81"/>
      <c r="F57" s="81"/>
      <c r="G57" s="81"/>
      <c r="H57" s="81"/>
    </row>
    <row r="58" spans="1:8" ht="18.75">
      <c r="A58" s="81"/>
      <c r="B58" s="81"/>
      <c r="C58" s="81"/>
      <c r="D58" s="81"/>
      <c r="E58" s="81"/>
      <c r="F58" s="81"/>
      <c r="G58" s="81"/>
      <c r="H58" s="81"/>
    </row>
    <row r="59" spans="1:8" ht="18.75">
      <c r="A59" s="81"/>
      <c r="B59" s="81"/>
      <c r="C59" s="81"/>
      <c r="D59" s="81"/>
      <c r="E59" s="81"/>
      <c r="F59" s="81"/>
      <c r="G59" s="81"/>
      <c r="H59" s="81"/>
    </row>
    <row r="60" spans="1:8" ht="18.75">
      <c r="A60" s="81"/>
      <c r="B60" s="81"/>
      <c r="C60" s="81"/>
      <c r="D60" s="81"/>
      <c r="E60" s="81"/>
      <c r="F60" s="81"/>
      <c r="G60" s="81"/>
      <c r="H60" s="81"/>
    </row>
    <row r="61" spans="1:8" ht="18.75">
      <c r="A61" s="81"/>
      <c r="B61" s="81"/>
      <c r="C61" s="81"/>
      <c r="D61" s="81"/>
      <c r="E61" s="81"/>
      <c r="F61" s="81"/>
      <c r="G61" s="81"/>
      <c r="H61" s="81"/>
    </row>
    <row r="62" spans="1:8" ht="18.75">
      <c r="A62" s="81"/>
      <c r="B62" s="81"/>
      <c r="C62" s="81"/>
      <c r="D62" s="81"/>
      <c r="E62" s="81"/>
      <c r="F62" s="81"/>
      <c r="G62" s="81"/>
      <c r="H62" s="81"/>
    </row>
    <row r="63" spans="1:8" ht="18.75">
      <c r="A63" s="81"/>
      <c r="B63" s="81"/>
      <c r="C63" s="81"/>
      <c r="D63" s="81"/>
      <c r="E63" s="81"/>
      <c r="F63" s="81"/>
      <c r="G63" s="81"/>
      <c r="H63" s="81"/>
    </row>
    <row r="64" spans="1:8" ht="18.75">
      <c r="A64" s="81"/>
      <c r="B64" s="81"/>
      <c r="C64" s="81"/>
      <c r="D64" s="81"/>
      <c r="E64" s="81"/>
      <c r="F64" s="81"/>
      <c r="G64" s="81"/>
      <c r="H64" s="81"/>
    </row>
    <row r="65" spans="1:8" ht="18.75">
      <c r="A65" s="81"/>
      <c r="B65" s="81"/>
      <c r="C65" s="81"/>
      <c r="D65" s="81"/>
      <c r="E65" s="81"/>
      <c r="F65" s="81"/>
      <c r="G65" s="81"/>
      <c r="H65" s="81"/>
    </row>
    <row r="66" spans="1:8" ht="18.75">
      <c r="A66" s="81"/>
      <c r="B66" s="81"/>
      <c r="C66" s="81"/>
      <c r="D66" s="81"/>
      <c r="E66" s="81"/>
      <c r="F66" s="81"/>
      <c r="G66" s="81"/>
      <c r="H66" s="81"/>
    </row>
    <row r="67" spans="1:8" ht="18.75">
      <c r="A67" s="81"/>
      <c r="B67" s="81"/>
      <c r="C67" s="81"/>
      <c r="D67" s="81"/>
      <c r="E67" s="81"/>
      <c r="F67" s="81"/>
      <c r="G67" s="81"/>
      <c r="H67" s="81"/>
    </row>
    <row r="68" spans="1:8" ht="18.75">
      <c r="A68" s="81"/>
      <c r="B68" s="81"/>
      <c r="C68" s="81"/>
      <c r="D68" s="81"/>
      <c r="E68" s="81"/>
      <c r="F68" s="81"/>
      <c r="G68" s="81"/>
      <c r="H68" s="81"/>
    </row>
    <row r="69" spans="1:8" ht="18.75">
      <c r="A69" s="81"/>
      <c r="B69" s="81"/>
      <c r="C69" s="81"/>
      <c r="D69" s="81"/>
      <c r="E69" s="81"/>
      <c r="F69" s="81"/>
      <c r="G69" s="81"/>
      <c r="H69" s="81"/>
    </row>
    <row r="70" spans="1:8" ht="18.75">
      <c r="A70" s="81"/>
      <c r="B70" s="81"/>
      <c r="C70" s="81"/>
      <c r="D70" s="81"/>
      <c r="E70" s="81"/>
      <c r="F70" s="81"/>
      <c r="G70" s="81"/>
      <c r="H70" s="81"/>
    </row>
    <row r="71" spans="1:8" ht="18.75">
      <c r="A71" s="81"/>
      <c r="B71" s="81"/>
      <c r="C71" s="81"/>
      <c r="D71" s="81"/>
      <c r="E71" s="81"/>
      <c r="F71" s="81"/>
      <c r="G71" s="81"/>
      <c r="H71" s="81"/>
    </row>
    <row r="72" spans="1:8" ht="18.75">
      <c r="A72" s="81"/>
      <c r="B72" s="81"/>
      <c r="C72" s="81"/>
      <c r="D72" s="81"/>
      <c r="E72" s="81"/>
      <c r="F72" s="81"/>
      <c r="G72" s="81"/>
      <c r="H72" s="81"/>
    </row>
    <row r="73" spans="1:8" ht="18.75">
      <c r="A73" s="81"/>
      <c r="B73" s="81"/>
      <c r="C73" s="81"/>
      <c r="D73" s="81"/>
      <c r="E73" s="81"/>
      <c r="F73" s="81"/>
      <c r="G73" s="81"/>
      <c r="H73" s="81"/>
    </row>
    <row r="74" spans="1:8" ht="18.75">
      <c r="A74" s="81"/>
      <c r="B74" s="81"/>
      <c r="C74" s="81"/>
      <c r="D74" s="81"/>
      <c r="E74" s="81"/>
      <c r="F74" s="81"/>
      <c r="G74" s="81"/>
      <c r="H74" s="81"/>
    </row>
    <row r="75" spans="1:8" ht="18.75">
      <c r="A75" s="81"/>
      <c r="B75" s="81"/>
      <c r="C75" s="81"/>
      <c r="D75" s="81"/>
      <c r="E75" s="81"/>
      <c r="F75" s="81"/>
      <c r="G75" s="81"/>
      <c r="H75" s="81"/>
    </row>
    <row r="76" spans="1:8" ht="18.75">
      <c r="A76" s="81"/>
      <c r="B76" s="81"/>
      <c r="C76" s="81"/>
      <c r="D76" s="81"/>
      <c r="E76" s="81"/>
      <c r="F76" s="81"/>
      <c r="G76" s="81"/>
      <c r="H76" s="81"/>
    </row>
    <row r="77" spans="1:8" ht="18.75">
      <c r="A77" s="81"/>
      <c r="B77" s="81"/>
      <c r="C77" s="81"/>
      <c r="D77" s="81"/>
      <c r="E77" s="81"/>
      <c r="F77" s="81"/>
      <c r="G77" s="81"/>
      <c r="H77" s="81"/>
    </row>
    <row r="78" spans="1:8" ht="18.75">
      <c r="A78" s="81"/>
      <c r="B78" s="81"/>
      <c r="C78" s="81"/>
      <c r="D78" s="81"/>
      <c r="E78" s="81"/>
      <c r="F78" s="81"/>
      <c r="G78" s="81"/>
      <c r="H78" s="81"/>
    </row>
    <row r="79" spans="1:8" ht="18.75">
      <c r="A79" s="81"/>
      <c r="B79" s="81"/>
      <c r="C79" s="81"/>
      <c r="D79" s="81"/>
      <c r="E79" s="81"/>
      <c r="F79" s="81"/>
      <c r="G79" s="81"/>
      <c r="H79" s="81"/>
    </row>
    <row r="80" spans="1:8" ht="18.75">
      <c r="A80" s="81"/>
      <c r="B80" s="81"/>
      <c r="C80" s="81"/>
      <c r="D80" s="81"/>
      <c r="E80" s="81"/>
      <c r="F80" s="81"/>
      <c r="G80" s="81"/>
      <c r="H80" s="81"/>
    </row>
    <row r="81" spans="1:8" ht="18.75">
      <c r="A81" s="81"/>
      <c r="B81" s="81"/>
      <c r="C81" s="81"/>
      <c r="D81" s="81"/>
      <c r="E81" s="81"/>
      <c r="F81" s="81"/>
      <c r="G81" s="81"/>
      <c r="H81" s="81"/>
    </row>
    <row r="82" spans="1:8" ht="18.75">
      <c r="A82" s="81"/>
      <c r="B82" s="81"/>
      <c r="C82" s="81"/>
      <c r="D82" s="81"/>
      <c r="E82" s="81"/>
      <c r="F82" s="81"/>
      <c r="G82" s="81"/>
      <c r="H82" s="81"/>
    </row>
    <row r="83" spans="1:8" ht="18.75">
      <c r="A83" s="81"/>
      <c r="B83" s="81"/>
      <c r="C83" s="81"/>
      <c r="D83" s="81"/>
      <c r="E83" s="81"/>
      <c r="F83" s="81"/>
      <c r="G83" s="81"/>
      <c r="H83" s="81"/>
    </row>
    <row r="84" spans="1:8" ht="18.75">
      <c r="A84" s="81"/>
      <c r="B84" s="81"/>
      <c r="C84" s="81"/>
      <c r="D84" s="81"/>
      <c r="E84" s="81"/>
      <c r="F84" s="81"/>
      <c r="G84" s="81"/>
      <c r="H84" s="81"/>
    </row>
    <row r="85" spans="1:8" ht="18.75">
      <c r="A85" s="81"/>
      <c r="B85" s="81"/>
      <c r="C85" s="81"/>
      <c r="D85" s="81"/>
      <c r="E85" s="81"/>
      <c r="F85" s="81"/>
      <c r="G85" s="81"/>
      <c r="H85" s="81"/>
    </row>
    <row r="86" spans="1:8" ht="18.75">
      <c r="A86" s="81"/>
      <c r="B86" s="81"/>
      <c r="C86" s="81"/>
      <c r="D86" s="81"/>
      <c r="E86" s="81"/>
      <c r="F86" s="81"/>
      <c r="G86" s="81"/>
      <c r="H86" s="81"/>
    </row>
    <row r="87" spans="1:8" ht="18.75">
      <c r="A87" s="81"/>
      <c r="B87" s="81"/>
      <c r="C87" s="81"/>
      <c r="D87" s="81"/>
      <c r="E87" s="81"/>
      <c r="F87" s="81"/>
      <c r="G87" s="81"/>
      <c r="H87" s="81"/>
    </row>
    <row r="88" spans="1:8" ht="18.75">
      <c r="A88" s="81"/>
      <c r="B88" s="81"/>
      <c r="C88" s="81"/>
      <c r="D88" s="81"/>
      <c r="E88" s="81"/>
      <c r="F88" s="81"/>
      <c r="G88" s="81"/>
      <c r="H88" s="81"/>
    </row>
    <row r="89" spans="1:8" ht="18.75">
      <c r="A89" s="81"/>
      <c r="B89" s="81"/>
      <c r="C89" s="81"/>
      <c r="D89" s="81"/>
      <c r="E89" s="81"/>
      <c r="F89" s="81"/>
      <c r="G89" s="81"/>
      <c r="H89" s="81"/>
    </row>
    <row r="90" spans="1:8" ht="18.75">
      <c r="A90" s="81"/>
      <c r="B90" s="81"/>
      <c r="C90" s="81"/>
      <c r="D90" s="81"/>
      <c r="E90" s="81"/>
      <c r="F90" s="81"/>
      <c r="G90" s="81"/>
      <c r="H90" s="81"/>
    </row>
    <row r="91" spans="1:8" ht="18.75">
      <c r="A91" s="81"/>
      <c r="B91" s="81"/>
      <c r="C91" s="81"/>
      <c r="D91" s="81"/>
      <c r="E91" s="81"/>
      <c r="F91" s="81"/>
      <c r="G91" s="81"/>
      <c r="H91" s="81"/>
    </row>
    <row r="92" spans="1:8" ht="18.75">
      <c r="A92" s="81"/>
      <c r="B92" s="81"/>
      <c r="C92" s="81"/>
      <c r="D92" s="81"/>
      <c r="E92" s="81"/>
      <c r="F92" s="81"/>
      <c r="G92" s="81"/>
      <c r="H92" s="81"/>
    </row>
    <row r="93" spans="1:8" ht="18.75">
      <c r="A93" s="81"/>
      <c r="B93" s="81"/>
      <c r="C93" s="81"/>
      <c r="D93" s="81"/>
      <c r="E93" s="81"/>
      <c r="F93" s="81"/>
      <c r="G93" s="81"/>
      <c r="H93" s="81"/>
    </row>
    <row r="94" spans="1:8" ht="18.75">
      <c r="A94" s="81"/>
      <c r="B94" s="81"/>
      <c r="C94" s="81"/>
      <c r="D94" s="81"/>
      <c r="E94" s="81"/>
      <c r="F94" s="81"/>
      <c r="G94" s="81"/>
      <c r="H94" s="81"/>
    </row>
    <row r="95" spans="1:8" ht="18.75">
      <c r="A95" s="81"/>
      <c r="B95" s="81"/>
      <c r="C95" s="81"/>
      <c r="D95" s="81"/>
      <c r="E95" s="81"/>
      <c r="F95" s="81"/>
      <c r="G95" s="81"/>
      <c r="H95" s="81"/>
    </row>
    <row r="96" spans="1:8" ht="18.75">
      <c r="A96" s="81"/>
      <c r="B96" s="81"/>
      <c r="C96" s="81"/>
      <c r="D96" s="81"/>
      <c r="E96" s="81"/>
      <c r="F96" s="81"/>
      <c r="G96" s="81"/>
      <c r="H96" s="81"/>
    </row>
    <row r="97" spans="1:8" ht="18.75">
      <c r="A97" s="81"/>
      <c r="B97" s="81"/>
      <c r="C97" s="81"/>
      <c r="D97" s="81"/>
      <c r="E97" s="81"/>
      <c r="F97" s="81"/>
      <c r="G97" s="81"/>
      <c r="H97" s="81"/>
    </row>
    <row r="98" spans="1:8" ht="18.75">
      <c r="A98" s="81"/>
      <c r="B98" s="81"/>
      <c r="C98" s="81"/>
      <c r="D98" s="81"/>
      <c r="E98" s="81"/>
      <c r="F98" s="81"/>
      <c r="G98" s="81"/>
      <c r="H98" s="81"/>
    </row>
    <row r="99" spans="1:8" ht="18.75">
      <c r="A99" s="81"/>
      <c r="B99" s="81"/>
      <c r="C99" s="81"/>
      <c r="D99" s="81"/>
      <c r="E99" s="81"/>
      <c r="F99" s="81"/>
      <c r="G99" s="81"/>
      <c r="H99" s="81"/>
    </row>
    <row r="100" spans="1:8" ht="18.75">
      <c r="A100" s="81"/>
      <c r="B100" s="81"/>
      <c r="C100" s="81"/>
      <c r="D100" s="81"/>
      <c r="E100" s="81"/>
      <c r="F100" s="81"/>
      <c r="G100" s="81"/>
      <c r="H100" s="81"/>
    </row>
    <row r="101" spans="1:8" ht="18.75">
      <c r="A101" s="81"/>
      <c r="B101" s="81"/>
      <c r="C101" s="81"/>
      <c r="D101" s="81"/>
      <c r="E101" s="81"/>
      <c r="F101" s="81"/>
      <c r="G101" s="81"/>
      <c r="H101" s="81"/>
    </row>
    <row r="102" spans="1:8" ht="18.75">
      <c r="A102" s="81"/>
      <c r="B102" s="81"/>
      <c r="C102" s="81"/>
      <c r="D102" s="81"/>
      <c r="E102" s="81"/>
      <c r="F102" s="81"/>
      <c r="G102" s="81"/>
      <c r="H102" s="81"/>
    </row>
    <row r="103" spans="1:8" ht="18.75">
      <c r="A103" s="81"/>
      <c r="B103" s="81"/>
      <c r="C103" s="81"/>
      <c r="D103" s="81"/>
      <c r="E103" s="81"/>
      <c r="F103" s="81"/>
      <c r="G103" s="81"/>
      <c r="H103" s="81"/>
    </row>
    <row r="104" spans="1:8" ht="18.75">
      <c r="A104" s="81"/>
      <c r="B104" s="81"/>
      <c r="C104" s="81"/>
      <c r="D104" s="81"/>
      <c r="E104" s="81"/>
      <c r="F104" s="81"/>
      <c r="G104" s="81"/>
      <c r="H104" s="81"/>
    </row>
    <row r="105" spans="1:8" ht="18.75">
      <c r="A105" s="81"/>
      <c r="B105" s="81"/>
      <c r="C105" s="81"/>
      <c r="D105" s="81"/>
      <c r="E105" s="81"/>
      <c r="F105" s="81"/>
      <c r="G105" s="81"/>
      <c r="H105" s="81"/>
    </row>
    <row r="106" spans="1:8" ht="18.75">
      <c r="A106" s="81"/>
      <c r="B106" s="81"/>
      <c r="C106" s="81"/>
      <c r="D106" s="81"/>
      <c r="E106" s="81"/>
      <c r="F106" s="81"/>
      <c r="G106" s="81"/>
      <c r="H106" s="81"/>
    </row>
    <row r="107" spans="1:8" ht="18.75">
      <c r="A107" s="81"/>
      <c r="B107" s="81"/>
      <c r="C107" s="81"/>
      <c r="D107" s="81"/>
      <c r="E107" s="81"/>
      <c r="F107" s="81"/>
      <c r="G107" s="81"/>
      <c r="H107" s="81"/>
    </row>
    <row r="108" spans="1:8" ht="18.75">
      <c r="A108" s="81"/>
      <c r="B108" s="81"/>
      <c r="C108" s="81"/>
      <c r="D108" s="81"/>
      <c r="E108" s="81"/>
      <c r="F108" s="81"/>
      <c r="G108" s="81"/>
      <c r="H108" s="81"/>
    </row>
    <row r="109" spans="1:8" ht="18.75">
      <c r="A109" s="81"/>
      <c r="B109" s="81"/>
      <c r="C109" s="81"/>
      <c r="D109" s="81"/>
      <c r="E109" s="81"/>
      <c r="F109" s="81"/>
      <c r="G109" s="81"/>
      <c r="H109" s="81"/>
    </row>
    <row r="110" spans="1:8" ht="18.75">
      <c r="A110" s="81"/>
      <c r="B110" s="81"/>
      <c r="C110" s="81"/>
      <c r="D110" s="81"/>
      <c r="E110" s="81"/>
      <c r="F110" s="81"/>
      <c r="G110" s="81"/>
      <c r="H110" s="81"/>
    </row>
    <row r="111" spans="1:8" ht="18.75">
      <c r="A111" s="81"/>
      <c r="B111" s="81"/>
      <c r="C111" s="81"/>
      <c r="D111" s="81"/>
      <c r="E111" s="81"/>
      <c r="F111" s="81"/>
      <c r="G111" s="81"/>
      <c r="H111" s="81"/>
    </row>
    <row r="112" spans="1:8" ht="18.75">
      <c r="A112" s="81"/>
      <c r="B112" s="81"/>
      <c r="C112" s="81"/>
      <c r="D112" s="81"/>
      <c r="E112" s="81"/>
      <c r="F112" s="81"/>
      <c r="G112" s="81"/>
      <c r="H112" s="81"/>
    </row>
    <row r="113" spans="1:8" ht="18.75">
      <c r="A113" s="81"/>
      <c r="B113" s="81"/>
      <c r="C113" s="81"/>
      <c r="D113" s="81"/>
      <c r="E113" s="81"/>
      <c r="F113" s="81"/>
      <c r="G113" s="81"/>
      <c r="H113" s="81"/>
    </row>
    <row r="114" spans="1:8" ht="18.75">
      <c r="A114" s="81"/>
      <c r="B114" s="81"/>
      <c r="C114" s="81"/>
      <c r="D114" s="81"/>
      <c r="E114" s="81"/>
      <c r="F114" s="81"/>
      <c r="G114" s="81"/>
      <c r="H114" s="81"/>
    </row>
    <row r="115" spans="1:8" ht="18.75">
      <c r="A115" s="81"/>
      <c r="B115" s="81"/>
      <c r="C115" s="81"/>
      <c r="D115" s="81"/>
      <c r="E115" s="81"/>
      <c r="F115" s="81"/>
      <c r="G115" s="81"/>
      <c r="H115" s="81"/>
    </row>
    <row r="116" spans="1:8" ht="18.75">
      <c r="A116" s="81"/>
      <c r="B116" s="81"/>
      <c r="C116" s="81"/>
      <c r="D116" s="81"/>
      <c r="E116" s="81"/>
      <c r="F116" s="81"/>
      <c r="G116" s="81"/>
      <c r="H116" s="81"/>
    </row>
    <row r="117" spans="1:8" ht="18.75">
      <c r="A117" s="81"/>
      <c r="B117" s="81"/>
      <c r="C117" s="81"/>
      <c r="D117" s="81"/>
      <c r="E117" s="81"/>
      <c r="F117" s="81"/>
      <c r="G117" s="81"/>
      <c r="H117" s="81"/>
    </row>
    <row r="118" spans="1:8" ht="18.75">
      <c r="A118" s="81"/>
      <c r="B118" s="81"/>
      <c r="C118" s="81"/>
      <c r="D118" s="81"/>
      <c r="E118" s="81"/>
      <c r="F118" s="81"/>
      <c r="G118" s="81"/>
      <c r="H118" s="81"/>
    </row>
    <row r="119" spans="1:8" ht="18.75">
      <c r="A119" s="81"/>
      <c r="B119" s="81"/>
      <c r="C119" s="81"/>
      <c r="D119" s="81"/>
      <c r="E119" s="81"/>
      <c r="F119" s="81"/>
      <c r="G119" s="81"/>
      <c r="H119" s="81"/>
    </row>
    <row r="120" spans="1:8" ht="18.75">
      <c r="A120" s="81"/>
      <c r="B120" s="81"/>
      <c r="C120" s="81"/>
      <c r="D120" s="81"/>
      <c r="E120" s="81"/>
      <c r="F120" s="81"/>
      <c r="G120" s="81"/>
      <c r="H120" s="81"/>
    </row>
    <row r="121" spans="1:8" ht="18.75">
      <c r="A121" s="81"/>
      <c r="B121" s="81"/>
      <c r="C121" s="81"/>
      <c r="D121" s="81"/>
      <c r="E121" s="81"/>
      <c r="F121" s="81"/>
      <c r="G121" s="81"/>
      <c r="H121" s="81"/>
    </row>
    <row r="122" spans="1:8" ht="18.75">
      <c r="A122" s="81"/>
      <c r="B122" s="81"/>
      <c r="C122" s="81"/>
      <c r="D122" s="81"/>
      <c r="E122" s="81"/>
      <c r="F122" s="81"/>
      <c r="G122" s="81"/>
      <c r="H122" s="81"/>
    </row>
    <row r="123" spans="1:8" ht="18.75">
      <c r="A123" s="81"/>
      <c r="B123" s="81"/>
      <c r="C123" s="81"/>
      <c r="D123" s="81"/>
      <c r="E123" s="81"/>
      <c r="F123" s="81"/>
      <c r="G123" s="81"/>
      <c r="H123" s="81"/>
    </row>
    <row r="124" spans="1:8" ht="18.75">
      <c r="A124" s="81"/>
      <c r="B124" s="81"/>
      <c r="C124" s="81"/>
      <c r="D124" s="81"/>
      <c r="E124" s="81"/>
      <c r="F124" s="81"/>
      <c r="G124" s="81"/>
      <c r="H124" s="81"/>
    </row>
    <row r="125" spans="1:8" ht="18.75">
      <c r="A125" s="81"/>
      <c r="B125" s="81"/>
      <c r="C125" s="81"/>
      <c r="D125" s="81"/>
      <c r="E125" s="81"/>
      <c r="F125" s="81"/>
      <c r="G125" s="81"/>
      <c r="H125" s="81"/>
    </row>
    <row r="126" spans="1:8" ht="18.75">
      <c r="A126" s="81"/>
      <c r="B126" s="81"/>
      <c r="C126" s="81"/>
      <c r="D126" s="81"/>
      <c r="E126" s="81"/>
      <c r="F126" s="81"/>
      <c r="G126" s="81"/>
      <c r="H126" s="81"/>
    </row>
    <row r="127" spans="1:8" ht="18.75">
      <c r="A127" s="81"/>
      <c r="B127" s="81"/>
      <c r="C127" s="81"/>
      <c r="D127" s="81"/>
      <c r="E127" s="81"/>
      <c r="F127" s="81"/>
      <c r="G127" s="81"/>
      <c r="H127" s="81"/>
    </row>
    <row r="128" spans="1:8" ht="18.75">
      <c r="A128" s="81"/>
      <c r="B128" s="81"/>
      <c r="C128" s="81"/>
      <c r="D128" s="81"/>
      <c r="E128" s="81"/>
      <c r="F128" s="81"/>
      <c r="G128" s="81"/>
      <c r="H128" s="81"/>
    </row>
    <row r="129" spans="1:8" ht="18.75">
      <c r="A129" s="81"/>
      <c r="B129" s="81"/>
      <c r="C129" s="81"/>
      <c r="D129" s="81"/>
      <c r="E129" s="81"/>
      <c r="F129" s="81"/>
      <c r="G129" s="81"/>
      <c r="H129" s="81"/>
    </row>
    <row r="130" spans="1:8" ht="18.75">
      <c r="A130" s="81"/>
      <c r="B130" s="81"/>
      <c r="C130" s="81"/>
      <c r="D130" s="81"/>
      <c r="E130" s="81"/>
      <c r="F130" s="81"/>
      <c r="G130" s="81"/>
      <c r="H130" s="81"/>
    </row>
    <row r="131" spans="1:8" ht="18.75">
      <c r="A131" s="81"/>
      <c r="B131" s="81"/>
      <c r="C131" s="81"/>
      <c r="D131" s="81"/>
      <c r="E131" s="81"/>
      <c r="F131" s="81"/>
      <c r="G131" s="81"/>
      <c r="H131" s="81"/>
    </row>
    <row r="132" spans="1:8" ht="18.75">
      <c r="A132" s="81"/>
      <c r="B132" s="81"/>
      <c r="C132" s="81"/>
      <c r="D132" s="81"/>
      <c r="E132" s="81"/>
      <c r="F132" s="81"/>
      <c r="G132" s="81"/>
      <c r="H132" s="81"/>
    </row>
    <row r="133" spans="1:8" ht="18.75">
      <c r="A133" s="81"/>
      <c r="B133" s="81"/>
      <c r="C133" s="81"/>
      <c r="D133" s="81"/>
      <c r="E133" s="81"/>
      <c r="F133" s="81"/>
      <c r="G133" s="81"/>
      <c r="H133" s="81"/>
    </row>
    <row r="134" spans="1:8" ht="18.75">
      <c r="A134" s="81"/>
      <c r="B134" s="81"/>
      <c r="C134" s="81"/>
      <c r="D134" s="81"/>
      <c r="E134" s="81"/>
      <c r="F134" s="81"/>
      <c r="G134" s="81"/>
      <c r="H134" s="81"/>
    </row>
    <row r="135" spans="1:8" ht="18.75">
      <c r="A135" s="81"/>
      <c r="B135" s="81"/>
      <c r="C135" s="81"/>
      <c r="D135" s="81"/>
      <c r="E135" s="81"/>
      <c r="F135" s="81"/>
      <c r="G135" s="81"/>
      <c r="H135" s="81"/>
    </row>
    <row r="136" spans="1:8" ht="18.75">
      <c r="A136" s="81"/>
      <c r="B136" s="81"/>
      <c r="C136" s="81"/>
      <c r="D136" s="81"/>
      <c r="E136" s="81"/>
      <c r="F136" s="81"/>
      <c r="G136" s="81"/>
      <c r="H136" s="81"/>
    </row>
    <row r="137" spans="1:8" ht="18.75">
      <c r="A137" s="81"/>
      <c r="B137" s="81"/>
      <c r="C137" s="81"/>
      <c r="D137" s="81"/>
      <c r="E137" s="81"/>
      <c r="F137" s="81"/>
      <c r="G137" s="81"/>
      <c r="H137" s="81"/>
    </row>
    <row r="138" spans="1:8" ht="18.75">
      <c r="A138" s="81"/>
      <c r="B138" s="81"/>
      <c r="C138" s="81"/>
      <c r="D138" s="81"/>
      <c r="E138" s="81"/>
      <c r="F138" s="81"/>
      <c r="G138" s="81"/>
      <c r="H138" s="81"/>
    </row>
    <row r="139" spans="1:8" ht="18.75">
      <c r="A139" s="81"/>
      <c r="B139" s="81"/>
      <c r="C139" s="81"/>
      <c r="D139" s="81"/>
      <c r="E139" s="81"/>
      <c r="F139" s="81"/>
      <c r="G139" s="81"/>
      <c r="H139" s="81"/>
    </row>
    <row r="140" spans="1:8" ht="18.75">
      <c r="A140" s="81"/>
      <c r="B140" s="81"/>
      <c r="C140" s="81"/>
      <c r="D140" s="81"/>
      <c r="E140" s="81"/>
      <c r="F140" s="81"/>
      <c r="G140" s="81"/>
      <c r="H140" s="81"/>
    </row>
    <row r="141" spans="1:8" ht="18.75">
      <c r="A141" s="81"/>
      <c r="B141" s="81"/>
      <c r="C141" s="81"/>
      <c r="D141" s="81"/>
      <c r="E141" s="81"/>
      <c r="F141" s="81"/>
      <c r="G141" s="81"/>
      <c r="H141" s="81"/>
    </row>
    <row r="142" spans="1:8" ht="18.75">
      <c r="A142" s="81"/>
      <c r="B142" s="81"/>
      <c r="C142" s="81"/>
      <c r="D142" s="81"/>
      <c r="E142" s="81"/>
      <c r="F142" s="81"/>
      <c r="G142" s="81"/>
      <c r="H142" s="81"/>
    </row>
    <row r="143" spans="1:8" ht="18.75">
      <c r="A143" s="81"/>
      <c r="B143" s="81"/>
      <c r="C143" s="81"/>
      <c r="D143" s="81"/>
      <c r="E143" s="81"/>
      <c r="F143" s="81"/>
      <c r="G143" s="81"/>
      <c r="H143" s="81"/>
    </row>
    <row r="144" spans="1:8" ht="18.75">
      <c r="A144" s="81"/>
      <c r="B144" s="81"/>
      <c r="C144" s="81"/>
      <c r="D144" s="81"/>
      <c r="E144" s="81"/>
      <c r="F144" s="81"/>
      <c r="G144" s="81"/>
      <c r="H144" s="81"/>
    </row>
    <row r="145" spans="1:8" ht="18.75">
      <c r="A145" s="81"/>
      <c r="B145" s="81"/>
      <c r="C145" s="81"/>
      <c r="D145" s="81"/>
      <c r="E145" s="81"/>
      <c r="F145" s="81"/>
      <c r="G145" s="81"/>
      <c r="H145" s="81"/>
    </row>
    <row r="146" spans="1:8" ht="18.75">
      <c r="A146" s="81"/>
      <c r="B146" s="81"/>
      <c r="C146" s="81"/>
      <c r="D146" s="81"/>
      <c r="E146" s="81"/>
      <c r="F146" s="81"/>
      <c r="G146" s="81"/>
      <c r="H146" s="81"/>
    </row>
    <row r="147" spans="1:8" ht="18.75">
      <c r="A147" s="81"/>
      <c r="B147" s="81"/>
      <c r="C147" s="81"/>
      <c r="D147" s="81"/>
      <c r="E147" s="81"/>
      <c r="F147" s="81"/>
      <c r="G147" s="81"/>
      <c r="H147" s="81"/>
    </row>
    <row r="148" spans="1:8" ht="18.75">
      <c r="A148" s="81"/>
      <c r="B148" s="81"/>
      <c r="C148" s="81"/>
      <c r="D148" s="81"/>
      <c r="E148" s="81"/>
      <c r="F148" s="81"/>
      <c r="G148" s="81"/>
      <c r="H148" s="81"/>
    </row>
    <row r="149" spans="1:8" ht="18.75">
      <c r="A149" s="81"/>
      <c r="B149" s="81"/>
      <c r="C149" s="81"/>
      <c r="D149" s="81"/>
      <c r="E149" s="81"/>
      <c r="F149" s="81"/>
      <c r="G149" s="81"/>
      <c r="H149" s="81"/>
    </row>
    <row r="150" spans="1:8" ht="18.75">
      <c r="A150" s="81"/>
      <c r="B150" s="81"/>
      <c r="C150" s="81"/>
      <c r="D150" s="81"/>
      <c r="E150" s="81"/>
      <c r="F150" s="81"/>
      <c r="G150" s="81"/>
      <c r="H150" s="81"/>
    </row>
    <row r="151" spans="1:8" ht="18.75">
      <c r="A151" s="81"/>
      <c r="B151" s="81"/>
      <c r="C151" s="81"/>
      <c r="D151" s="81"/>
      <c r="E151" s="81"/>
      <c r="F151" s="81"/>
      <c r="G151" s="81"/>
      <c r="H151" s="81"/>
    </row>
    <row r="152" spans="1:8" ht="18.75">
      <c r="A152" s="81"/>
      <c r="B152" s="81"/>
      <c r="C152" s="81"/>
      <c r="D152" s="81"/>
      <c r="E152" s="81"/>
      <c r="F152" s="81"/>
      <c r="G152" s="81"/>
      <c r="H152" s="81"/>
    </row>
    <row r="153" spans="1:8" ht="18.75">
      <c r="A153" s="81"/>
      <c r="B153" s="81"/>
      <c r="C153" s="81"/>
      <c r="D153" s="81"/>
      <c r="E153" s="81"/>
      <c r="F153" s="81"/>
      <c r="G153" s="81"/>
      <c r="H153" s="81"/>
    </row>
    <row r="154" spans="1:8" ht="18.75">
      <c r="A154" s="81"/>
      <c r="B154" s="81"/>
      <c r="C154" s="81"/>
      <c r="D154" s="81"/>
      <c r="E154" s="81"/>
      <c r="F154" s="81"/>
      <c r="G154" s="81"/>
      <c r="H154" s="81"/>
    </row>
    <row r="155" spans="1:8" ht="18.75">
      <c r="A155" s="81"/>
      <c r="B155" s="81"/>
      <c r="C155" s="81"/>
      <c r="D155" s="81"/>
      <c r="E155" s="81"/>
      <c r="F155" s="81"/>
      <c r="G155" s="81"/>
      <c r="H155" s="81"/>
    </row>
    <row r="156" spans="1:8" ht="18.75">
      <c r="A156" s="81"/>
      <c r="B156" s="81"/>
      <c r="C156" s="81"/>
      <c r="D156" s="81"/>
      <c r="E156" s="81"/>
      <c r="F156" s="81"/>
      <c r="G156" s="81"/>
      <c r="H156" s="81"/>
    </row>
    <row r="157" spans="1:8" ht="18.75">
      <c r="A157" s="81"/>
      <c r="B157" s="81"/>
      <c r="C157" s="81"/>
      <c r="D157" s="81"/>
      <c r="E157" s="81"/>
      <c r="F157" s="81"/>
      <c r="G157" s="81"/>
      <c r="H157" s="81"/>
    </row>
    <row r="158" spans="1:8" ht="18.75">
      <c r="A158" s="81"/>
      <c r="B158" s="81"/>
      <c r="C158" s="81"/>
      <c r="D158" s="81"/>
      <c r="E158" s="81"/>
      <c r="F158" s="81"/>
      <c r="G158" s="81"/>
      <c r="H158" s="81"/>
    </row>
    <row r="159" spans="1:8" ht="18.75">
      <c r="A159" s="81"/>
      <c r="B159" s="81"/>
      <c r="C159" s="81"/>
      <c r="D159" s="81"/>
      <c r="E159" s="81"/>
      <c r="F159" s="81"/>
      <c r="G159" s="81"/>
      <c r="H159" s="81"/>
    </row>
    <row r="160" spans="1:8" ht="18.75">
      <c r="A160" s="81"/>
      <c r="B160" s="81"/>
      <c r="C160" s="81"/>
      <c r="D160" s="81"/>
      <c r="E160" s="81"/>
      <c r="F160" s="81"/>
      <c r="G160" s="81"/>
      <c r="H160" s="81"/>
    </row>
    <row r="161" spans="1:8" ht="18.75">
      <c r="A161" s="81"/>
      <c r="B161" s="81"/>
      <c r="C161" s="81"/>
      <c r="D161" s="81"/>
      <c r="E161" s="81"/>
      <c r="F161" s="81"/>
      <c r="G161" s="81"/>
      <c r="H161" s="81"/>
    </row>
    <row r="162" spans="1:8" ht="18.75">
      <c r="A162" s="81"/>
      <c r="B162" s="81"/>
      <c r="C162" s="81"/>
      <c r="D162" s="81"/>
      <c r="E162" s="81"/>
      <c r="F162" s="81"/>
      <c r="G162" s="81"/>
      <c r="H162" s="81"/>
    </row>
    <row r="163" spans="1:8" ht="18.75">
      <c r="A163" s="81"/>
      <c r="B163" s="81"/>
      <c r="C163" s="81"/>
      <c r="D163" s="81"/>
      <c r="E163" s="81"/>
      <c r="F163" s="81"/>
      <c r="G163" s="81"/>
      <c r="H163" s="81"/>
    </row>
    <row r="164" spans="1:8" ht="18.75">
      <c r="A164" s="81"/>
      <c r="B164" s="81"/>
      <c r="C164" s="81"/>
      <c r="D164" s="81"/>
      <c r="E164" s="81"/>
      <c r="F164" s="81"/>
      <c r="G164" s="81"/>
      <c r="H164" s="81"/>
    </row>
    <row r="165" spans="1:8" ht="18.75">
      <c r="A165" s="81"/>
      <c r="B165" s="81"/>
      <c r="C165" s="81"/>
      <c r="D165" s="81"/>
      <c r="E165" s="81"/>
      <c r="F165" s="81"/>
      <c r="G165" s="81"/>
      <c r="H165" s="81"/>
    </row>
    <row r="166" spans="1:8" ht="18.75">
      <c r="A166" s="81"/>
      <c r="B166" s="81"/>
      <c r="C166" s="81"/>
      <c r="D166" s="81"/>
      <c r="E166" s="81"/>
      <c r="F166" s="81"/>
      <c r="G166" s="81"/>
      <c r="H166" s="81"/>
    </row>
    <row r="167" spans="1:8" ht="18.75">
      <c r="A167" s="81"/>
      <c r="B167" s="81"/>
      <c r="C167" s="81"/>
      <c r="D167" s="81"/>
      <c r="E167" s="81"/>
      <c r="F167" s="81"/>
      <c r="G167" s="81"/>
      <c r="H167" s="81"/>
    </row>
    <row r="168" spans="1:8" ht="18.75">
      <c r="A168" s="81"/>
      <c r="B168" s="81"/>
      <c r="C168" s="81"/>
      <c r="D168" s="81"/>
      <c r="E168" s="81"/>
      <c r="F168" s="81"/>
      <c r="G168" s="81"/>
      <c r="H168" s="81"/>
    </row>
    <row r="169" spans="1:8" ht="18.75">
      <c r="A169" s="81"/>
      <c r="B169" s="81"/>
      <c r="C169" s="81"/>
      <c r="D169" s="81"/>
      <c r="E169" s="81"/>
      <c r="F169" s="81"/>
      <c r="G169" s="81"/>
      <c r="H169" s="81"/>
    </row>
    <row r="170" spans="1:8" ht="18.75">
      <c r="A170" s="81"/>
      <c r="B170" s="81"/>
      <c r="C170" s="81"/>
      <c r="D170" s="81"/>
      <c r="E170" s="81"/>
      <c r="F170" s="81"/>
      <c r="G170" s="81"/>
      <c r="H170" s="81"/>
    </row>
    <row r="171" spans="1:8" ht="18.75">
      <c r="A171" s="81"/>
      <c r="B171" s="81"/>
      <c r="C171" s="81"/>
      <c r="D171" s="81"/>
      <c r="E171" s="81"/>
      <c r="F171" s="81"/>
      <c r="G171" s="81"/>
      <c r="H171" s="81"/>
    </row>
    <row r="172" spans="1:8" ht="18.75">
      <c r="A172" s="81"/>
      <c r="B172" s="81"/>
      <c r="C172" s="81"/>
      <c r="D172" s="81"/>
      <c r="E172" s="81"/>
      <c r="F172" s="81"/>
      <c r="G172" s="81"/>
      <c r="H172" s="81"/>
    </row>
    <row r="173" spans="1:8" ht="18.75">
      <c r="A173" s="81"/>
      <c r="B173" s="81"/>
      <c r="C173" s="81"/>
      <c r="D173" s="81"/>
      <c r="E173" s="81"/>
      <c r="F173" s="81"/>
      <c r="G173" s="81"/>
      <c r="H173" s="81"/>
    </row>
    <row r="174" spans="1:8" ht="18.75">
      <c r="A174" s="81"/>
      <c r="B174" s="81"/>
      <c r="C174" s="81"/>
      <c r="D174" s="81"/>
      <c r="E174" s="81"/>
      <c r="F174" s="81"/>
      <c r="G174" s="81"/>
      <c r="H174" s="81"/>
    </row>
    <row r="175" spans="1:8" ht="18.75">
      <c r="A175" s="81"/>
      <c r="B175" s="81"/>
      <c r="C175" s="81"/>
      <c r="D175" s="81"/>
      <c r="E175" s="81"/>
      <c r="F175" s="81"/>
      <c r="G175" s="81"/>
      <c r="H175" s="81"/>
    </row>
    <row r="176" spans="1:8" ht="18.75">
      <c r="A176" s="81"/>
      <c r="B176" s="81"/>
      <c r="C176" s="81"/>
      <c r="D176" s="81"/>
      <c r="E176" s="81"/>
      <c r="F176" s="81"/>
      <c r="G176" s="81"/>
      <c r="H176" s="81"/>
    </row>
    <row r="177" spans="1:8" ht="18.75">
      <c r="A177" s="81"/>
      <c r="B177" s="81"/>
      <c r="C177" s="81"/>
      <c r="D177" s="81"/>
      <c r="E177" s="81"/>
      <c r="F177" s="81"/>
      <c r="G177" s="81"/>
      <c r="H177" s="81"/>
    </row>
    <row r="178" spans="1:8" ht="18.75">
      <c r="A178" s="81"/>
      <c r="B178" s="81"/>
      <c r="C178" s="81"/>
      <c r="D178" s="81"/>
      <c r="E178" s="81"/>
      <c r="F178" s="81"/>
      <c r="G178" s="81"/>
      <c r="H178" s="81"/>
    </row>
    <row r="179" spans="1:8" ht="18.75">
      <c r="A179" s="81"/>
      <c r="B179" s="81"/>
      <c r="C179" s="81"/>
      <c r="D179" s="81"/>
      <c r="E179" s="81"/>
      <c r="F179" s="81"/>
      <c r="G179" s="81"/>
      <c r="H179" s="81"/>
    </row>
    <row r="180" spans="1:8" ht="18.75">
      <c r="A180" s="81"/>
      <c r="B180" s="81"/>
      <c r="C180" s="81"/>
      <c r="D180" s="81"/>
      <c r="E180" s="81"/>
      <c r="F180" s="81"/>
      <c r="G180" s="81"/>
      <c r="H180" s="81"/>
    </row>
    <row r="181" spans="1:8" ht="18.75">
      <c r="A181" s="81"/>
      <c r="B181" s="81"/>
      <c r="C181" s="81"/>
      <c r="D181" s="81"/>
      <c r="E181" s="81"/>
      <c r="F181" s="81"/>
      <c r="G181" s="81"/>
      <c r="H181" s="81"/>
    </row>
    <row r="182" spans="1:8" ht="18.75">
      <c r="A182" s="81"/>
      <c r="B182" s="81"/>
      <c r="C182" s="81"/>
      <c r="D182" s="81"/>
      <c r="E182" s="81"/>
      <c r="F182" s="81"/>
      <c r="G182" s="81"/>
      <c r="H182" s="81"/>
    </row>
    <row r="183" spans="1:8" ht="18.75">
      <c r="A183" s="81"/>
      <c r="B183" s="81"/>
      <c r="C183" s="81"/>
      <c r="D183" s="81"/>
      <c r="E183" s="81"/>
      <c r="F183" s="81"/>
      <c r="G183" s="81"/>
      <c r="H183" s="81"/>
    </row>
    <row r="184" spans="1:8" ht="18.75">
      <c r="A184" s="81"/>
      <c r="B184" s="81"/>
      <c r="C184" s="81"/>
      <c r="D184" s="81"/>
      <c r="E184" s="81"/>
      <c r="F184" s="81"/>
      <c r="G184" s="81"/>
      <c r="H184" s="81"/>
    </row>
    <row r="185" spans="1:8" ht="18.75">
      <c r="A185" s="81"/>
      <c r="B185" s="81"/>
      <c r="C185" s="81"/>
      <c r="D185" s="81"/>
      <c r="E185" s="81"/>
      <c r="F185" s="81"/>
      <c r="G185" s="81"/>
      <c r="H185" s="81"/>
    </row>
    <row r="186" spans="1:8" ht="18.75">
      <c r="A186" s="81"/>
      <c r="B186" s="81"/>
      <c r="C186" s="81"/>
      <c r="D186" s="81"/>
      <c r="E186" s="81"/>
      <c r="F186" s="81"/>
      <c r="G186" s="81"/>
      <c r="H186" s="81"/>
    </row>
    <row r="187" spans="1:8" ht="18.75">
      <c r="A187" s="81"/>
      <c r="B187" s="81"/>
      <c r="C187" s="81"/>
      <c r="D187" s="81"/>
      <c r="E187" s="81"/>
      <c r="F187" s="81"/>
      <c r="G187" s="81"/>
      <c r="H187" s="81"/>
    </row>
    <row r="188" spans="1:8" ht="18.75">
      <c r="A188" s="81"/>
      <c r="B188" s="81"/>
      <c r="C188" s="81"/>
      <c r="D188" s="81"/>
      <c r="E188" s="81"/>
      <c r="F188" s="81"/>
      <c r="G188" s="81"/>
      <c r="H188" s="81"/>
    </row>
    <row r="189" spans="1:8" ht="18.75">
      <c r="A189" s="81"/>
      <c r="B189" s="81"/>
      <c r="C189" s="81"/>
      <c r="D189" s="81"/>
      <c r="E189" s="81"/>
      <c r="F189" s="81"/>
      <c r="G189" s="81"/>
      <c r="H189" s="81"/>
    </row>
    <row r="190" spans="1:8" ht="18.75">
      <c r="A190" s="81"/>
      <c r="B190" s="81"/>
      <c r="C190" s="81"/>
      <c r="D190" s="81"/>
      <c r="E190" s="81"/>
      <c r="F190" s="81"/>
      <c r="G190" s="81"/>
      <c r="H190" s="81"/>
    </row>
    <row r="191" spans="1:8" ht="18.75">
      <c r="A191" s="81"/>
      <c r="B191" s="81"/>
      <c r="C191" s="81"/>
      <c r="D191" s="81"/>
      <c r="E191" s="81"/>
      <c r="F191" s="81"/>
      <c r="G191" s="81"/>
      <c r="H191" s="81"/>
    </row>
    <row r="192" spans="1:8" ht="18.75">
      <c r="A192" s="81"/>
      <c r="B192" s="81"/>
      <c r="C192" s="81"/>
      <c r="D192" s="81"/>
      <c r="E192" s="81"/>
      <c r="F192" s="81"/>
      <c r="G192" s="81"/>
      <c r="H192" s="81"/>
    </row>
    <row r="193" spans="1:8" ht="18.75">
      <c r="A193" s="81"/>
      <c r="B193" s="81"/>
      <c r="C193" s="81"/>
      <c r="D193" s="81"/>
      <c r="E193" s="81"/>
      <c r="F193" s="81"/>
      <c r="G193" s="81"/>
      <c r="H193" s="81"/>
    </row>
    <row r="194" spans="1:8" ht="18.75">
      <c r="A194" s="81"/>
      <c r="B194" s="81"/>
      <c r="C194" s="81"/>
      <c r="D194" s="81"/>
      <c r="E194" s="81"/>
      <c r="F194" s="81"/>
      <c r="G194" s="81"/>
      <c r="H194" s="81"/>
    </row>
    <row r="195" spans="1:8" ht="18.75">
      <c r="A195" s="81"/>
      <c r="B195" s="81"/>
      <c r="C195" s="81"/>
      <c r="D195" s="81"/>
      <c r="E195" s="81"/>
      <c r="F195" s="81"/>
      <c r="G195" s="81"/>
      <c r="H195" s="81"/>
    </row>
    <row r="196" spans="1:8" ht="18.75">
      <c r="A196" s="81"/>
      <c r="B196" s="81"/>
      <c r="C196" s="81"/>
      <c r="D196" s="81"/>
      <c r="E196" s="81"/>
      <c r="F196" s="81"/>
      <c r="G196" s="81"/>
      <c r="H196" s="81"/>
    </row>
    <row r="197" spans="1:8" ht="18.75">
      <c r="A197" s="81"/>
      <c r="B197" s="81"/>
      <c r="C197" s="81"/>
      <c r="D197" s="81"/>
      <c r="E197" s="81"/>
      <c r="F197" s="81"/>
      <c r="G197" s="81"/>
      <c r="H197" s="81"/>
    </row>
    <row r="198" spans="1:8" ht="18.75">
      <c r="A198" s="81"/>
      <c r="B198" s="81"/>
      <c r="C198" s="81"/>
      <c r="D198" s="81"/>
      <c r="E198" s="81"/>
      <c r="F198" s="81"/>
      <c r="G198" s="81"/>
      <c r="H198" s="81"/>
    </row>
    <row r="199" spans="1:8" ht="18.75">
      <c r="A199" s="81"/>
      <c r="B199" s="81"/>
      <c r="C199" s="81"/>
      <c r="D199" s="81"/>
      <c r="E199" s="81"/>
      <c r="F199" s="81"/>
      <c r="G199" s="81"/>
      <c r="H199" s="81"/>
    </row>
    <row r="200" spans="1:8" ht="18.75">
      <c r="A200" s="81"/>
      <c r="B200" s="81"/>
      <c r="C200" s="81"/>
      <c r="D200" s="81"/>
      <c r="E200" s="81"/>
      <c r="F200" s="81"/>
      <c r="G200" s="81"/>
      <c r="H200" s="81"/>
    </row>
    <row r="201" spans="1:8" ht="18.75">
      <c r="A201" s="81"/>
      <c r="B201" s="81"/>
      <c r="C201" s="81"/>
      <c r="D201" s="81"/>
      <c r="E201" s="81"/>
      <c r="F201" s="81"/>
      <c r="G201" s="81"/>
      <c r="H201" s="81"/>
    </row>
    <row r="202" spans="1:8" ht="18.75">
      <c r="A202" s="81"/>
      <c r="B202" s="81"/>
      <c r="C202" s="81"/>
      <c r="D202" s="81"/>
      <c r="E202" s="81"/>
      <c r="F202" s="81"/>
      <c r="G202" s="81"/>
      <c r="H202" s="81"/>
    </row>
  </sheetData>
  <sheetProtection password="EC8F" sheet="1" formatColumns="0" formatRows="0" autoFilter="0"/>
  <mergeCells count="1">
    <mergeCell ref="A1:B1"/>
  </mergeCells>
  <dataValidations count="1">
    <dataValidation type="custom" allowBlank="1" showErrorMessage="1" errorTitle="Trùng mã" error="Mã này đã có ở dòng khác trong cột." sqref="A3:A202" xr:uid="{00000000-0002-0000-0300-000000000000}">
      <formula1>COUNTIF($A$3:$A$202,A3)=1</formula1>
    </dataValidation>
  </dataValidations>
  <hyperlinks>
    <hyperlink ref="D1" location="'HD_DIEN_BIEU'!A16" display="→ Hướng dẫn điền: HD_DIEN_BIEU" xr:uid="{00000000-0004-0000-0300-000000000000}"/>
  </hyperlinks>
  <pageMargins left="0.7" right="0.7" top="0.75" bottom="0.75" header="0.3" footer="0.3"/>
  <pageSetup paperSize="9" scale="82"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202"/>
  <sheetViews>
    <sheetView workbookViewId="0">
      <pane ySplit="2" topLeftCell="A3" activePane="bottomLeft" state="frozen"/>
      <selection pane="bottomLeft" activeCell="A3" sqref="A3"/>
    </sheetView>
  </sheetViews>
  <sheetFormatPr defaultColWidth="9" defaultRowHeight="18.75"/>
  <cols>
    <col min="1" max="1" width="16.375" style="68" customWidth="1"/>
    <col min="2" max="2" width="11.75" style="68" customWidth="1"/>
    <col min="3" max="3" width="13.75" style="68" customWidth="1"/>
    <col min="4" max="4" width="21" style="68" customWidth="1"/>
    <col min="5" max="5" width="9.125" style="68" customWidth="1"/>
    <col min="6" max="6" width="11.375" style="68" customWidth="1"/>
    <col min="7" max="7" width="11.625" style="68" customWidth="1"/>
    <col min="8" max="8" width="12.625" style="68" customWidth="1"/>
    <col min="9" max="9" width="14.625" style="68" customWidth="1"/>
    <col min="10" max="10" width="11.25" style="68" customWidth="1"/>
    <col min="11" max="11" width="10" style="68" customWidth="1"/>
    <col min="12" max="19" width="17.25" style="68" customWidth="1"/>
    <col min="20" max="22" width="9" style="68" customWidth="1"/>
    <col min="23" max="16384" width="9" style="68"/>
  </cols>
  <sheetData>
    <row r="1" spans="1:19" ht="22.5" customHeight="1">
      <c r="A1" s="148" t="s">
        <v>943</v>
      </c>
      <c r="B1" s="146"/>
      <c r="D1" s="80" t="s">
        <v>941</v>
      </c>
    </row>
    <row r="2" spans="1:19" ht="33" customHeight="1">
      <c r="A2" s="66" t="s">
        <v>163</v>
      </c>
      <c r="B2" s="66" t="s">
        <v>173</v>
      </c>
      <c r="C2" s="66" t="s">
        <v>217</v>
      </c>
      <c r="D2" s="72" t="s">
        <v>222</v>
      </c>
      <c r="E2" s="72" t="s">
        <v>227</v>
      </c>
      <c r="F2" s="66" t="s">
        <v>232</v>
      </c>
      <c r="G2" s="66" t="s">
        <v>237</v>
      </c>
      <c r="H2" s="66" t="s">
        <v>242</v>
      </c>
      <c r="I2" s="66" t="s">
        <v>248</v>
      </c>
      <c r="J2" s="72" t="s">
        <v>254</v>
      </c>
      <c r="K2" s="66" t="s">
        <v>145</v>
      </c>
      <c r="L2" s="69" t="s">
        <v>265</v>
      </c>
      <c r="M2" s="69" t="s">
        <v>272</v>
      </c>
      <c r="N2" s="70" t="s">
        <v>278</v>
      </c>
      <c r="O2" s="69" t="s">
        <v>284</v>
      </c>
      <c r="P2" s="70" t="s">
        <v>290</v>
      </c>
      <c r="Q2" s="69" t="s">
        <v>296</v>
      </c>
      <c r="R2" s="69" t="s">
        <v>302</v>
      </c>
      <c r="S2" s="69" t="s">
        <v>308</v>
      </c>
    </row>
    <row r="3" spans="1:19">
      <c r="A3" s="81"/>
      <c r="B3" s="83" t="str">
        <f>IF(A3="","",IFERROR(IF(INDEX('2. A2_CongViec'!$C$3:$C$202,MATCH(A3,'2. A2_CongViec'!$A$3:$A$202,0))="","",INDEX('2. A2_CongViec'!$C$3:$C$202,MATCH(A3,'2. A2_CongViec'!$A$3:$A$202,0))),""))</f>
        <v/>
      </c>
      <c r="C3" s="81"/>
      <c r="D3" s="81"/>
      <c r="E3" s="81"/>
      <c r="F3" s="84" t="str">
        <f t="shared" ref="F3:F34" si="0">IF(R3&lt;&gt;"ĐẠT","",IF(AND(C3="",ISNUMBER(E3),E3&gt;0),0,C3*P3/60))</f>
        <v/>
      </c>
      <c r="G3" s="84" t="str">
        <f t="shared" ref="G3:G34" si="1">IF(NOT(ISNUMBER(F3)),"",F3+IF(ISNUMBER(E3),E3,0))</f>
        <v/>
      </c>
      <c r="H3" s="81"/>
      <c r="I3" s="81"/>
      <c r="J3" s="81"/>
      <c r="K3" s="81"/>
      <c r="L3" s="81"/>
      <c r="M3" s="83" t="str">
        <f>IF(L3="","",IFERROR(IF(INDEX('11. DM_SAN_PHAM'!$D$3:$D$202,MATCH(L3,'11. DM_SAN_PHAM'!$A$3:$A$202,0))="","",INDEX('11. DM_SAN_PHAM'!$D$3:$D$202,MATCH(L3,'11. DM_SAN_PHAM'!$A$3:$A$202,0))),""))</f>
        <v/>
      </c>
      <c r="N3" s="83" t="str">
        <f>IF(L3="","",IFERROR(IF(INDEX('11. DM_SAN_PHAM'!$E$3:$E$202,MATCH(L3,'11. DM_SAN_PHAM'!$A$3:$A$202,0))="","",INDEX('11. DM_SAN_PHAM'!$E$3:$E$202,MATCH(L3,'11. DM_SAN_PHAM'!$A$3:$A$202,0))),""))</f>
        <v/>
      </c>
      <c r="O3" s="83" t="str">
        <f>IF(L3="","",IFERROR(IF(INDEX('11. DM_SAN_PHAM'!$G$3:$G$202,MATCH(L3,'11. DM_SAN_PHAM'!$A$3:$A$202,0))="","",INDEX('11. DM_SAN_PHAM'!$G$3:$G$202,MATCH(L3,'11. DM_SAN_PHAM'!$A$3:$A$202,0))),""))</f>
        <v/>
      </c>
      <c r="P3" s="83" t="str">
        <f t="shared" ref="P3:P34" si="2">IF(A3="","",IF(AND(ISNUMBER(N3),N3&gt;0,O3="Đã xác nhận",S3=""),N3,IF(AND(ISNUMBER(D3),D3&gt;0,OR(J3="Kiểm đếm, ước lượng thực tế",AND(J3="Có định mức",I3&lt;&gt;""))),D3,"")))</f>
        <v/>
      </c>
      <c r="Q3" s="83" t="str">
        <f>IF(P3="","",IF(AND(ISNUMBER(N3),N3&gt;0,O3="Đã xác nhận",S3=""),"Định mức danh mục: "&amp;IFERROR(IF(INDEX('11. DM_SAN_PHAM'!$F$3:$F$202,MATCH(L3,'11. DM_SAN_PHAM'!$A$3:$A$202,0))="","",INDEX('11. DM_SAN_PHAM'!$F$3:$F$202,MATCH(L3,'11. DM_SAN_PHAM'!$A$3:$A$202,0))),""),IF(J3="Có định mức","Định mức: "&amp;I3,"Ước lượng thực tế"&amp;IF(I3="","","; "&amp;I3))))</f>
        <v/>
      </c>
      <c r="R3" s="83" t="str">
        <f t="shared" ref="R3:R34" si="3">IF(A3="","",IF(B3="","THIẾU MÃ VTVL",IF(H3="","THIẾU NGUỒN SẢN LƯỢNG/CÔNG VIỆC",IF(K3="","THIẾU KỲ",IF(AND(C3="",ISNUMBER(E3),E3&gt;0,I3&lt;&gt;""),"ĐẠT",IF(C3="","THIẾU SẢN LƯỢNG",IF(J3="","CHƯA CHỌN TRẠNG THÁI",IF(AND(ISNUMBER(N3),N3&gt;0,O3="Đã xác nhận",S3&lt;&gt;"",LEFT(TRIM(S3),LEN("Đã xác nhận:"))&lt;&gt;"Đã xác nhận:"),"CHỜ XÁC NHẬN KHÁC CHUẨN",IF(AND(I3="",NOT(AND(ISNUMBER(N3),N3&gt;0,O3="Đã xác nhận",S3=""))),"THIẾU NGUỒN THỜI GIAN",IF(P3="","THIẾU THỜI GIAN","ĐẠT"))))))))))</f>
        <v/>
      </c>
      <c r="S3" s="81"/>
    </row>
    <row r="4" spans="1:19">
      <c r="A4" s="81"/>
      <c r="B4" s="83" t="str">
        <f>IF(A4="","",IFERROR(IF(INDEX('2. A2_CongViec'!$C$3:$C$202,MATCH(A4,'2. A2_CongViec'!$A$3:$A$202,0))="","",INDEX('2. A2_CongViec'!$C$3:$C$202,MATCH(A4,'2. A2_CongViec'!$A$3:$A$202,0))),""))</f>
        <v/>
      </c>
      <c r="C4" s="81"/>
      <c r="D4" s="81"/>
      <c r="E4" s="81"/>
      <c r="F4" s="84" t="str">
        <f t="shared" si="0"/>
        <v/>
      </c>
      <c r="G4" s="84" t="str">
        <f t="shared" si="1"/>
        <v/>
      </c>
      <c r="H4" s="81"/>
      <c r="I4" s="81"/>
      <c r="J4" s="81"/>
      <c r="K4" s="81"/>
      <c r="L4" s="81"/>
      <c r="M4" s="83" t="str">
        <f>IF(L4="","",IFERROR(IF(INDEX('11. DM_SAN_PHAM'!$D$3:$D$202,MATCH(L4,'11. DM_SAN_PHAM'!$A$3:$A$202,0))="","",INDEX('11. DM_SAN_PHAM'!$D$3:$D$202,MATCH(L4,'11. DM_SAN_PHAM'!$A$3:$A$202,0))),""))</f>
        <v/>
      </c>
      <c r="N4" s="83" t="str">
        <f>IF(L4="","",IFERROR(IF(INDEX('11. DM_SAN_PHAM'!$E$3:$E$202,MATCH(L4,'11. DM_SAN_PHAM'!$A$3:$A$202,0))="","",INDEX('11. DM_SAN_PHAM'!$E$3:$E$202,MATCH(L4,'11. DM_SAN_PHAM'!$A$3:$A$202,0))),""))</f>
        <v/>
      </c>
      <c r="O4" s="83" t="str">
        <f>IF(L4="","",IFERROR(IF(INDEX('11. DM_SAN_PHAM'!$G$3:$G$202,MATCH(L4,'11. DM_SAN_PHAM'!$A$3:$A$202,0))="","",INDEX('11. DM_SAN_PHAM'!$G$3:$G$202,MATCH(L4,'11. DM_SAN_PHAM'!$A$3:$A$202,0))),""))</f>
        <v/>
      </c>
      <c r="P4" s="83" t="str">
        <f t="shared" si="2"/>
        <v/>
      </c>
      <c r="Q4" s="83" t="str">
        <f>IF(P4="","",IF(AND(ISNUMBER(N4),N4&gt;0,O4="Đã xác nhận",S4=""),"Định mức danh mục: "&amp;IFERROR(IF(INDEX('11. DM_SAN_PHAM'!$F$3:$F$202,MATCH(L4,'11. DM_SAN_PHAM'!$A$3:$A$202,0))="","",INDEX('11. DM_SAN_PHAM'!$F$3:$F$202,MATCH(L4,'11. DM_SAN_PHAM'!$A$3:$A$202,0))),""),IF(J4="Có định mức","Định mức: "&amp;I4,"Ước lượng thực tế"&amp;IF(I4="","","; "&amp;I4))))</f>
        <v/>
      </c>
      <c r="R4" s="83" t="str">
        <f t="shared" si="3"/>
        <v/>
      </c>
      <c r="S4" s="81"/>
    </row>
    <row r="5" spans="1:19">
      <c r="A5" s="81"/>
      <c r="B5" s="83" t="str">
        <f>IF(A5="","",IFERROR(IF(INDEX('2. A2_CongViec'!$C$3:$C$202,MATCH(A5,'2. A2_CongViec'!$A$3:$A$202,0))="","",INDEX('2. A2_CongViec'!$C$3:$C$202,MATCH(A5,'2. A2_CongViec'!$A$3:$A$202,0))),""))</f>
        <v/>
      </c>
      <c r="C5" s="81"/>
      <c r="D5" s="81"/>
      <c r="E5" s="81"/>
      <c r="F5" s="84" t="str">
        <f t="shared" si="0"/>
        <v/>
      </c>
      <c r="G5" s="84" t="str">
        <f t="shared" si="1"/>
        <v/>
      </c>
      <c r="H5" s="81"/>
      <c r="I5" s="81"/>
      <c r="J5" s="81"/>
      <c r="K5" s="81"/>
      <c r="L5" s="81"/>
      <c r="M5" s="83" t="str">
        <f>IF(L5="","",IFERROR(IF(INDEX('11. DM_SAN_PHAM'!$D$3:$D$202,MATCH(L5,'11. DM_SAN_PHAM'!$A$3:$A$202,0))="","",INDEX('11. DM_SAN_PHAM'!$D$3:$D$202,MATCH(L5,'11. DM_SAN_PHAM'!$A$3:$A$202,0))),""))</f>
        <v/>
      </c>
      <c r="N5" s="83" t="str">
        <f>IF(L5="","",IFERROR(IF(INDEX('11. DM_SAN_PHAM'!$E$3:$E$202,MATCH(L5,'11. DM_SAN_PHAM'!$A$3:$A$202,0))="","",INDEX('11. DM_SAN_PHAM'!$E$3:$E$202,MATCH(L5,'11. DM_SAN_PHAM'!$A$3:$A$202,0))),""))</f>
        <v/>
      </c>
      <c r="O5" s="83" t="str">
        <f>IF(L5="","",IFERROR(IF(INDEX('11. DM_SAN_PHAM'!$G$3:$G$202,MATCH(L5,'11. DM_SAN_PHAM'!$A$3:$A$202,0))="","",INDEX('11. DM_SAN_PHAM'!$G$3:$G$202,MATCH(L5,'11. DM_SAN_PHAM'!$A$3:$A$202,0))),""))</f>
        <v/>
      </c>
      <c r="P5" s="83" t="str">
        <f t="shared" si="2"/>
        <v/>
      </c>
      <c r="Q5" s="83" t="str">
        <f>IF(P5="","",IF(AND(ISNUMBER(N5),N5&gt;0,O5="Đã xác nhận",S5=""),"Định mức danh mục: "&amp;IFERROR(IF(INDEX('11. DM_SAN_PHAM'!$F$3:$F$202,MATCH(L5,'11. DM_SAN_PHAM'!$A$3:$A$202,0))="","",INDEX('11. DM_SAN_PHAM'!$F$3:$F$202,MATCH(L5,'11. DM_SAN_PHAM'!$A$3:$A$202,0))),""),IF(J5="Có định mức","Định mức: "&amp;I5,"Ước lượng thực tế"&amp;IF(I5="","","; "&amp;I5))))</f>
        <v/>
      </c>
      <c r="R5" s="83" t="str">
        <f t="shared" si="3"/>
        <v/>
      </c>
      <c r="S5" s="81"/>
    </row>
    <row r="6" spans="1:19">
      <c r="A6" s="81"/>
      <c r="B6" s="83" t="str">
        <f>IF(A6="","",IFERROR(IF(INDEX('2. A2_CongViec'!$C$3:$C$202,MATCH(A6,'2. A2_CongViec'!$A$3:$A$202,0))="","",INDEX('2. A2_CongViec'!$C$3:$C$202,MATCH(A6,'2. A2_CongViec'!$A$3:$A$202,0))),""))</f>
        <v/>
      </c>
      <c r="C6" s="81"/>
      <c r="D6" s="81"/>
      <c r="E6" s="81"/>
      <c r="F6" s="84" t="str">
        <f t="shared" si="0"/>
        <v/>
      </c>
      <c r="G6" s="84" t="str">
        <f t="shared" si="1"/>
        <v/>
      </c>
      <c r="H6" s="81"/>
      <c r="I6" s="81"/>
      <c r="J6" s="81"/>
      <c r="K6" s="81"/>
      <c r="L6" s="81"/>
      <c r="M6" s="83" t="str">
        <f>IF(L6="","",IFERROR(IF(INDEX('11. DM_SAN_PHAM'!$D$3:$D$202,MATCH(L6,'11. DM_SAN_PHAM'!$A$3:$A$202,0))="","",INDEX('11. DM_SAN_PHAM'!$D$3:$D$202,MATCH(L6,'11. DM_SAN_PHAM'!$A$3:$A$202,0))),""))</f>
        <v/>
      </c>
      <c r="N6" s="83" t="str">
        <f>IF(L6="","",IFERROR(IF(INDEX('11. DM_SAN_PHAM'!$E$3:$E$202,MATCH(L6,'11. DM_SAN_PHAM'!$A$3:$A$202,0))="","",INDEX('11. DM_SAN_PHAM'!$E$3:$E$202,MATCH(L6,'11. DM_SAN_PHAM'!$A$3:$A$202,0))),""))</f>
        <v/>
      </c>
      <c r="O6" s="83" t="str">
        <f>IF(L6="","",IFERROR(IF(INDEX('11. DM_SAN_PHAM'!$G$3:$G$202,MATCH(L6,'11. DM_SAN_PHAM'!$A$3:$A$202,0))="","",INDEX('11. DM_SAN_PHAM'!$G$3:$G$202,MATCH(L6,'11. DM_SAN_PHAM'!$A$3:$A$202,0))),""))</f>
        <v/>
      </c>
      <c r="P6" s="83" t="str">
        <f t="shared" si="2"/>
        <v/>
      </c>
      <c r="Q6" s="83" t="str">
        <f>IF(P6="","",IF(AND(ISNUMBER(N6),N6&gt;0,O6="Đã xác nhận",S6=""),"Định mức danh mục: "&amp;IFERROR(IF(INDEX('11. DM_SAN_PHAM'!$F$3:$F$202,MATCH(L6,'11. DM_SAN_PHAM'!$A$3:$A$202,0))="","",INDEX('11. DM_SAN_PHAM'!$F$3:$F$202,MATCH(L6,'11. DM_SAN_PHAM'!$A$3:$A$202,0))),""),IF(J6="Có định mức","Định mức: "&amp;I6,"Ước lượng thực tế"&amp;IF(I6="","","; "&amp;I6))))</f>
        <v/>
      </c>
      <c r="R6" s="83" t="str">
        <f t="shared" si="3"/>
        <v/>
      </c>
      <c r="S6" s="81"/>
    </row>
    <row r="7" spans="1:19">
      <c r="A7" s="81"/>
      <c r="B7" s="83" t="str">
        <f>IF(A7="","",IFERROR(IF(INDEX('2. A2_CongViec'!$C$3:$C$202,MATCH(A7,'2. A2_CongViec'!$A$3:$A$202,0))="","",INDEX('2. A2_CongViec'!$C$3:$C$202,MATCH(A7,'2. A2_CongViec'!$A$3:$A$202,0))),""))</f>
        <v/>
      </c>
      <c r="C7" s="81"/>
      <c r="D7" s="81"/>
      <c r="E7" s="81"/>
      <c r="F7" s="84" t="str">
        <f t="shared" si="0"/>
        <v/>
      </c>
      <c r="G7" s="84" t="str">
        <f t="shared" si="1"/>
        <v/>
      </c>
      <c r="H7" s="81"/>
      <c r="I7" s="81"/>
      <c r="J7" s="81"/>
      <c r="K7" s="81"/>
      <c r="L7" s="81"/>
      <c r="M7" s="83" t="str">
        <f>IF(L7="","",IFERROR(IF(INDEX('11. DM_SAN_PHAM'!$D$3:$D$202,MATCH(L7,'11. DM_SAN_PHAM'!$A$3:$A$202,0))="","",INDEX('11. DM_SAN_PHAM'!$D$3:$D$202,MATCH(L7,'11. DM_SAN_PHAM'!$A$3:$A$202,0))),""))</f>
        <v/>
      </c>
      <c r="N7" s="83" t="str">
        <f>IF(L7="","",IFERROR(IF(INDEX('11. DM_SAN_PHAM'!$E$3:$E$202,MATCH(L7,'11. DM_SAN_PHAM'!$A$3:$A$202,0))="","",INDEX('11. DM_SAN_PHAM'!$E$3:$E$202,MATCH(L7,'11. DM_SAN_PHAM'!$A$3:$A$202,0))),""))</f>
        <v/>
      </c>
      <c r="O7" s="83" t="str">
        <f>IF(L7="","",IFERROR(IF(INDEX('11. DM_SAN_PHAM'!$G$3:$G$202,MATCH(L7,'11. DM_SAN_PHAM'!$A$3:$A$202,0))="","",INDEX('11. DM_SAN_PHAM'!$G$3:$G$202,MATCH(L7,'11. DM_SAN_PHAM'!$A$3:$A$202,0))),""))</f>
        <v/>
      </c>
      <c r="P7" s="83" t="str">
        <f t="shared" si="2"/>
        <v/>
      </c>
      <c r="Q7" s="83" t="str">
        <f>IF(P7="","",IF(AND(ISNUMBER(N7),N7&gt;0,O7="Đã xác nhận",S7=""),"Định mức danh mục: "&amp;IFERROR(IF(INDEX('11. DM_SAN_PHAM'!$F$3:$F$202,MATCH(L7,'11. DM_SAN_PHAM'!$A$3:$A$202,0))="","",INDEX('11. DM_SAN_PHAM'!$F$3:$F$202,MATCH(L7,'11. DM_SAN_PHAM'!$A$3:$A$202,0))),""),IF(J7="Có định mức","Định mức: "&amp;I7,"Ước lượng thực tế"&amp;IF(I7="","","; "&amp;I7))))</f>
        <v/>
      </c>
      <c r="R7" s="83" t="str">
        <f t="shared" si="3"/>
        <v/>
      </c>
      <c r="S7" s="81"/>
    </row>
    <row r="8" spans="1:19">
      <c r="A8" s="81"/>
      <c r="B8" s="83" t="str">
        <f>IF(A8="","",IFERROR(IF(INDEX('2. A2_CongViec'!$C$3:$C$202,MATCH(A8,'2. A2_CongViec'!$A$3:$A$202,0))="","",INDEX('2. A2_CongViec'!$C$3:$C$202,MATCH(A8,'2. A2_CongViec'!$A$3:$A$202,0))),""))</f>
        <v/>
      </c>
      <c r="C8" s="81"/>
      <c r="D8" s="81"/>
      <c r="E8" s="81"/>
      <c r="F8" s="84" t="str">
        <f t="shared" si="0"/>
        <v/>
      </c>
      <c r="G8" s="84" t="str">
        <f t="shared" si="1"/>
        <v/>
      </c>
      <c r="H8" s="81"/>
      <c r="I8" s="81"/>
      <c r="J8" s="81"/>
      <c r="K8" s="81"/>
      <c r="L8" s="81"/>
      <c r="M8" s="83" t="str">
        <f>IF(L8="","",IFERROR(IF(INDEX('11. DM_SAN_PHAM'!$D$3:$D$202,MATCH(L8,'11. DM_SAN_PHAM'!$A$3:$A$202,0))="","",INDEX('11. DM_SAN_PHAM'!$D$3:$D$202,MATCH(L8,'11. DM_SAN_PHAM'!$A$3:$A$202,0))),""))</f>
        <v/>
      </c>
      <c r="N8" s="83" t="str">
        <f>IF(L8="","",IFERROR(IF(INDEX('11. DM_SAN_PHAM'!$E$3:$E$202,MATCH(L8,'11. DM_SAN_PHAM'!$A$3:$A$202,0))="","",INDEX('11. DM_SAN_PHAM'!$E$3:$E$202,MATCH(L8,'11. DM_SAN_PHAM'!$A$3:$A$202,0))),""))</f>
        <v/>
      </c>
      <c r="O8" s="83" t="str">
        <f>IF(L8="","",IFERROR(IF(INDEX('11. DM_SAN_PHAM'!$G$3:$G$202,MATCH(L8,'11. DM_SAN_PHAM'!$A$3:$A$202,0))="","",INDEX('11. DM_SAN_PHAM'!$G$3:$G$202,MATCH(L8,'11. DM_SAN_PHAM'!$A$3:$A$202,0))),""))</f>
        <v/>
      </c>
      <c r="P8" s="83" t="str">
        <f t="shared" si="2"/>
        <v/>
      </c>
      <c r="Q8" s="83" t="str">
        <f>IF(P8="","",IF(AND(ISNUMBER(N8),N8&gt;0,O8="Đã xác nhận",S8=""),"Định mức danh mục: "&amp;IFERROR(IF(INDEX('11. DM_SAN_PHAM'!$F$3:$F$202,MATCH(L8,'11. DM_SAN_PHAM'!$A$3:$A$202,0))="","",INDEX('11. DM_SAN_PHAM'!$F$3:$F$202,MATCH(L8,'11. DM_SAN_PHAM'!$A$3:$A$202,0))),""),IF(J8="Có định mức","Định mức: "&amp;I8,"Ước lượng thực tế"&amp;IF(I8="","","; "&amp;I8))))</f>
        <v/>
      </c>
      <c r="R8" s="83" t="str">
        <f t="shared" si="3"/>
        <v/>
      </c>
      <c r="S8" s="81"/>
    </row>
    <row r="9" spans="1:19">
      <c r="A9" s="81"/>
      <c r="B9" s="83" t="str">
        <f>IF(A9="","",IFERROR(IF(INDEX('2. A2_CongViec'!$C$3:$C$202,MATCH(A9,'2. A2_CongViec'!$A$3:$A$202,0))="","",INDEX('2. A2_CongViec'!$C$3:$C$202,MATCH(A9,'2. A2_CongViec'!$A$3:$A$202,0))),""))</f>
        <v/>
      </c>
      <c r="C9" s="81"/>
      <c r="D9" s="81"/>
      <c r="E9" s="81"/>
      <c r="F9" s="84" t="str">
        <f t="shared" si="0"/>
        <v/>
      </c>
      <c r="G9" s="84" t="str">
        <f t="shared" si="1"/>
        <v/>
      </c>
      <c r="H9" s="81"/>
      <c r="I9" s="81"/>
      <c r="J9" s="81"/>
      <c r="K9" s="81"/>
      <c r="L9" s="81"/>
      <c r="M9" s="83" t="str">
        <f>IF(L9="","",IFERROR(IF(INDEX('11. DM_SAN_PHAM'!$D$3:$D$202,MATCH(L9,'11. DM_SAN_PHAM'!$A$3:$A$202,0))="","",INDEX('11. DM_SAN_PHAM'!$D$3:$D$202,MATCH(L9,'11. DM_SAN_PHAM'!$A$3:$A$202,0))),""))</f>
        <v/>
      </c>
      <c r="N9" s="83" t="str">
        <f>IF(L9="","",IFERROR(IF(INDEX('11. DM_SAN_PHAM'!$E$3:$E$202,MATCH(L9,'11. DM_SAN_PHAM'!$A$3:$A$202,0))="","",INDEX('11. DM_SAN_PHAM'!$E$3:$E$202,MATCH(L9,'11. DM_SAN_PHAM'!$A$3:$A$202,0))),""))</f>
        <v/>
      </c>
      <c r="O9" s="83" t="str">
        <f>IF(L9="","",IFERROR(IF(INDEX('11. DM_SAN_PHAM'!$G$3:$G$202,MATCH(L9,'11. DM_SAN_PHAM'!$A$3:$A$202,0))="","",INDEX('11. DM_SAN_PHAM'!$G$3:$G$202,MATCH(L9,'11. DM_SAN_PHAM'!$A$3:$A$202,0))),""))</f>
        <v/>
      </c>
      <c r="P9" s="83" t="str">
        <f t="shared" si="2"/>
        <v/>
      </c>
      <c r="Q9" s="83" t="str">
        <f>IF(P9="","",IF(AND(ISNUMBER(N9),N9&gt;0,O9="Đã xác nhận",S9=""),"Định mức danh mục: "&amp;IFERROR(IF(INDEX('11. DM_SAN_PHAM'!$F$3:$F$202,MATCH(L9,'11. DM_SAN_PHAM'!$A$3:$A$202,0))="","",INDEX('11. DM_SAN_PHAM'!$F$3:$F$202,MATCH(L9,'11. DM_SAN_PHAM'!$A$3:$A$202,0))),""),IF(J9="Có định mức","Định mức: "&amp;I9,"Ước lượng thực tế"&amp;IF(I9="","","; "&amp;I9))))</f>
        <v/>
      </c>
      <c r="R9" s="83" t="str">
        <f t="shared" si="3"/>
        <v/>
      </c>
      <c r="S9" s="81"/>
    </row>
    <row r="10" spans="1:19">
      <c r="A10" s="81"/>
      <c r="B10" s="83" t="str">
        <f>IF(A10="","",IFERROR(IF(INDEX('2. A2_CongViec'!$C$3:$C$202,MATCH(A10,'2. A2_CongViec'!$A$3:$A$202,0))="","",INDEX('2. A2_CongViec'!$C$3:$C$202,MATCH(A10,'2. A2_CongViec'!$A$3:$A$202,0))),""))</f>
        <v/>
      </c>
      <c r="C10" s="81"/>
      <c r="D10" s="81"/>
      <c r="E10" s="81"/>
      <c r="F10" s="84" t="str">
        <f t="shared" si="0"/>
        <v/>
      </c>
      <c r="G10" s="84" t="str">
        <f t="shared" si="1"/>
        <v/>
      </c>
      <c r="H10" s="81"/>
      <c r="I10" s="81"/>
      <c r="J10" s="81"/>
      <c r="K10" s="81"/>
      <c r="L10" s="81"/>
      <c r="M10" s="83" t="str">
        <f>IF(L10="","",IFERROR(IF(INDEX('11. DM_SAN_PHAM'!$D$3:$D$202,MATCH(L10,'11. DM_SAN_PHAM'!$A$3:$A$202,0))="","",INDEX('11. DM_SAN_PHAM'!$D$3:$D$202,MATCH(L10,'11. DM_SAN_PHAM'!$A$3:$A$202,0))),""))</f>
        <v/>
      </c>
      <c r="N10" s="83" t="str">
        <f>IF(L10="","",IFERROR(IF(INDEX('11. DM_SAN_PHAM'!$E$3:$E$202,MATCH(L10,'11. DM_SAN_PHAM'!$A$3:$A$202,0))="","",INDEX('11. DM_SAN_PHAM'!$E$3:$E$202,MATCH(L10,'11. DM_SAN_PHAM'!$A$3:$A$202,0))),""))</f>
        <v/>
      </c>
      <c r="O10" s="83" t="str">
        <f>IF(L10="","",IFERROR(IF(INDEX('11. DM_SAN_PHAM'!$G$3:$G$202,MATCH(L10,'11. DM_SAN_PHAM'!$A$3:$A$202,0))="","",INDEX('11. DM_SAN_PHAM'!$G$3:$G$202,MATCH(L10,'11. DM_SAN_PHAM'!$A$3:$A$202,0))),""))</f>
        <v/>
      </c>
      <c r="P10" s="83" t="str">
        <f t="shared" si="2"/>
        <v/>
      </c>
      <c r="Q10" s="83" t="str">
        <f>IF(P10="","",IF(AND(ISNUMBER(N10),N10&gt;0,O10="Đã xác nhận",S10=""),"Định mức danh mục: "&amp;IFERROR(IF(INDEX('11. DM_SAN_PHAM'!$F$3:$F$202,MATCH(L10,'11. DM_SAN_PHAM'!$A$3:$A$202,0))="","",INDEX('11. DM_SAN_PHAM'!$F$3:$F$202,MATCH(L10,'11. DM_SAN_PHAM'!$A$3:$A$202,0))),""),IF(J10="Có định mức","Định mức: "&amp;I10,"Ước lượng thực tế"&amp;IF(I10="","","; "&amp;I10))))</f>
        <v/>
      </c>
      <c r="R10" s="83" t="str">
        <f t="shared" si="3"/>
        <v/>
      </c>
      <c r="S10" s="81"/>
    </row>
    <row r="11" spans="1:19">
      <c r="A11" s="81"/>
      <c r="B11" s="83" t="str">
        <f>IF(A11="","",IFERROR(IF(INDEX('2. A2_CongViec'!$C$3:$C$202,MATCH(A11,'2. A2_CongViec'!$A$3:$A$202,0))="","",INDEX('2. A2_CongViec'!$C$3:$C$202,MATCH(A11,'2. A2_CongViec'!$A$3:$A$202,0))),""))</f>
        <v/>
      </c>
      <c r="C11" s="81"/>
      <c r="D11" s="81"/>
      <c r="E11" s="81"/>
      <c r="F11" s="84" t="str">
        <f t="shared" si="0"/>
        <v/>
      </c>
      <c r="G11" s="84" t="str">
        <f t="shared" si="1"/>
        <v/>
      </c>
      <c r="H11" s="81"/>
      <c r="I11" s="81"/>
      <c r="J11" s="81"/>
      <c r="K11" s="81"/>
      <c r="L11" s="81"/>
      <c r="M11" s="83" t="str">
        <f>IF(L11="","",IFERROR(IF(INDEX('11. DM_SAN_PHAM'!$D$3:$D$202,MATCH(L11,'11. DM_SAN_PHAM'!$A$3:$A$202,0))="","",INDEX('11. DM_SAN_PHAM'!$D$3:$D$202,MATCH(L11,'11. DM_SAN_PHAM'!$A$3:$A$202,0))),""))</f>
        <v/>
      </c>
      <c r="N11" s="83" t="str">
        <f>IF(L11="","",IFERROR(IF(INDEX('11. DM_SAN_PHAM'!$E$3:$E$202,MATCH(L11,'11. DM_SAN_PHAM'!$A$3:$A$202,0))="","",INDEX('11. DM_SAN_PHAM'!$E$3:$E$202,MATCH(L11,'11. DM_SAN_PHAM'!$A$3:$A$202,0))),""))</f>
        <v/>
      </c>
      <c r="O11" s="83" t="str">
        <f>IF(L11="","",IFERROR(IF(INDEX('11. DM_SAN_PHAM'!$G$3:$G$202,MATCH(L11,'11. DM_SAN_PHAM'!$A$3:$A$202,0))="","",INDEX('11. DM_SAN_PHAM'!$G$3:$G$202,MATCH(L11,'11. DM_SAN_PHAM'!$A$3:$A$202,0))),""))</f>
        <v/>
      </c>
      <c r="P11" s="83" t="str">
        <f t="shared" si="2"/>
        <v/>
      </c>
      <c r="Q11" s="83" t="str">
        <f>IF(P11="","",IF(AND(ISNUMBER(N11),N11&gt;0,O11="Đã xác nhận",S11=""),"Định mức danh mục: "&amp;IFERROR(IF(INDEX('11. DM_SAN_PHAM'!$F$3:$F$202,MATCH(L11,'11. DM_SAN_PHAM'!$A$3:$A$202,0))="","",INDEX('11. DM_SAN_PHAM'!$F$3:$F$202,MATCH(L11,'11. DM_SAN_PHAM'!$A$3:$A$202,0))),""),IF(J11="Có định mức","Định mức: "&amp;I11,"Ước lượng thực tế"&amp;IF(I11="","","; "&amp;I11))))</f>
        <v/>
      </c>
      <c r="R11" s="83" t="str">
        <f t="shared" si="3"/>
        <v/>
      </c>
      <c r="S11" s="81"/>
    </row>
    <row r="12" spans="1:19">
      <c r="A12" s="81"/>
      <c r="B12" s="83" t="str">
        <f>IF(A12="","",IFERROR(IF(INDEX('2. A2_CongViec'!$C$3:$C$202,MATCH(A12,'2. A2_CongViec'!$A$3:$A$202,0))="","",INDEX('2. A2_CongViec'!$C$3:$C$202,MATCH(A12,'2. A2_CongViec'!$A$3:$A$202,0))),""))</f>
        <v/>
      </c>
      <c r="C12" s="81"/>
      <c r="D12" s="81"/>
      <c r="E12" s="81"/>
      <c r="F12" s="84" t="str">
        <f t="shared" si="0"/>
        <v/>
      </c>
      <c r="G12" s="84" t="str">
        <f t="shared" si="1"/>
        <v/>
      </c>
      <c r="H12" s="81"/>
      <c r="I12" s="81"/>
      <c r="J12" s="81"/>
      <c r="K12" s="81"/>
      <c r="L12" s="81"/>
      <c r="M12" s="83" t="str">
        <f>IF(L12="","",IFERROR(IF(INDEX('11. DM_SAN_PHAM'!$D$3:$D$202,MATCH(L12,'11. DM_SAN_PHAM'!$A$3:$A$202,0))="","",INDEX('11. DM_SAN_PHAM'!$D$3:$D$202,MATCH(L12,'11. DM_SAN_PHAM'!$A$3:$A$202,0))),""))</f>
        <v/>
      </c>
      <c r="N12" s="83" t="str">
        <f>IF(L12="","",IFERROR(IF(INDEX('11. DM_SAN_PHAM'!$E$3:$E$202,MATCH(L12,'11. DM_SAN_PHAM'!$A$3:$A$202,0))="","",INDEX('11. DM_SAN_PHAM'!$E$3:$E$202,MATCH(L12,'11. DM_SAN_PHAM'!$A$3:$A$202,0))),""))</f>
        <v/>
      </c>
      <c r="O12" s="83" t="str">
        <f>IF(L12="","",IFERROR(IF(INDEX('11. DM_SAN_PHAM'!$G$3:$G$202,MATCH(L12,'11. DM_SAN_PHAM'!$A$3:$A$202,0))="","",INDEX('11. DM_SAN_PHAM'!$G$3:$G$202,MATCH(L12,'11. DM_SAN_PHAM'!$A$3:$A$202,0))),""))</f>
        <v/>
      </c>
      <c r="P12" s="83" t="str">
        <f t="shared" si="2"/>
        <v/>
      </c>
      <c r="Q12" s="83" t="str">
        <f>IF(P12="","",IF(AND(ISNUMBER(N12),N12&gt;0,O12="Đã xác nhận",S12=""),"Định mức danh mục: "&amp;IFERROR(IF(INDEX('11. DM_SAN_PHAM'!$F$3:$F$202,MATCH(L12,'11. DM_SAN_PHAM'!$A$3:$A$202,0))="","",INDEX('11. DM_SAN_PHAM'!$F$3:$F$202,MATCH(L12,'11. DM_SAN_PHAM'!$A$3:$A$202,0))),""),IF(J12="Có định mức","Định mức: "&amp;I12,"Ước lượng thực tế"&amp;IF(I12="","","; "&amp;I12))))</f>
        <v/>
      </c>
      <c r="R12" s="83" t="str">
        <f t="shared" si="3"/>
        <v/>
      </c>
      <c r="S12" s="81"/>
    </row>
    <row r="13" spans="1:19">
      <c r="A13" s="81"/>
      <c r="B13" s="83" t="str">
        <f>IF(A13="","",IFERROR(IF(INDEX('2. A2_CongViec'!$C$3:$C$202,MATCH(A13,'2. A2_CongViec'!$A$3:$A$202,0))="","",INDEX('2. A2_CongViec'!$C$3:$C$202,MATCH(A13,'2. A2_CongViec'!$A$3:$A$202,0))),""))</f>
        <v/>
      </c>
      <c r="C13" s="81"/>
      <c r="D13" s="81"/>
      <c r="E13" s="81"/>
      <c r="F13" s="84" t="str">
        <f t="shared" si="0"/>
        <v/>
      </c>
      <c r="G13" s="84" t="str">
        <f t="shared" si="1"/>
        <v/>
      </c>
      <c r="H13" s="81"/>
      <c r="I13" s="81"/>
      <c r="J13" s="81"/>
      <c r="K13" s="81"/>
      <c r="L13" s="81"/>
      <c r="M13" s="83" t="str">
        <f>IF(L13="","",IFERROR(IF(INDEX('11. DM_SAN_PHAM'!$D$3:$D$202,MATCH(L13,'11. DM_SAN_PHAM'!$A$3:$A$202,0))="","",INDEX('11. DM_SAN_PHAM'!$D$3:$D$202,MATCH(L13,'11. DM_SAN_PHAM'!$A$3:$A$202,0))),""))</f>
        <v/>
      </c>
      <c r="N13" s="83" t="str">
        <f>IF(L13="","",IFERROR(IF(INDEX('11. DM_SAN_PHAM'!$E$3:$E$202,MATCH(L13,'11. DM_SAN_PHAM'!$A$3:$A$202,0))="","",INDEX('11. DM_SAN_PHAM'!$E$3:$E$202,MATCH(L13,'11. DM_SAN_PHAM'!$A$3:$A$202,0))),""))</f>
        <v/>
      </c>
      <c r="O13" s="83" t="str">
        <f>IF(L13="","",IFERROR(IF(INDEX('11. DM_SAN_PHAM'!$G$3:$G$202,MATCH(L13,'11. DM_SAN_PHAM'!$A$3:$A$202,0))="","",INDEX('11. DM_SAN_PHAM'!$G$3:$G$202,MATCH(L13,'11. DM_SAN_PHAM'!$A$3:$A$202,0))),""))</f>
        <v/>
      </c>
      <c r="P13" s="83" t="str">
        <f t="shared" si="2"/>
        <v/>
      </c>
      <c r="Q13" s="83" t="str">
        <f>IF(P13="","",IF(AND(ISNUMBER(N13),N13&gt;0,O13="Đã xác nhận",S13=""),"Định mức danh mục: "&amp;IFERROR(IF(INDEX('11. DM_SAN_PHAM'!$F$3:$F$202,MATCH(L13,'11. DM_SAN_PHAM'!$A$3:$A$202,0))="","",INDEX('11. DM_SAN_PHAM'!$F$3:$F$202,MATCH(L13,'11. DM_SAN_PHAM'!$A$3:$A$202,0))),""),IF(J13="Có định mức","Định mức: "&amp;I13,"Ước lượng thực tế"&amp;IF(I13="","","; "&amp;I13))))</f>
        <v/>
      </c>
      <c r="R13" s="83" t="str">
        <f t="shared" si="3"/>
        <v/>
      </c>
      <c r="S13" s="81"/>
    </row>
    <row r="14" spans="1:19">
      <c r="A14" s="81"/>
      <c r="B14" s="83" t="str">
        <f>IF(A14="","",IFERROR(IF(INDEX('2. A2_CongViec'!$C$3:$C$202,MATCH(A14,'2. A2_CongViec'!$A$3:$A$202,0))="","",INDEX('2. A2_CongViec'!$C$3:$C$202,MATCH(A14,'2. A2_CongViec'!$A$3:$A$202,0))),""))</f>
        <v/>
      </c>
      <c r="C14" s="81"/>
      <c r="D14" s="81"/>
      <c r="E14" s="81"/>
      <c r="F14" s="84" t="str">
        <f t="shared" si="0"/>
        <v/>
      </c>
      <c r="G14" s="84" t="str">
        <f t="shared" si="1"/>
        <v/>
      </c>
      <c r="H14" s="81"/>
      <c r="I14" s="81"/>
      <c r="J14" s="81"/>
      <c r="K14" s="81"/>
      <c r="L14" s="81"/>
      <c r="M14" s="83" t="str">
        <f>IF(L14="","",IFERROR(IF(INDEX('11. DM_SAN_PHAM'!$D$3:$D$202,MATCH(L14,'11. DM_SAN_PHAM'!$A$3:$A$202,0))="","",INDEX('11. DM_SAN_PHAM'!$D$3:$D$202,MATCH(L14,'11. DM_SAN_PHAM'!$A$3:$A$202,0))),""))</f>
        <v/>
      </c>
      <c r="N14" s="83" t="str">
        <f>IF(L14="","",IFERROR(IF(INDEX('11. DM_SAN_PHAM'!$E$3:$E$202,MATCH(L14,'11. DM_SAN_PHAM'!$A$3:$A$202,0))="","",INDEX('11. DM_SAN_PHAM'!$E$3:$E$202,MATCH(L14,'11. DM_SAN_PHAM'!$A$3:$A$202,0))),""))</f>
        <v/>
      </c>
      <c r="O14" s="83" t="str">
        <f>IF(L14="","",IFERROR(IF(INDEX('11. DM_SAN_PHAM'!$G$3:$G$202,MATCH(L14,'11. DM_SAN_PHAM'!$A$3:$A$202,0))="","",INDEX('11. DM_SAN_PHAM'!$G$3:$G$202,MATCH(L14,'11. DM_SAN_PHAM'!$A$3:$A$202,0))),""))</f>
        <v/>
      </c>
      <c r="P14" s="83" t="str">
        <f t="shared" si="2"/>
        <v/>
      </c>
      <c r="Q14" s="83" t="str">
        <f>IF(P14="","",IF(AND(ISNUMBER(N14),N14&gt;0,O14="Đã xác nhận",S14=""),"Định mức danh mục: "&amp;IFERROR(IF(INDEX('11. DM_SAN_PHAM'!$F$3:$F$202,MATCH(L14,'11. DM_SAN_PHAM'!$A$3:$A$202,0))="","",INDEX('11. DM_SAN_PHAM'!$F$3:$F$202,MATCH(L14,'11. DM_SAN_PHAM'!$A$3:$A$202,0))),""),IF(J14="Có định mức","Định mức: "&amp;I14,"Ước lượng thực tế"&amp;IF(I14="","","; "&amp;I14))))</f>
        <v/>
      </c>
      <c r="R14" s="83" t="str">
        <f t="shared" si="3"/>
        <v/>
      </c>
      <c r="S14" s="81"/>
    </row>
    <row r="15" spans="1:19">
      <c r="A15" s="81"/>
      <c r="B15" s="83" t="str">
        <f>IF(A15="","",IFERROR(IF(INDEX('2. A2_CongViec'!$C$3:$C$202,MATCH(A15,'2. A2_CongViec'!$A$3:$A$202,0))="","",INDEX('2. A2_CongViec'!$C$3:$C$202,MATCH(A15,'2. A2_CongViec'!$A$3:$A$202,0))),""))</f>
        <v/>
      </c>
      <c r="C15" s="81"/>
      <c r="D15" s="81"/>
      <c r="E15" s="81"/>
      <c r="F15" s="84" t="str">
        <f t="shared" si="0"/>
        <v/>
      </c>
      <c r="G15" s="84" t="str">
        <f t="shared" si="1"/>
        <v/>
      </c>
      <c r="H15" s="81"/>
      <c r="I15" s="81"/>
      <c r="J15" s="81"/>
      <c r="K15" s="81"/>
      <c r="L15" s="81"/>
      <c r="M15" s="83" t="str">
        <f>IF(L15="","",IFERROR(IF(INDEX('11. DM_SAN_PHAM'!$D$3:$D$202,MATCH(L15,'11. DM_SAN_PHAM'!$A$3:$A$202,0))="","",INDEX('11. DM_SAN_PHAM'!$D$3:$D$202,MATCH(L15,'11. DM_SAN_PHAM'!$A$3:$A$202,0))),""))</f>
        <v/>
      </c>
      <c r="N15" s="83" t="str">
        <f>IF(L15="","",IFERROR(IF(INDEX('11. DM_SAN_PHAM'!$E$3:$E$202,MATCH(L15,'11. DM_SAN_PHAM'!$A$3:$A$202,0))="","",INDEX('11. DM_SAN_PHAM'!$E$3:$E$202,MATCH(L15,'11. DM_SAN_PHAM'!$A$3:$A$202,0))),""))</f>
        <v/>
      </c>
      <c r="O15" s="83" t="str">
        <f>IF(L15="","",IFERROR(IF(INDEX('11. DM_SAN_PHAM'!$G$3:$G$202,MATCH(L15,'11. DM_SAN_PHAM'!$A$3:$A$202,0))="","",INDEX('11. DM_SAN_PHAM'!$G$3:$G$202,MATCH(L15,'11. DM_SAN_PHAM'!$A$3:$A$202,0))),""))</f>
        <v/>
      </c>
      <c r="P15" s="83" t="str">
        <f t="shared" si="2"/>
        <v/>
      </c>
      <c r="Q15" s="83" t="str">
        <f>IF(P15="","",IF(AND(ISNUMBER(N15),N15&gt;0,O15="Đã xác nhận",S15=""),"Định mức danh mục: "&amp;IFERROR(IF(INDEX('11. DM_SAN_PHAM'!$F$3:$F$202,MATCH(L15,'11. DM_SAN_PHAM'!$A$3:$A$202,0))="","",INDEX('11. DM_SAN_PHAM'!$F$3:$F$202,MATCH(L15,'11. DM_SAN_PHAM'!$A$3:$A$202,0))),""),IF(J15="Có định mức","Định mức: "&amp;I15,"Ước lượng thực tế"&amp;IF(I15="","","; "&amp;I15))))</f>
        <v/>
      </c>
      <c r="R15" s="83" t="str">
        <f t="shared" si="3"/>
        <v/>
      </c>
      <c r="S15" s="81"/>
    </row>
    <row r="16" spans="1:19">
      <c r="A16" s="81"/>
      <c r="B16" s="83" t="str">
        <f>IF(A16="","",IFERROR(IF(INDEX('2. A2_CongViec'!$C$3:$C$202,MATCH(A16,'2. A2_CongViec'!$A$3:$A$202,0))="","",INDEX('2. A2_CongViec'!$C$3:$C$202,MATCH(A16,'2. A2_CongViec'!$A$3:$A$202,0))),""))</f>
        <v/>
      </c>
      <c r="C16" s="81"/>
      <c r="D16" s="81"/>
      <c r="E16" s="81"/>
      <c r="F16" s="84" t="str">
        <f t="shared" si="0"/>
        <v/>
      </c>
      <c r="G16" s="84" t="str">
        <f t="shared" si="1"/>
        <v/>
      </c>
      <c r="H16" s="81"/>
      <c r="I16" s="81"/>
      <c r="J16" s="81"/>
      <c r="K16" s="81"/>
      <c r="L16" s="81"/>
      <c r="M16" s="83" t="str">
        <f>IF(L16="","",IFERROR(IF(INDEX('11. DM_SAN_PHAM'!$D$3:$D$202,MATCH(L16,'11. DM_SAN_PHAM'!$A$3:$A$202,0))="","",INDEX('11. DM_SAN_PHAM'!$D$3:$D$202,MATCH(L16,'11. DM_SAN_PHAM'!$A$3:$A$202,0))),""))</f>
        <v/>
      </c>
      <c r="N16" s="83" t="str">
        <f>IF(L16="","",IFERROR(IF(INDEX('11. DM_SAN_PHAM'!$E$3:$E$202,MATCH(L16,'11. DM_SAN_PHAM'!$A$3:$A$202,0))="","",INDEX('11. DM_SAN_PHAM'!$E$3:$E$202,MATCH(L16,'11. DM_SAN_PHAM'!$A$3:$A$202,0))),""))</f>
        <v/>
      </c>
      <c r="O16" s="83" t="str">
        <f>IF(L16="","",IFERROR(IF(INDEX('11. DM_SAN_PHAM'!$G$3:$G$202,MATCH(L16,'11. DM_SAN_PHAM'!$A$3:$A$202,0))="","",INDEX('11. DM_SAN_PHAM'!$G$3:$G$202,MATCH(L16,'11. DM_SAN_PHAM'!$A$3:$A$202,0))),""))</f>
        <v/>
      </c>
      <c r="P16" s="83" t="str">
        <f t="shared" si="2"/>
        <v/>
      </c>
      <c r="Q16" s="83" t="str">
        <f>IF(P16="","",IF(AND(ISNUMBER(N16),N16&gt;0,O16="Đã xác nhận",S16=""),"Định mức danh mục: "&amp;IFERROR(IF(INDEX('11. DM_SAN_PHAM'!$F$3:$F$202,MATCH(L16,'11. DM_SAN_PHAM'!$A$3:$A$202,0))="","",INDEX('11. DM_SAN_PHAM'!$F$3:$F$202,MATCH(L16,'11. DM_SAN_PHAM'!$A$3:$A$202,0))),""),IF(J16="Có định mức","Định mức: "&amp;I16,"Ước lượng thực tế"&amp;IF(I16="","","; "&amp;I16))))</f>
        <v/>
      </c>
      <c r="R16" s="83" t="str">
        <f t="shared" si="3"/>
        <v/>
      </c>
      <c r="S16" s="81"/>
    </row>
    <row r="17" spans="1:19">
      <c r="A17" s="81"/>
      <c r="B17" s="83" t="str">
        <f>IF(A17="","",IFERROR(IF(INDEX('2. A2_CongViec'!$C$3:$C$202,MATCH(A17,'2. A2_CongViec'!$A$3:$A$202,0))="","",INDEX('2. A2_CongViec'!$C$3:$C$202,MATCH(A17,'2. A2_CongViec'!$A$3:$A$202,0))),""))</f>
        <v/>
      </c>
      <c r="C17" s="81"/>
      <c r="D17" s="81"/>
      <c r="E17" s="81"/>
      <c r="F17" s="84" t="str">
        <f t="shared" si="0"/>
        <v/>
      </c>
      <c r="G17" s="84" t="str">
        <f t="shared" si="1"/>
        <v/>
      </c>
      <c r="H17" s="81"/>
      <c r="I17" s="81"/>
      <c r="J17" s="81"/>
      <c r="K17" s="81"/>
      <c r="L17" s="81"/>
      <c r="M17" s="83" t="str">
        <f>IF(L17="","",IFERROR(IF(INDEX('11. DM_SAN_PHAM'!$D$3:$D$202,MATCH(L17,'11. DM_SAN_PHAM'!$A$3:$A$202,0))="","",INDEX('11. DM_SAN_PHAM'!$D$3:$D$202,MATCH(L17,'11. DM_SAN_PHAM'!$A$3:$A$202,0))),""))</f>
        <v/>
      </c>
      <c r="N17" s="83" t="str">
        <f>IF(L17="","",IFERROR(IF(INDEX('11. DM_SAN_PHAM'!$E$3:$E$202,MATCH(L17,'11. DM_SAN_PHAM'!$A$3:$A$202,0))="","",INDEX('11. DM_SAN_PHAM'!$E$3:$E$202,MATCH(L17,'11. DM_SAN_PHAM'!$A$3:$A$202,0))),""))</f>
        <v/>
      </c>
      <c r="O17" s="83" t="str">
        <f>IF(L17="","",IFERROR(IF(INDEX('11. DM_SAN_PHAM'!$G$3:$G$202,MATCH(L17,'11. DM_SAN_PHAM'!$A$3:$A$202,0))="","",INDEX('11. DM_SAN_PHAM'!$G$3:$G$202,MATCH(L17,'11. DM_SAN_PHAM'!$A$3:$A$202,0))),""))</f>
        <v/>
      </c>
      <c r="P17" s="83" t="str">
        <f t="shared" si="2"/>
        <v/>
      </c>
      <c r="Q17" s="83" t="str">
        <f>IF(P17="","",IF(AND(ISNUMBER(N17),N17&gt;0,O17="Đã xác nhận",S17=""),"Định mức danh mục: "&amp;IFERROR(IF(INDEX('11. DM_SAN_PHAM'!$F$3:$F$202,MATCH(L17,'11. DM_SAN_PHAM'!$A$3:$A$202,0))="","",INDEX('11. DM_SAN_PHAM'!$F$3:$F$202,MATCH(L17,'11. DM_SAN_PHAM'!$A$3:$A$202,0))),""),IF(J17="Có định mức","Định mức: "&amp;I17,"Ước lượng thực tế"&amp;IF(I17="","","; "&amp;I17))))</f>
        <v/>
      </c>
      <c r="R17" s="83" t="str">
        <f t="shared" si="3"/>
        <v/>
      </c>
      <c r="S17" s="81"/>
    </row>
    <row r="18" spans="1:19">
      <c r="A18" s="81"/>
      <c r="B18" s="83" t="str">
        <f>IF(A18="","",IFERROR(IF(INDEX('2. A2_CongViec'!$C$3:$C$202,MATCH(A18,'2. A2_CongViec'!$A$3:$A$202,0))="","",INDEX('2. A2_CongViec'!$C$3:$C$202,MATCH(A18,'2. A2_CongViec'!$A$3:$A$202,0))),""))</f>
        <v/>
      </c>
      <c r="C18" s="81"/>
      <c r="D18" s="81"/>
      <c r="E18" s="81"/>
      <c r="F18" s="84" t="str">
        <f t="shared" si="0"/>
        <v/>
      </c>
      <c r="G18" s="84" t="str">
        <f t="shared" si="1"/>
        <v/>
      </c>
      <c r="H18" s="81"/>
      <c r="I18" s="81"/>
      <c r="J18" s="81"/>
      <c r="K18" s="81"/>
      <c r="L18" s="81"/>
      <c r="M18" s="83" t="str">
        <f>IF(L18="","",IFERROR(IF(INDEX('11. DM_SAN_PHAM'!$D$3:$D$202,MATCH(L18,'11. DM_SAN_PHAM'!$A$3:$A$202,0))="","",INDEX('11. DM_SAN_PHAM'!$D$3:$D$202,MATCH(L18,'11. DM_SAN_PHAM'!$A$3:$A$202,0))),""))</f>
        <v/>
      </c>
      <c r="N18" s="83" t="str">
        <f>IF(L18="","",IFERROR(IF(INDEX('11. DM_SAN_PHAM'!$E$3:$E$202,MATCH(L18,'11. DM_SAN_PHAM'!$A$3:$A$202,0))="","",INDEX('11. DM_SAN_PHAM'!$E$3:$E$202,MATCH(L18,'11. DM_SAN_PHAM'!$A$3:$A$202,0))),""))</f>
        <v/>
      </c>
      <c r="O18" s="83" t="str">
        <f>IF(L18="","",IFERROR(IF(INDEX('11. DM_SAN_PHAM'!$G$3:$G$202,MATCH(L18,'11. DM_SAN_PHAM'!$A$3:$A$202,0))="","",INDEX('11. DM_SAN_PHAM'!$G$3:$G$202,MATCH(L18,'11. DM_SAN_PHAM'!$A$3:$A$202,0))),""))</f>
        <v/>
      </c>
      <c r="P18" s="83" t="str">
        <f t="shared" si="2"/>
        <v/>
      </c>
      <c r="Q18" s="83" t="str">
        <f>IF(P18="","",IF(AND(ISNUMBER(N18),N18&gt;0,O18="Đã xác nhận",S18=""),"Định mức danh mục: "&amp;IFERROR(IF(INDEX('11. DM_SAN_PHAM'!$F$3:$F$202,MATCH(L18,'11. DM_SAN_PHAM'!$A$3:$A$202,0))="","",INDEX('11. DM_SAN_PHAM'!$F$3:$F$202,MATCH(L18,'11. DM_SAN_PHAM'!$A$3:$A$202,0))),""),IF(J18="Có định mức","Định mức: "&amp;I18,"Ước lượng thực tế"&amp;IF(I18="","","; "&amp;I18))))</f>
        <v/>
      </c>
      <c r="R18" s="83" t="str">
        <f t="shared" si="3"/>
        <v/>
      </c>
      <c r="S18" s="81"/>
    </row>
    <row r="19" spans="1:19">
      <c r="A19" s="81"/>
      <c r="B19" s="83" t="str">
        <f>IF(A19="","",IFERROR(IF(INDEX('2. A2_CongViec'!$C$3:$C$202,MATCH(A19,'2. A2_CongViec'!$A$3:$A$202,0))="","",INDEX('2. A2_CongViec'!$C$3:$C$202,MATCH(A19,'2. A2_CongViec'!$A$3:$A$202,0))),""))</f>
        <v/>
      </c>
      <c r="C19" s="81"/>
      <c r="D19" s="81"/>
      <c r="E19" s="81"/>
      <c r="F19" s="84" t="str">
        <f t="shared" si="0"/>
        <v/>
      </c>
      <c r="G19" s="84" t="str">
        <f t="shared" si="1"/>
        <v/>
      </c>
      <c r="H19" s="81"/>
      <c r="I19" s="81"/>
      <c r="J19" s="81"/>
      <c r="K19" s="81"/>
      <c r="L19" s="81"/>
      <c r="M19" s="83" t="str">
        <f>IF(L19="","",IFERROR(IF(INDEX('11. DM_SAN_PHAM'!$D$3:$D$202,MATCH(L19,'11. DM_SAN_PHAM'!$A$3:$A$202,0))="","",INDEX('11. DM_SAN_PHAM'!$D$3:$D$202,MATCH(L19,'11. DM_SAN_PHAM'!$A$3:$A$202,0))),""))</f>
        <v/>
      </c>
      <c r="N19" s="83" t="str">
        <f>IF(L19="","",IFERROR(IF(INDEX('11. DM_SAN_PHAM'!$E$3:$E$202,MATCH(L19,'11. DM_SAN_PHAM'!$A$3:$A$202,0))="","",INDEX('11. DM_SAN_PHAM'!$E$3:$E$202,MATCH(L19,'11. DM_SAN_PHAM'!$A$3:$A$202,0))),""))</f>
        <v/>
      </c>
      <c r="O19" s="83" t="str">
        <f>IF(L19="","",IFERROR(IF(INDEX('11. DM_SAN_PHAM'!$G$3:$G$202,MATCH(L19,'11. DM_SAN_PHAM'!$A$3:$A$202,0))="","",INDEX('11. DM_SAN_PHAM'!$G$3:$G$202,MATCH(L19,'11. DM_SAN_PHAM'!$A$3:$A$202,0))),""))</f>
        <v/>
      </c>
      <c r="P19" s="83" t="str">
        <f t="shared" si="2"/>
        <v/>
      </c>
      <c r="Q19" s="83" t="str">
        <f>IF(P19="","",IF(AND(ISNUMBER(N19),N19&gt;0,O19="Đã xác nhận",S19=""),"Định mức danh mục: "&amp;IFERROR(IF(INDEX('11. DM_SAN_PHAM'!$F$3:$F$202,MATCH(L19,'11. DM_SAN_PHAM'!$A$3:$A$202,0))="","",INDEX('11. DM_SAN_PHAM'!$F$3:$F$202,MATCH(L19,'11. DM_SAN_PHAM'!$A$3:$A$202,0))),""),IF(J19="Có định mức","Định mức: "&amp;I19,"Ước lượng thực tế"&amp;IF(I19="","","; "&amp;I19))))</f>
        <v/>
      </c>
      <c r="R19" s="83" t="str">
        <f t="shared" si="3"/>
        <v/>
      </c>
      <c r="S19" s="81"/>
    </row>
    <row r="20" spans="1:19">
      <c r="A20" s="81"/>
      <c r="B20" s="83" t="str">
        <f>IF(A20="","",IFERROR(IF(INDEX('2. A2_CongViec'!$C$3:$C$202,MATCH(A20,'2. A2_CongViec'!$A$3:$A$202,0))="","",INDEX('2. A2_CongViec'!$C$3:$C$202,MATCH(A20,'2. A2_CongViec'!$A$3:$A$202,0))),""))</f>
        <v/>
      </c>
      <c r="C20" s="81"/>
      <c r="D20" s="81"/>
      <c r="E20" s="81"/>
      <c r="F20" s="84" t="str">
        <f t="shared" si="0"/>
        <v/>
      </c>
      <c r="G20" s="84" t="str">
        <f t="shared" si="1"/>
        <v/>
      </c>
      <c r="H20" s="81"/>
      <c r="I20" s="81"/>
      <c r="J20" s="81"/>
      <c r="K20" s="81"/>
      <c r="L20" s="81"/>
      <c r="M20" s="83" t="str">
        <f>IF(L20="","",IFERROR(IF(INDEX('11. DM_SAN_PHAM'!$D$3:$D$202,MATCH(L20,'11. DM_SAN_PHAM'!$A$3:$A$202,0))="","",INDEX('11. DM_SAN_PHAM'!$D$3:$D$202,MATCH(L20,'11. DM_SAN_PHAM'!$A$3:$A$202,0))),""))</f>
        <v/>
      </c>
      <c r="N20" s="83" t="str">
        <f>IF(L20="","",IFERROR(IF(INDEX('11. DM_SAN_PHAM'!$E$3:$E$202,MATCH(L20,'11. DM_SAN_PHAM'!$A$3:$A$202,0))="","",INDEX('11. DM_SAN_PHAM'!$E$3:$E$202,MATCH(L20,'11. DM_SAN_PHAM'!$A$3:$A$202,0))),""))</f>
        <v/>
      </c>
      <c r="O20" s="83" t="str">
        <f>IF(L20="","",IFERROR(IF(INDEX('11. DM_SAN_PHAM'!$G$3:$G$202,MATCH(L20,'11. DM_SAN_PHAM'!$A$3:$A$202,0))="","",INDEX('11. DM_SAN_PHAM'!$G$3:$G$202,MATCH(L20,'11. DM_SAN_PHAM'!$A$3:$A$202,0))),""))</f>
        <v/>
      </c>
      <c r="P20" s="83" t="str">
        <f t="shared" si="2"/>
        <v/>
      </c>
      <c r="Q20" s="83" t="str">
        <f>IF(P20="","",IF(AND(ISNUMBER(N20),N20&gt;0,O20="Đã xác nhận",S20=""),"Định mức danh mục: "&amp;IFERROR(IF(INDEX('11. DM_SAN_PHAM'!$F$3:$F$202,MATCH(L20,'11. DM_SAN_PHAM'!$A$3:$A$202,0))="","",INDEX('11. DM_SAN_PHAM'!$F$3:$F$202,MATCH(L20,'11. DM_SAN_PHAM'!$A$3:$A$202,0))),""),IF(J20="Có định mức","Định mức: "&amp;I20,"Ước lượng thực tế"&amp;IF(I20="","","; "&amp;I20))))</f>
        <v/>
      </c>
      <c r="R20" s="83" t="str">
        <f t="shared" si="3"/>
        <v/>
      </c>
      <c r="S20" s="81"/>
    </row>
    <row r="21" spans="1:19">
      <c r="A21" s="81"/>
      <c r="B21" s="83" t="str">
        <f>IF(A21="","",IFERROR(IF(INDEX('2. A2_CongViec'!$C$3:$C$202,MATCH(A21,'2. A2_CongViec'!$A$3:$A$202,0))="","",INDEX('2. A2_CongViec'!$C$3:$C$202,MATCH(A21,'2. A2_CongViec'!$A$3:$A$202,0))),""))</f>
        <v/>
      </c>
      <c r="C21" s="81"/>
      <c r="D21" s="81"/>
      <c r="E21" s="81"/>
      <c r="F21" s="84" t="str">
        <f t="shared" si="0"/>
        <v/>
      </c>
      <c r="G21" s="84" t="str">
        <f t="shared" si="1"/>
        <v/>
      </c>
      <c r="H21" s="81"/>
      <c r="I21" s="81"/>
      <c r="J21" s="81"/>
      <c r="K21" s="81"/>
      <c r="L21" s="81"/>
      <c r="M21" s="83" t="str">
        <f>IF(L21="","",IFERROR(IF(INDEX('11. DM_SAN_PHAM'!$D$3:$D$202,MATCH(L21,'11. DM_SAN_PHAM'!$A$3:$A$202,0))="","",INDEX('11. DM_SAN_PHAM'!$D$3:$D$202,MATCH(L21,'11. DM_SAN_PHAM'!$A$3:$A$202,0))),""))</f>
        <v/>
      </c>
      <c r="N21" s="83" t="str">
        <f>IF(L21="","",IFERROR(IF(INDEX('11. DM_SAN_PHAM'!$E$3:$E$202,MATCH(L21,'11. DM_SAN_PHAM'!$A$3:$A$202,0))="","",INDEX('11. DM_SAN_PHAM'!$E$3:$E$202,MATCH(L21,'11. DM_SAN_PHAM'!$A$3:$A$202,0))),""))</f>
        <v/>
      </c>
      <c r="O21" s="83" t="str">
        <f>IF(L21="","",IFERROR(IF(INDEX('11. DM_SAN_PHAM'!$G$3:$G$202,MATCH(L21,'11. DM_SAN_PHAM'!$A$3:$A$202,0))="","",INDEX('11. DM_SAN_PHAM'!$G$3:$G$202,MATCH(L21,'11. DM_SAN_PHAM'!$A$3:$A$202,0))),""))</f>
        <v/>
      </c>
      <c r="P21" s="83" t="str">
        <f t="shared" si="2"/>
        <v/>
      </c>
      <c r="Q21" s="83" t="str">
        <f>IF(P21="","",IF(AND(ISNUMBER(N21),N21&gt;0,O21="Đã xác nhận",S21=""),"Định mức danh mục: "&amp;IFERROR(IF(INDEX('11. DM_SAN_PHAM'!$F$3:$F$202,MATCH(L21,'11. DM_SAN_PHAM'!$A$3:$A$202,0))="","",INDEX('11. DM_SAN_PHAM'!$F$3:$F$202,MATCH(L21,'11. DM_SAN_PHAM'!$A$3:$A$202,0))),""),IF(J21="Có định mức","Định mức: "&amp;I21,"Ước lượng thực tế"&amp;IF(I21="","","; "&amp;I21))))</f>
        <v/>
      </c>
      <c r="R21" s="83" t="str">
        <f t="shared" si="3"/>
        <v/>
      </c>
      <c r="S21" s="81"/>
    </row>
    <row r="22" spans="1:19">
      <c r="A22" s="81"/>
      <c r="B22" s="83" t="str">
        <f>IF(A22="","",IFERROR(IF(INDEX('2. A2_CongViec'!$C$3:$C$202,MATCH(A22,'2. A2_CongViec'!$A$3:$A$202,0))="","",INDEX('2. A2_CongViec'!$C$3:$C$202,MATCH(A22,'2. A2_CongViec'!$A$3:$A$202,0))),""))</f>
        <v/>
      </c>
      <c r="C22" s="81"/>
      <c r="D22" s="81"/>
      <c r="E22" s="81"/>
      <c r="F22" s="84" t="str">
        <f t="shared" si="0"/>
        <v/>
      </c>
      <c r="G22" s="84" t="str">
        <f t="shared" si="1"/>
        <v/>
      </c>
      <c r="H22" s="81"/>
      <c r="I22" s="81"/>
      <c r="J22" s="81"/>
      <c r="K22" s="81"/>
      <c r="L22" s="81"/>
      <c r="M22" s="83" t="str">
        <f>IF(L22="","",IFERROR(IF(INDEX('11. DM_SAN_PHAM'!$D$3:$D$202,MATCH(L22,'11. DM_SAN_PHAM'!$A$3:$A$202,0))="","",INDEX('11. DM_SAN_PHAM'!$D$3:$D$202,MATCH(L22,'11. DM_SAN_PHAM'!$A$3:$A$202,0))),""))</f>
        <v/>
      </c>
      <c r="N22" s="83" t="str">
        <f>IF(L22="","",IFERROR(IF(INDEX('11. DM_SAN_PHAM'!$E$3:$E$202,MATCH(L22,'11. DM_SAN_PHAM'!$A$3:$A$202,0))="","",INDEX('11. DM_SAN_PHAM'!$E$3:$E$202,MATCH(L22,'11. DM_SAN_PHAM'!$A$3:$A$202,0))),""))</f>
        <v/>
      </c>
      <c r="O22" s="83" t="str">
        <f>IF(L22="","",IFERROR(IF(INDEX('11. DM_SAN_PHAM'!$G$3:$G$202,MATCH(L22,'11. DM_SAN_PHAM'!$A$3:$A$202,0))="","",INDEX('11. DM_SAN_PHAM'!$G$3:$G$202,MATCH(L22,'11. DM_SAN_PHAM'!$A$3:$A$202,0))),""))</f>
        <v/>
      </c>
      <c r="P22" s="83" t="str">
        <f t="shared" si="2"/>
        <v/>
      </c>
      <c r="Q22" s="83" t="str">
        <f>IF(P22="","",IF(AND(ISNUMBER(N22),N22&gt;0,O22="Đã xác nhận",S22=""),"Định mức danh mục: "&amp;IFERROR(IF(INDEX('11. DM_SAN_PHAM'!$F$3:$F$202,MATCH(L22,'11. DM_SAN_PHAM'!$A$3:$A$202,0))="","",INDEX('11. DM_SAN_PHAM'!$F$3:$F$202,MATCH(L22,'11. DM_SAN_PHAM'!$A$3:$A$202,0))),""),IF(J22="Có định mức","Định mức: "&amp;I22,"Ước lượng thực tế"&amp;IF(I22="","","; "&amp;I22))))</f>
        <v/>
      </c>
      <c r="R22" s="83" t="str">
        <f t="shared" si="3"/>
        <v/>
      </c>
      <c r="S22" s="81"/>
    </row>
    <row r="23" spans="1:19">
      <c r="A23" s="81"/>
      <c r="B23" s="83" t="str">
        <f>IF(A23="","",IFERROR(IF(INDEX('2. A2_CongViec'!$C$3:$C$202,MATCH(A23,'2. A2_CongViec'!$A$3:$A$202,0))="","",INDEX('2. A2_CongViec'!$C$3:$C$202,MATCH(A23,'2. A2_CongViec'!$A$3:$A$202,0))),""))</f>
        <v/>
      </c>
      <c r="C23" s="81"/>
      <c r="D23" s="81"/>
      <c r="E23" s="81"/>
      <c r="F23" s="84" t="str">
        <f t="shared" si="0"/>
        <v/>
      </c>
      <c r="G23" s="84" t="str">
        <f t="shared" si="1"/>
        <v/>
      </c>
      <c r="H23" s="81"/>
      <c r="I23" s="81"/>
      <c r="J23" s="81"/>
      <c r="K23" s="81"/>
      <c r="L23" s="81"/>
      <c r="M23" s="83" t="str">
        <f>IF(L23="","",IFERROR(IF(INDEX('11. DM_SAN_PHAM'!$D$3:$D$202,MATCH(L23,'11. DM_SAN_PHAM'!$A$3:$A$202,0))="","",INDEX('11. DM_SAN_PHAM'!$D$3:$D$202,MATCH(L23,'11. DM_SAN_PHAM'!$A$3:$A$202,0))),""))</f>
        <v/>
      </c>
      <c r="N23" s="83" t="str">
        <f>IF(L23="","",IFERROR(IF(INDEX('11. DM_SAN_PHAM'!$E$3:$E$202,MATCH(L23,'11. DM_SAN_PHAM'!$A$3:$A$202,0))="","",INDEX('11. DM_SAN_PHAM'!$E$3:$E$202,MATCH(L23,'11. DM_SAN_PHAM'!$A$3:$A$202,0))),""))</f>
        <v/>
      </c>
      <c r="O23" s="83" t="str">
        <f>IF(L23="","",IFERROR(IF(INDEX('11. DM_SAN_PHAM'!$G$3:$G$202,MATCH(L23,'11. DM_SAN_PHAM'!$A$3:$A$202,0))="","",INDEX('11. DM_SAN_PHAM'!$G$3:$G$202,MATCH(L23,'11. DM_SAN_PHAM'!$A$3:$A$202,0))),""))</f>
        <v/>
      </c>
      <c r="P23" s="83" t="str">
        <f t="shared" si="2"/>
        <v/>
      </c>
      <c r="Q23" s="83" t="str">
        <f>IF(P23="","",IF(AND(ISNUMBER(N23),N23&gt;0,O23="Đã xác nhận",S23=""),"Định mức danh mục: "&amp;IFERROR(IF(INDEX('11. DM_SAN_PHAM'!$F$3:$F$202,MATCH(L23,'11. DM_SAN_PHAM'!$A$3:$A$202,0))="","",INDEX('11. DM_SAN_PHAM'!$F$3:$F$202,MATCH(L23,'11. DM_SAN_PHAM'!$A$3:$A$202,0))),""),IF(J23="Có định mức","Định mức: "&amp;I23,"Ước lượng thực tế"&amp;IF(I23="","","; "&amp;I23))))</f>
        <v/>
      </c>
      <c r="R23" s="83" t="str">
        <f t="shared" si="3"/>
        <v/>
      </c>
      <c r="S23" s="81"/>
    </row>
    <row r="24" spans="1:19">
      <c r="A24" s="81"/>
      <c r="B24" s="83" t="str">
        <f>IF(A24="","",IFERROR(IF(INDEX('2. A2_CongViec'!$C$3:$C$202,MATCH(A24,'2. A2_CongViec'!$A$3:$A$202,0))="","",INDEX('2. A2_CongViec'!$C$3:$C$202,MATCH(A24,'2. A2_CongViec'!$A$3:$A$202,0))),""))</f>
        <v/>
      </c>
      <c r="C24" s="81"/>
      <c r="D24" s="81"/>
      <c r="E24" s="81"/>
      <c r="F24" s="84" t="str">
        <f t="shared" si="0"/>
        <v/>
      </c>
      <c r="G24" s="84" t="str">
        <f t="shared" si="1"/>
        <v/>
      </c>
      <c r="H24" s="81"/>
      <c r="I24" s="81"/>
      <c r="J24" s="81"/>
      <c r="K24" s="81"/>
      <c r="L24" s="81"/>
      <c r="M24" s="83" t="str">
        <f>IF(L24="","",IFERROR(IF(INDEX('11. DM_SAN_PHAM'!$D$3:$D$202,MATCH(L24,'11. DM_SAN_PHAM'!$A$3:$A$202,0))="","",INDEX('11. DM_SAN_PHAM'!$D$3:$D$202,MATCH(L24,'11. DM_SAN_PHAM'!$A$3:$A$202,0))),""))</f>
        <v/>
      </c>
      <c r="N24" s="83" t="str">
        <f>IF(L24="","",IFERROR(IF(INDEX('11. DM_SAN_PHAM'!$E$3:$E$202,MATCH(L24,'11. DM_SAN_PHAM'!$A$3:$A$202,0))="","",INDEX('11. DM_SAN_PHAM'!$E$3:$E$202,MATCH(L24,'11. DM_SAN_PHAM'!$A$3:$A$202,0))),""))</f>
        <v/>
      </c>
      <c r="O24" s="83" t="str">
        <f>IF(L24="","",IFERROR(IF(INDEX('11. DM_SAN_PHAM'!$G$3:$G$202,MATCH(L24,'11. DM_SAN_PHAM'!$A$3:$A$202,0))="","",INDEX('11. DM_SAN_PHAM'!$G$3:$G$202,MATCH(L24,'11. DM_SAN_PHAM'!$A$3:$A$202,0))),""))</f>
        <v/>
      </c>
      <c r="P24" s="83" t="str">
        <f t="shared" si="2"/>
        <v/>
      </c>
      <c r="Q24" s="83" t="str">
        <f>IF(P24="","",IF(AND(ISNUMBER(N24),N24&gt;0,O24="Đã xác nhận",S24=""),"Định mức danh mục: "&amp;IFERROR(IF(INDEX('11. DM_SAN_PHAM'!$F$3:$F$202,MATCH(L24,'11. DM_SAN_PHAM'!$A$3:$A$202,0))="","",INDEX('11. DM_SAN_PHAM'!$F$3:$F$202,MATCH(L24,'11. DM_SAN_PHAM'!$A$3:$A$202,0))),""),IF(J24="Có định mức","Định mức: "&amp;I24,"Ước lượng thực tế"&amp;IF(I24="","","; "&amp;I24))))</f>
        <v/>
      </c>
      <c r="R24" s="83" t="str">
        <f t="shared" si="3"/>
        <v/>
      </c>
      <c r="S24" s="81"/>
    </row>
    <row r="25" spans="1:19">
      <c r="A25" s="81"/>
      <c r="B25" s="83" t="str">
        <f>IF(A25="","",IFERROR(IF(INDEX('2. A2_CongViec'!$C$3:$C$202,MATCH(A25,'2. A2_CongViec'!$A$3:$A$202,0))="","",INDEX('2. A2_CongViec'!$C$3:$C$202,MATCH(A25,'2. A2_CongViec'!$A$3:$A$202,0))),""))</f>
        <v/>
      </c>
      <c r="C25" s="81"/>
      <c r="D25" s="81"/>
      <c r="E25" s="81"/>
      <c r="F25" s="84" t="str">
        <f t="shared" si="0"/>
        <v/>
      </c>
      <c r="G25" s="84" t="str">
        <f t="shared" si="1"/>
        <v/>
      </c>
      <c r="H25" s="81"/>
      <c r="I25" s="81"/>
      <c r="J25" s="81"/>
      <c r="K25" s="81"/>
      <c r="L25" s="81"/>
      <c r="M25" s="83" t="str">
        <f>IF(L25="","",IFERROR(IF(INDEX('11. DM_SAN_PHAM'!$D$3:$D$202,MATCH(L25,'11. DM_SAN_PHAM'!$A$3:$A$202,0))="","",INDEX('11. DM_SAN_PHAM'!$D$3:$D$202,MATCH(L25,'11. DM_SAN_PHAM'!$A$3:$A$202,0))),""))</f>
        <v/>
      </c>
      <c r="N25" s="83" t="str">
        <f>IF(L25="","",IFERROR(IF(INDEX('11. DM_SAN_PHAM'!$E$3:$E$202,MATCH(L25,'11. DM_SAN_PHAM'!$A$3:$A$202,0))="","",INDEX('11. DM_SAN_PHAM'!$E$3:$E$202,MATCH(L25,'11. DM_SAN_PHAM'!$A$3:$A$202,0))),""))</f>
        <v/>
      </c>
      <c r="O25" s="83" t="str">
        <f>IF(L25="","",IFERROR(IF(INDEX('11. DM_SAN_PHAM'!$G$3:$G$202,MATCH(L25,'11. DM_SAN_PHAM'!$A$3:$A$202,0))="","",INDEX('11. DM_SAN_PHAM'!$G$3:$G$202,MATCH(L25,'11. DM_SAN_PHAM'!$A$3:$A$202,0))),""))</f>
        <v/>
      </c>
      <c r="P25" s="83" t="str">
        <f t="shared" si="2"/>
        <v/>
      </c>
      <c r="Q25" s="83" t="str">
        <f>IF(P25="","",IF(AND(ISNUMBER(N25),N25&gt;0,O25="Đã xác nhận",S25=""),"Định mức danh mục: "&amp;IFERROR(IF(INDEX('11. DM_SAN_PHAM'!$F$3:$F$202,MATCH(L25,'11. DM_SAN_PHAM'!$A$3:$A$202,0))="","",INDEX('11. DM_SAN_PHAM'!$F$3:$F$202,MATCH(L25,'11. DM_SAN_PHAM'!$A$3:$A$202,0))),""),IF(J25="Có định mức","Định mức: "&amp;I25,"Ước lượng thực tế"&amp;IF(I25="","","; "&amp;I25))))</f>
        <v/>
      </c>
      <c r="R25" s="83" t="str">
        <f t="shared" si="3"/>
        <v/>
      </c>
      <c r="S25" s="81"/>
    </row>
    <row r="26" spans="1:19">
      <c r="A26" s="81"/>
      <c r="B26" s="83" t="str">
        <f>IF(A26="","",IFERROR(IF(INDEX('2. A2_CongViec'!$C$3:$C$202,MATCH(A26,'2. A2_CongViec'!$A$3:$A$202,0))="","",INDEX('2. A2_CongViec'!$C$3:$C$202,MATCH(A26,'2. A2_CongViec'!$A$3:$A$202,0))),""))</f>
        <v/>
      </c>
      <c r="C26" s="81"/>
      <c r="D26" s="81"/>
      <c r="E26" s="81"/>
      <c r="F26" s="84" t="str">
        <f t="shared" si="0"/>
        <v/>
      </c>
      <c r="G26" s="84" t="str">
        <f t="shared" si="1"/>
        <v/>
      </c>
      <c r="H26" s="81"/>
      <c r="I26" s="81"/>
      <c r="J26" s="81"/>
      <c r="K26" s="81"/>
      <c r="L26" s="81"/>
      <c r="M26" s="83" t="str">
        <f>IF(L26="","",IFERROR(IF(INDEX('11. DM_SAN_PHAM'!$D$3:$D$202,MATCH(L26,'11. DM_SAN_PHAM'!$A$3:$A$202,0))="","",INDEX('11. DM_SAN_PHAM'!$D$3:$D$202,MATCH(L26,'11. DM_SAN_PHAM'!$A$3:$A$202,0))),""))</f>
        <v/>
      </c>
      <c r="N26" s="83" t="str">
        <f>IF(L26="","",IFERROR(IF(INDEX('11. DM_SAN_PHAM'!$E$3:$E$202,MATCH(L26,'11. DM_SAN_PHAM'!$A$3:$A$202,0))="","",INDEX('11. DM_SAN_PHAM'!$E$3:$E$202,MATCH(L26,'11. DM_SAN_PHAM'!$A$3:$A$202,0))),""))</f>
        <v/>
      </c>
      <c r="O26" s="83" t="str">
        <f>IF(L26="","",IFERROR(IF(INDEX('11. DM_SAN_PHAM'!$G$3:$G$202,MATCH(L26,'11. DM_SAN_PHAM'!$A$3:$A$202,0))="","",INDEX('11. DM_SAN_PHAM'!$G$3:$G$202,MATCH(L26,'11. DM_SAN_PHAM'!$A$3:$A$202,0))),""))</f>
        <v/>
      </c>
      <c r="P26" s="83" t="str">
        <f t="shared" si="2"/>
        <v/>
      </c>
      <c r="Q26" s="83" t="str">
        <f>IF(P26="","",IF(AND(ISNUMBER(N26),N26&gt;0,O26="Đã xác nhận",S26=""),"Định mức danh mục: "&amp;IFERROR(IF(INDEX('11. DM_SAN_PHAM'!$F$3:$F$202,MATCH(L26,'11. DM_SAN_PHAM'!$A$3:$A$202,0))="","",INDEX('11. DM_SAN_PHAM'!$F$3:$F$202,MATCH(L26,'11. DM_SAN_PHAM'!$A$3:$A$202,0))),""),IF(J26="Có định mức","Định mức: "&amp;I26,"Ước lượng thực tế"&amp;IF(I26="","","; "&amp;I26))))</f>
        <v/>
      </c>
      <c r="R26" s="83" t="str">
        <f t="shared" si="3"/>
        <v/>
      </c>
      <c r="S26" s="81"/>
    </row>
    <row r="27" spans="1:19">
      <c r="A27" s="81"/>
      <c r="B27" s="83" t="str">
        <f>IF(A27="","",IFERROR(IF(INDEX('2. A2_CongViec'!$C$3:$C$202,MATCH(A27,'2. A2_CongViec'!$A$3:$A$202,0))="","",INDEX('2. A2_CongViec'!$C$3:$C$202,MATCH(A27,'2. A2_CongViec'!$A$3:$A$202,0))),""))</f>
        <v/>
      </c>
      <c r="C27" s="81"/>
      <c r="D27" s="81"/>
      <c r="E27" s="81"/>
      <c r="F27" s="84" t="str">
        <f t="shared" si="0"/>
        <v/>
      </c>
      <c r="G27" s="84" t="str">
        <f t="shared" si="1"/>
        <v/>
      </c>
      <c r="H27" s="81"/>
      <c r="I27" s="81"/>
      <c r="J27" s="81"/>
      <c r="K27" s="81"/>
      <c r="L27" s="81"/>
      <c r="M27" s="83" t="str">
        <f>IF(L27="","",IFERROR(IF(INDEX('11. DM_SAN_PHAM'!$D$3:$D$202,MATCH(L27,'11. DM_SAN_PHAM'!$A$3:$A$202,0))="","",INDEX('11. DM_SAN_PHAM'!$D$3:$D$202,MATCH(L27,'11. DM_SAN_PHAM'!$A$3:$A$202,0))),""))</f>
        <v/>
      </c>
      <c r="N27" s="83" t="str">
        <f>IF(L27="","",IFERROR(IF(INDEX('11. DM_SAN_PHAM'!$E$3:$E$202,MATCH(L27,'11. DM_SAN_PHAM'!$A$3:$A$202,0))="","",INDEX('11. DM_SAN_PHAM'!$E$3:$E$202,MATCH(L27,'11. DM_SAN_PHAM'!$A$3:$A$202,0))),""))</f>
        <v/>
      </c>
      <c r="O27" s="83" t="str">
        <f>IF(L27="","",IFERROR(IF(INDEX('11. DM_SAN_PHAM'!$G$3:$G$202,MATCH(L27,'11. DM_SAN_PHAM'!$A$3:$A$202,0))="","",INDEX('11. DM_SAN_PHAM'!$G$3:$G$202,MATCH(L27,'11. DM_SAN_PHAM'!$A$3:$A$202,0))),""))</f>
        <v/>
      </c>
      <c r="P27" s="83" t="str">
        <f t="shared" si="2"/>
        <v/>
      </c>
      <c r="Q27" s="83" t="str">
        <f>IF(P27="","",IF(AND(ISNUMBER(N27),N27&gt;0,O27="Đã xác nhận",S27=""),"Định mức danh mục: "&amp;IFERROR(IF(INDEX('11. DM_SAN_PHAM'!$F$3:$F$202,MATCH(L27,'11. DM_SAN_PHAM'!$A$3:$A$202,0))="","",INDEX('11. DM_SAN_PHAM'!$F$3:$F$202,MATCH(L27,'11. DM_SAN_PHAM'!$A$3:$A$202,0))),""),IF(J27="Có định mức","Định mức: "&amp;I27,"Ước lượng thực tế"&amp;IF(I27="","","; "&amp;I27))))</f>
        <v/>
      </c>
      <c r="R27" s="83" t="str">
        <f t="shared" si="3"/>
        <v/>
      </c>
      <c r="S27" s="81"/>
    </row>
    <row r="28" spans="1:19">
      <c r="A28" s="81"/>
      <c r="B28" s="83" t="str">
        <f>IF(A28="","",IFERROR(IF(INDEX('2. A2_CongViec'!$C$3:$C$202,MATCH(A28,'2. A2_CongViec'!$A$3:$A$202,0))="","",INDEX('2. A2_CongViec'!$C$3:$C$202,MATCH(A28,'2. A2_CongViec'!$A$3:$A$202,0))),""))</f>
        <v/>
      </c>
      <c r="C28" s="81"/>
      <c r="D28" s="81"/>
      <c r="E28" s="81"/>
      <c r="F28" s="84" t="str">
        <f t="shared" si="0"/>
        <v/>
      </c>
      <c r="G28" s="84" t="str">
        <f t="shared" si="1"/>
        <v/>
      </c>
      <c r="H28" s="81"/>
      <c r="I28" s="81"/>
      <c r="J28" s="81"/>
      <c r="K28" s="81"/>
      <c r="L28" s="81"/>
      <c r="M28" s="83" t="str">
        <f>IF(L28="","",IFERROR(IF(INDEX('11. DM_SAN_PHAM'!$D$3:$D$202,MATCH(L28,'11. DM_SAN_PHAM'!$A$3:$A$202,0))="","",INDEX('11. DM_SAN_PHAM'!$D$3:$D$202,MATCH(L28,'11. DM_SAN_PHAM'!$A$3:$A$202,0))),""))</f>
        <v/>
      </c>
      <c r="N28" s="83" t="str">
        <f>IF(L28="","",IFERROR(IF(INDEX('11. DM_SAN_PHAM'!$E$3:$E$202,MATCH(L28,'11. DM_SAN_PHAM'!$A$3:$A$202,0))="","",INDEX('11. DM_SAN_PHAM'!$E$3:$E$202,MATCH(L28,'11. DM_SAN_PHAM'!$A$3:$A$202,0))),""))</f>
        <v/>
      </c>
      <c r="O28" s="83" t="str">
        <f>IF(L28="","",IFERROR(IF(INDEX('11. DM_SAN_PHAM'!$G$3:$G$202,MATCH(L28,'11. DM_SAN_PHAM'!$A$3:$A$202,0))="","",INDEX('11. DM_SAN_PHAM'!$G$3:$G$202,MATCH(L28,'11. DM_SAN_PHAM'!$A$3:$A$202,0))),""))</f>
        <v/>
      </c>
      <c r="P28" s="83" t="str">
        <f t="shared" si="2"/>
        <v/>
      </c>
      <c r="Q28" s="83" t="str">
        <f>IF(P28="","",IF(AND(ISNUMBER(N28),N28&gt;0,O28="Đã xác nhận",S28=""),"Định mức danh mục: "&amp;IFERROR(IF(INDEX('11. DM_SAN_PHAM'!$F$3:$F$202,MATCH(L28,'11. DM_SAN_PHAM'!$A$3:$A$202,0))="","",INDEX('11. DM_SAN_PHAM'!$F$3:$F$202,MATCH(L28,'11. DM_SAN_PHAM'!$A$3:$A$202,0))),""),IF(J28="Có định mức","Định mức: "&amp;I28,"Ước lượng thực tế"&amp;IF(I28="","","; "&amp;I28))))</f>
        <v/>
      </c>
      <c r="R28" s="83" t="str">
        <f t="shared" si="3"/>
        <v/>
      </c>
      <c r="S28" s="81"/>
    </row>
    <row r="29" spans="1:19">
      <c r="A29" s="81"/>
      <c r="B29" s="83" t="str">
        <f>IF(A29="","",IFERROR(IF(INDEX('2. A2_CongViec'!$C$3:$C$202,MATCH(A29,'2. A2_CongViec'!$A$3:$A$202,0))="","",INDEX('2. A2_CongViec'!$C$3:$C$202,MATCH(A29,'2. A2_CongViec'!$A$3:$A$202,0))),""))</f>
        <v/>
      </c>
      <c r="C29" s="81"/>
      <c r="D29" s="81"/>
      <c r="E29" s="81"/>
      <c r="F29" s="84" t="str">
        <f t="shared" si="0"/>
        <v/>
      </c>
      <c r="G29" s="84" t="str">
        <f t="shared" si="1"/>
        <v/>
      </c>
      <c r="H29" s="81"/>
      <c r="I29" s="81"/>
      <c r="J29" s="81"/>
      <c r="K29" s="81"/>
      <c r="L29" s="81"/>
      <c r="M29" s="83" t="str">
        <f>IF(L29="","",IFERROR(IF(INDEX('11. DM_SAN_PHAM'!$D$3:$D$202,MATCH(L29,'11. DM_SAN_PHAM'!$A$3:$A$202,0))="","",INDEX('11. DM_SAN_PHAM'!$D$3:$D$202,MATCH(L29,'11. DM_SAN_PHAM'!$A$3:$A$202,0))),""))</f>
        <v/>
      </c>
      <c r="N29" s="83" t="str">
        <f>IF(L29="","",IFERROR(IF(INDEX('11. DM_SAN_PHAM'!$E$3:$E$202,MATCH(L29,'11. DM_SAN_PHAM'!$A$3:$A$202,0))="","",INDEX('11. DM_SAN_PHAM'!$E$3:$E$202,MATCH(L29,'11. DM_SAN_PHAM'!$A$3:$A$202,0))),""))</f>
        <v/>
      </c>
      <c r="O29" s="83" t="str">
        <f>IF(L29="","",IFERROR(IF(INDEX('11. DM_SAN_PHAM'!$G$3:$G$202,MATCH(L29,'11. DM_SAN_PHAM'!$A$3:$A$202,0))="","",INDEX('11. DM_SAN_PHAM'!$G$3:$G$202,MATCH(L29,'11. DM_SAN_PHAM'!$A$3:$A$202,0))),""))</f>
        <v/>
      </c>
      <c r="P29" s="83" t="str">
        <f t="shared" si="2"/>
        <v/>
      </c>
      <c r="Q29" s="83" t="str">
        <f>IF(P29="","",IF(AND(ISNUMBER(N29),N29&gt;0,O29="Đã xác nhận",S29=""),"Định mức danh mục: "&amp;IFERROR(IF(INDEX('11. DM_SAN_PHAM'!$F$3:$F$202,MATCH(L29,'11. DM_SAN_PHAM'!$A$3:$A$202,0))="","",INDEX('11. DM_SAN_PHAM'!$F$3:$F$202,MATCH(L29,'11. DM_SAN_PHAM'!$A$3:$A$202,0))),""),IF(J29="Có định mức","Định mức: "&amp;I29,"Ước lượng thực tế"&amp;IF(I29="","","; "&amp;I29))))</f>
        <v/>
      </c>
      <c r="R29" s="83" t="str">
        <f t="shared" si="3"/>
        <v/>
      </c>
      <c r="S29" s="81"/>
    </row>
    <row r="30" spans="1:19">
      <c r="A30" s="81"/>
      <c r="B30" s="83" t="str">
        <f>IF(A30="","",IFERROR(IF(INDEX('2. A2_CongViec'!$C$3:$C$202,MATCH(A30,'2. A2_CongViec'!$A$3:$A$202,0))="","",INDEX('2. A2_CongViec'!$C$3:$C$202,MATCH(A30,'2. A2_CongViec'!$A$3:$A$202,0))),""))</f>
        <v/>
      </c>
      <c r="C30" s="81"/>
      <c r="D30" s="81"/>
      <c r="E30" s="81"/>
      <c r="F30" s="84" t="str">
        <f t="shared" si="0"/>
        <v/>
      </c>
      <c r="G30" s="84" t="str">
        <f t="shared" si="1"/>
        <v/>
      </c>
      <c r="H30" s="81"/>
      <c r="I30" s="81"/>
      <c r="J30" s="81"/>
      <c r="K30" s="81"/>
      <c r="L30" s="81"/>
      <c r="M30" s="83" t="str">
        <f>IF(L30="","",IFERROR(IF(INDEX('11. DM_SAN_PHAM'!$D$3:$D$202,MATCH(L30,'11. DM_SAN_PHAM'!$A$3:$A$202,0))="","",INDEX('11. DM_SAN_PHAM'!$D$3:$D$202,MATCH(L30,'11. DM_SAN_PHAM'!$A$3:$A$202,0))),""))</f>
        <v/>
      </c>
      <c r="N30" s="83" t="str">
        <f>IF(L30="","",IFERROR(IF(INDEX('11. DM_SAN_PHAM'!$E$3:$E$202,MATCH(L30,'11. DM_SAN_PHAM'!$A$3:$A$202,0))="","",INDEX('11. DM_SAN_PHAM'!$E$3:$E$202,MATCH(L30,'11. DM_SAN_PHAM'!$A$3:$A$202,0))),""))</f>
        <v/>
      </c>
      <c r="O30" s="83" t="str">
        <f>IF(L30="","",IFERROR(IF(INDEX('11. DM_SAN_PHAM'!$G$3:$G$202,MATCH(L30,'11. DM_SAN_PHAM'!$A$3:$A$202,0))="","",INDEX('11. DM_SAN_PHAM'!$G$3:$G$202,MATCH(L30,'11. DM_SAN_PHAM'!$A$3:$A$202,0))),""))</f>
        <v/>
      </c>
      <c r="P30" s="83" t="str">
        <f t="shared" si="2"/>
        <v/>
      </c>
      <c r="Q30" s="83" t="str">
        <f>IF(P30="","",IF(AND(ISNUMBER(N30),N30&gt;0,O30="Đã xác nhận",S30=""),"Định mức danh mục: "&amp;IFERROR(IF(INDEX('11. DM_SAN_PHAM'!$F$3:$F$202,MATCH(L30,'11. DM_SAN_PHAM'!$A$3:$A$202,0))="","",INDEX('11. DM_SAN_PHAM'!$F$3:$F$202,MATCH(L30,'11. DM_SAN_PHAM'!$A$3:$A$202,0))),""),IF(J30="Có định mức","Định mức: "&amp;I30,"Ước lượng thực tế"&amp;IF(I30="","","; "&amp;I30))))</f>
        <v/>
      </c>
      <c r="R30" s="83" t="str">
        <f t="shared" si="3"/>
        <v/>
      </c>
      <c r="S30" s="81"/>
    </row>
    <row r="31" spans="1:19">
      <c r="A31" s="81"/>
      <c r="B31" s="83" t="str">
        <f>IF(A31="","",IFERROR(IF(INDEX('2. A2_CongViec'!$C$3:$C$202,MATCH(A31,'2. A2_CongViec'!$A$3:$A$202,0))="","",INDEX('2. A2_CongViec'!$C$3:$C$202,MATCH(A31,'2. A2_CongViec'!$A$3:$A$202,0))),""))</f>
        <v/>
      </c>
      <c r="C31" s="81"/>
      <c r="D31" s="81"/>
      <c r="E31" s="81"/>
      <c r="F31" s="84" t="str">
        <f t="shared" si="0"/>
        <v/>
      </c>
      <c r="G31" s="84" t="str">
        <f t="shared" si="1"/>
        <v/>
      </c>
      <c r="H31" s="81"/>
      <c r="I31" s="81"/>
      <c r="J31" s="81"/>
      <c r="K31" s="81"/>
      <c r="L31" s="81"/>
      <c r="M31" s="83" t="str">
        <f>IF(L31="","",IFERROR(IF(INDEX('11. DM_SAN_PHAM'!$D$3:$D$202,MATCH(L31,'11. DM_SAN_PHAM'!$A$3:$A$202,0))="","",INDEX('11. DM_SAN_PHAM'!$D$3:$D$202,MATCH(L31,'11. DM_SAN_PHAM'!$A$3:$A$202,0))),""))</f>
        <v/>
      </c>
      <c r="N31" s="83" t="str">
        <f>IF(L31="","",IFERROR(IF(INDEX('11. DM_SAN_PHAM'!$E$3:$E$202,MATCH(L31,'11. DM_SAN_PHAM'!$A$3:$A$202,0))="","",INDEX('11. DM_SAN_PHAM'!$E$3:$E$202,MATCH(L31,'11. DM_SAN_PHAM'!$A$3:$A$202,0))),""))</f>
        <v/>
      </c>
      <c r="O31" s="83" t="str">
        <f>IF(L31="","",IFERROR(IF(INDEX('11. DM_SAN_PHAM'!$G$3:$G$202,MATCH(L31,'11. DM_SAN_PHAM'!$A$3:$A$202,0))="","",INDEX('11. DM_SAN_PHAM'!$G$3:$G$202,MATCH(L31,'11. DM_SAN_PHAM'!$A$3:$A$202,0))),""))</f>
        <v/>
      </c>
      <c r="P31" s="83" t="str">
        <f t="shared" si="2"/>
        <v/>
      </c>
      <c r="Q31" s="83" t="str">
        <f>IF(P31="","",IF(AND(ISNUMBER(N31),N31&gt;0,O31="Đã xác nhận",S31=""),"Định mức danh mục: "&amp;IFERROR(IF(INDEX('11. DM_SAN_PHAM'!$F$3:$F$202,MATCH(L31,'11. DM_SAN_PHAM'!$A$3:$A$202,0))="","",INDEX('11. DM_SAN_PHAM'!$F$3:$F$202,MATCH(L31,'11. DM_SAN_PHAM'!$A$3:$A$202,0))),""),IF(J31="Có định mức","Định mức: "&amp;I31,"Ước lượng thực tế"&amp;IF(I31="","","; "&amp;I31))))</f>
        <v/>
      </c>
      <c r="R31" s="83" t="str">
        <f t="shared" si="3"/>
        <v/>
      </c>
      <c r="S31" s="81"/>
    </row>
    <row r="32" spans="1:19">
      <c r="A32" s="81"/>
      <c r="B32" s="83" t="str">
        <f>IF(A32="","",IFERROR(IF(INDEX('2. A2_CongViec'!$C$3:$C$202,MATCH(A32,'2. A2_CongViec'!$A$3:$A$202,0))="","",INDEX('2. A2_CongViec'!$C$3:$C$202,MATCH(A32,'2. A2_CongViec'!$A$3:$A$202,0))),""))</f>
        <v/>
      </c>
      <c r="C32" s="81"/>
      <c r="D32" s="81"/>
      <c r="E32" s="81"/>
      <c r="F32" s="84" t="str">
        <f t="shared" si="0"/>
        <v/>
      </c>
      <c r="G32" s="84" t="str">
        <f t="shared" si="1"/>
        <v/>
      </c>
      <c r="H32" s="81"/>
      <c r="I32" s="81"/>
      <c r="J32" s="81"/>
      <c r="K32" s="81"/>
      <c r="L32" s="81"/>
      <c r="M32" s="83" t="str">
        <f>IF(L32="","",IFERROR(IF(INDEX('11. DM_SAN_PHAM'!$D$3:$D$202,MATCH(L32,'11. DM_SAN_PHAM'!$A$3:$A$202,0))="","",INDEX('11. DM_SAN_PHAM'!$D$3:$D$202,MATCH(L32,'11. DM_SAN_PHAM'!$A$3:$A$202,0))),""))</f>
        <v/>
      </c>
      <c r="N32" s="83" t="str">
        <f>IF(L32="","",IFERROR(IF(INDEX('11. DM_SAN_PHAM'!$E$3:$E$202,MATCH(L32,'11. DM_SAN_PHAM'!$A$3:$A$202,0))="","",INDEX('11. DM_SAN_PHAM'!$E$3:$E$202,MATCH(L32,'11. DM_SAN_PHAM'!$A$3:$A$202,0))),""))</f>
        <v/>
      </c>
      <c r="O32" s="83" t="str">
        <f>IF(L32="","",IFERROR(IF(INDEX('11. DM_SAN_PHAM'!$G$3:$G$202,MATCH(L32,'11. DM_SAN_PHAM'!$A$3:$A$202,0))="","",INDEX('11. DM_SAN_PHAM'!$G$3:$G$202,MATCH(L32,'11. DM_SAN_PHAM'!$A$3:$A$202,0))),""))</f>
        <v/>
      </c>
      <c r="P32" s="83" t="str">
        <f t="shared" si="2"/>
        <v/>
      </c>
      <c r="Q32" s="83" t="str">
        <f>IF(P32="","",IF(AND(ISNUMBER(N32),N32&gt;0,O32="Đã xác nhận",S32=""),"Định mức danh mục: "&amp;IFERROR(IF(INDEX('11. DM_SAN_PHAM'!$F$3:$F$202,MATCH(L32,'11. DM_SAN_PHAM'!$A$3:$A$202,0))="","",INDEX('11. DM_SAN_PHAM'!$F$3:$F$202,MATCH(L32,'11. DM_SAN_PHAM'!$A$3:$A$202,0))),""),IF(J32="Có định mức","Định mức: "&amp;I32,"Ước lượng thực tế"&amp;IF(I32="","","; "&amp;I32))))</f>
        <v/>
      </c>
      <c r="R32" s="83" t="str">
        <f t="shared" si="3"/>
        <v/>
      </c>
      <c r="S32" s="81"/>
    </row>
    <row r="33" spans="1:19">
      <c r="A33" s="81"/>
      <c r="B33" s="83" t="str">
        <f>IF(A33="","",IFERROR(IF(INDEX('2. A2_CongViec'!$C$3:$C$202,MATCH(A33,'2. A2_CongViec'!$A$3:$A$202,0))="","",INDEX('2. A2_CongViec'!$C$3:$C$202,MATCH(A33,'2. A2_CongViec'!$A$3:$A$202,0))),""))</f>
        <v/>
      </c>
      <c r="C33" s="81"/>
      <c r="D33" s="81"/>
      <c r="E33" s="81"/>
      <c r="F33" s="84" t="str">
        <f t="shared" si="0"/>
        <v/>
      </c>
      <c r="G33" s="84" t="str">
        <f t="shared" si="1"/>
        <v/>
      </c>
      <c r="H33" s="81"/>
      <c r="I33" s="81"/>
      <c r="J33" s="81"/>
      <c r="K33" s="81"/>
      <c r="L33" s="81"/>
      <c r="M33" s="83" t="str">
        <f>IF(L33="","",IFERROR(IF(INDEX('11. DM_SAN_PHAM'!$D$3:$D$202,MATCH(L33,'11. DM_SAN_PHAM'!$A$3:$A$202,0))="","",INDEX('11. DM_SAN_PHAM'!$D$3:$D$202,MATCH(L33,'11. DM_SAN_PHAM'!$A$3:$A$202,0))),""))</f>
        <v/>
      </c>
      <c r="N33" s="83" t="str">
        <f>IF(L33="","",IFERROR(IF(INDEX('11. DM_SAN_PHAM'!$E$3:$E$202,MATCH(L33,'11. DM_SAN_PHAM'!$A$3:$A$202,0))="","",INDEX('11. DM_SAN_PHAM'!$E$3:$E$202,MATCH(L33,'11. DM_SAN_PHAM'!$A$3:$A$202,0))),""))</f>
        <v/>
      </c>
      <c r="O33" s="83" t="str">
        <f>IF(L33="","",IFERROR(IF(INDEX('11. DM_SAN_PHAM'!$G$3:$G$202,MATCH(L33,'11. DM_SAN_PHAM'!$A$3:$A$202,0))="","",INDEX('11. DM_SAN_PHAM'!$G$3:$G$202,MATCH(L33,'11. DM_SAN_PHAM'!$A$3:$A$202,0))),""))</f>
        <v/>
      </c>
      <c r="P33" s="83" t="str">
        <f t="shared" si="2"/>
        <v/>
      </c>
      <c r="Q33" s="83" t="str">
        <f>IF(P33="","",IF(AND(ISNUMBER(N33),N33&gt;0,O33="Đã xác nhận",S33=""),"Định mức danh mục: "&amp;IFERROR(IF(INDEX('11. DM_SAN_PHAM'!$F$3:$F$202,MATCH(L33,'11. DM_SAN_PHAM'!$A$3:$A$202,0))="","",INDEX('11. DM_SAN_PHAM'!$F$3:$F$202,MATCH(L33,'11. DM_SAN_PHAM'!$A$3:$A$202,0))),""),IF(J33="Có định mức","Định mức: "&amp;I33,"Ước lượng thực tế"&amp;IF(I33="","","; "&amp;I33))))</f>
        <v/>
      </c>
      <c r="R33" s="83" t="str">
        <f t="shared" si="3"/>
        <v/>
      </c>
      <c r="S33" s="81"/>
    </row>
    <row r="34" spans="1:19">
      <c r="A34" s="81"/>
      <c r="B34" s="83" t="str">
        <f>IF(A34="","",IFERROR(IF(INDEX('2. A2_CongViec'!$C$3:$C$202,MATCH(A34,'2. A2_CongViec'!$A$3:$A$202,0))="","",INDEX('2. A2_CongViec'!$C$3:$C$202,MATCH(A34,'2. A2_CongViec'!$A$3:$A$202,0))),""))</f>
        <v/>
      </c>
      <c r="C34" s="81"/>
      <c r="D34" s="81"/>
      <c r="E34" s="81"/>
      <c r="F34" s="84" t="str">
        <f t="shared" si="0"/>
        <v/>
      </c>
      <c r="G34" s="84" t="str">
        <f t="shared" si="1"/>
        <v/>
      </c>
      <c r="H34" s="81"/>
      <c r="I34" s="81"/>
      <c r="J34" s="81"/>
      <c r="K34" s="81"/>
      <c r="L34" s="81"/>
      <c r="M34" s="83" t="str">
        <f>IF(L34="","",IFERROR(IF(INDEX('11. DM_SAN_PHAM'!$D$3:$D$202,MATCH(L34,'11. DM_SAN_PHAM'!$A$3:$A$202,0))="","",INDEX('11. DM_SAN_PHAM'!$D$3:$D$202,MATCH(L34,'11. DM_SAN_PHAM'!$A$3:$A$202,0))),""))</f>
        <v/>
      </c>
      <c r="N34" s="83" t="str">
        <f>IF(L34="","",IFERROR(IF(INDEX('11. DM_SAN_PHAM'!$E$3:$E$202,MATCH(L34,'11. DM_SAN_PHAM'!$A$3:$A$202,0))="","",INDEX('11. DM_SAN_PHAM'!$E$3:$E$202,MATCH(L34,'11. DM_SAN_PHAM'!$A$3:$A$202,0))),""))</f>
        <v/>
      </c>
      <c r="O34" s="83" t="str">
        <f>IF(L34="","",IFERROR(IF(INDEX('11. DM_SAN_PHAM'!$G$3:$G$202,MATCH(L34,'11. DM_SAN_PHAM'!$A$3:$A$202,0))="","",INDEX('11. DM_SAN_PHAM'!$G$3:$G$202,MATCH(L34,'11. DM_SAN_PHAM'!$A$3:$A$202,0))),""))</f>
        <v/>
      </c>
      <c r="P34" s="83" t="str">
        <f t="shared" si="2"/>
        <v/>
      </c>
      <c r="Q34" s="83" t="str">
        <f>IF(P34="","",IF(AND(ISNUMBER(N34),N34&gt;0,O34="Đã xác nhận",S34=""),"Định mức danh mục: "&amp;IFERROR(IF(INDEX('11. DM_SAN_PHAM'!$F$3:$F$202,MATCH(L34,'11. DM_SAN_PHAM'!$A$3:$A$202,0))="","",INDEX('11. DM_SAN_PHAM'!$F$3:$F$202,MATCH(L34,'11. DM_SAN_PHAM'!$A$3:$A$202,0))),""),IF(J34="Có định mức","Định mức: "&amp;I34,"Ước lượng thực tế"&amp;IF(I34="","","; "&amp;I34))))</f>
        <v/>
      </c>
      <c r="R34" s="83" t="str">
        <f t="shared" si="3"/>
        <v/>
      </c>
      <c r="S34" s="81"/>
    </row>
    <row r="35" spans="1:19">
      <c r="A35" s="81"/>
      <c r="B35" s="83" t="str">
        <f>IF(A35="","",IFERROR(IF(INDEX('2. A2_CongViec'!$C$3:$C$202,MATCH(A35,'2. A2_CongViec'!$A$3:$A$202,0))="","",INDEX('2. A2_CongViec'!$C$3:$C$202,MATCH(A35,'2. A2_CongViec'!$A$3:$A$202,0))),""))</f>
        <v/>
      </c>
      <c r="C35" s="81"/>
      <c r="D35" s="81"/>
      <c r="E35" s="81"/>
      <c r="F35" s="84" t="str">
        <f t="shared" ref="F35:F66" si="4">IF(R35&lt;&gt;"ĐẠT","",IF(AND(C35="",ISNUMBER(E35),E35&gt;0),0,C35*P35/60))</f>
        <v/>
      </c>
      <c r="G35" s="84" t="str">
        <f t="shared" ref="G35:G66" si="5">IF(NOT(ISNUMBER(F35)),"",F35+IF(ISNUMBER(E35),E35,0))</f>
        <v/>
      </c>
      <c r="H35" s="81"/>
      <c r="I35" s="81"/>
      <c r="J35" s="81"/>
      <c r="K35" s="81"/>
      <c r="L35" s="81"/>
      <c r="M35" s="83" t="str">
        <f>IF(L35="","",IFERROR(IF(INDEX('11. DM_SAN_PHAM'!$D$3:$D$202,MATCH(L35,'11. DM_SAN_PHAM'!$A$3:$A$202,0))="","",INDEX('11. DM_SAN_PHAM'!$D$3:$D$202,MATCH(L35,'11. DM_SAN_PHAM'!$A$3:$A$202,0))),""))</f>
        <v/>
      </c>
      <c r="N35" s="83" t="str">
        <f>IF(L35="","",IFERROR(IF(INDEX('11. DM_SAN_PHAM'!$E$3:$E$202,MATCH(L35,'11. DM_SAN_PHAM'!$A$3:$A$202,0))="","",INDEX('11. DM_SAN_PHAM'!$E$3:$E$202,MATCH(L35,'11. DM_SAN_PHAM'!$A$3:$A$202,0))),""))</f>
        <v/>
      </c>
      <c r="O35" s="83" t="str">
        <f>IF(L35="","",IFERROR(IF(INDEX('11. DM_SAN_PHAM'!$G$3:$G$202,MATCH(L35,'11. DM_SAN_PHAM'!$A$3:$A$202,0))="","",INDEX('11. DM_SAN_PHAM'!$G$3:$G$202,MATCH(L35,'11. DM_SAN_PHAM'!$A$3:$A$202,0))),""))</f>
        <v/>
      </c>
      <c r="P35" s="83" t="str">
        <f t="shared" ref="P35:P66" si="6">IF(A35="","",IF(AND(ISNUMBER(N35),N35&gt;0,O35="Đã xác nhận",S35=""),N35,IF(AND(ISNUMBER(D35),D35&gt;0,OR(J35="Kiểm đếm, ước lượng thực tế",AND(J35="Có định mức",I35&lt;&gt;""))),D35,"")))</f>
        <v/>
      </c>
      <c r="Q35" s="83" t="str">
        <f>IF(P35="","",IF(AND(ISNUMBER(N35),N35&gt;0,O35="Đã xác nhận",S35=""),"Định mức danh mục: "&amp;IFERROR(IF(INDEX('11. DM_SAN_PHAM'!$F$3:$F$202,MATCH(L35,'11. DM_SAN_PHAM'!$A$3:$A$202,0))="","",INDEX('11. DM_SAN_PHAM'!$F$3:$F$202,MATCH(L35,'11. DM_SAN_PHAM'!$A$3:$A$202,0))),""),IF(J35="Có định mức","Định mức: "&amp;I35,"Ước lượng thực tế"&amp;IF(I35="","","; "&amp;I35))))</f>
        <v/>
      </c>
      <c r="R35" s="83" t="str">
        <f t="shared" ref="R35:R66" si="7">IF(A35="","",IF(B35="","THIẾU MÃ VTVL",IF(H35="","THIẾU NGUỒN SẢN LƯỢNG/CÔNG VIỆC",IF(K35="","THIẾU KỲ",IF(AND(C35="",ISNUMBER(E35),E35&gt;0,I35&lt;&gt;""),"ĐẠT",IF(C35="","THIẾU SẢN LƯỢNG",IF(J35="","CHƯA CHỌN TRẠNG THÁI",IF(AND(ISNUMBER(N35),N35&gt;0,O35="Đã xác nhận",S35&lt;&gt;"",LEFT(TRIM(S35),LEN("Đã xác nhận:"))&lt;&gt;"Đã xác nhận:"),"CHỜ XÁC NHẬN KHÁC CHUẨN",IF(AND(I35="",NOT(AND(ISNUMBER(N35),N35&gt;0,O35="Đã xác nhận",S35=""))),"THIẾU NGUỒN THỜI GIAN",IF(P35="","THIẾU THỜI GIAN","ĐẠT"))))))))))</f>
        <v/>
      </c>
      <c r="S35" s="81"/>
    </row>
    <row r="36" spans="1:19">
      <c r="A36" s="81"/>
      <c r="B36" s="83" t="str">
        <f>IF(A36="","",IFERROR(IF(INDEX('2. A2_CongViec'!$C$3:$C$202,MATCH(A36,'2. A2_CongViec'!$A$3:$A$202,0))="","",INDEX('2. A2_CongViec'!$C$3:$C$202,MATCH(A36,'2. A2_CongViec'!$A$3:$A$202,0))),""))</f>
        <v/>
      </c>
      <c r="C36" s="81"/>
      <c r="D36" s="81"/>
      <c r="E36" s="81"/>
      <c r="F36" s="84" t="str">
        <f t="shared" si="4"/>
        <v/>
      </c>
      <c r="G36" s="84" t="str">
        <f t="shared" si="5"/>
        <v/>
      </c>
      <c r="H36" s="81"/>
      <c r="I36" s="81"/>
      <c r="J36" s="81"/>
      <c r="K36" s="81"/>
      <c r="L36" s="81"/>
      <c r="M36" s="83" t="str">
        <f>IF(L36="","",IFERROR(IF(INDEX('11. DM_SAN_PHAM'!$D$3:$D$202,MATCH(L36,'11. DM_SAN_PHAM'!$A$3:$A$202,0))="","",INDEX('11. DM_SAN_PHAM'!$D$3:$D$202,MATCH(L36,'11. DM_SAN_PHAM'!$A$3:$A$202,0))),""))</f>
        <v/>
      </c>
      <c r="N36" s="83" t="str">
        <f>IF(L36="","",IFERROR(IF(INDEX('11. DM_SAN_PHAM'!$E$3:$E$202,MATCH(L36,'11. DM_SAN_PHAM'!$A$3:$A$202,0))="","",INDEX('11. DM_SAN_PHAM'!$E$3:$E$202,MATCH(L36,'11. DM_SAN_PHAM'!$A$3:$A$202,0))),""))</f>
        <v/>
      </c>
      <c r="O36" s="83" t="str">
        <f>IF(L36="","",IFERROR(IF(INDEX('11. DM_SAN_PHAM'!$G$3:$G$202,MATCH(L36,'11. DM_SAN_PHAM'!$A$3:$A$202,0))="","",INDEX('11. DM_SAN_PHAM'!$G$3:$G$202,MATCH(L36,'11. DM_SAN_PHAM'!$A$3:$A$202,0))),""))</f>
        <v/>
      </c>
      <c r="P36" s="83" t="str">
        <f t="shared" si="6"/>
        <v/>
      </c>
      <c r="Q36" s="83" t="str">
        <f>IF(P36="","",IF(AND(ISNUMBER(N36),N36&gt;0,O36="Đã xác nhận",S36=""),"Định mức danh mục: "&amp;IFERROR(IF(INDEX('11. DM_SAN_PHAM'!$F$3:$F$202,MATCH(L36,'11. DM_SAN_PHAM'!$A$3:$A$202,0))="","",INDEX('11. DM_SAN_PHAM'!$F$3:$F$202,MATCH(L36,'11. DM_SAN_PHAM'!$A$3:$A$202,0))),""),IF(J36="Có định mức","Định mức: "&amp;I36,"Ước lượng thực tế"&amp;IF(I36="","","; "&amp;I36))))</f>
        <v/>
      </c>
      <c r="R36" s="83" t="str">
        <f t="shared" si="7"/>
        <v/>
      </c>
      <c r="S36" s="81"/>
    </row>
    <row r="37" spans="1:19">
      <c r="A37" s="81"/>
      <c r="B37" s="83" t="str">
        <f>IF(A37="","",IFERROR(IF(INDEX('2. A2_CongViec'!$C$3:$C$202,MATCH(A37,'2. A2_CongViec'!$A$3:$A$202,0))="","",INDEX('2. A2_CongViec'!$C$3:$C$202,MATCH(A37,'2. A2_CongViec'!$A$3:$A$202,0))),""))</f>
        <v/>
      </c>
      <c r="C37" s="81"/>
      <c r="D37" s="81"/>
      <c r="E37" s="81"/>
      <c r="F37" s="84" t="str">
        <f t="shared" si="4"/>
        <v/>
      </c>
      <c r="G37" s="84" t="str">
        <f t="shared" si="5"/>
        <v/>
      </c>
      <c r="H37" s="81"/>
      <c r="I37" s="81"/>
      <c r="J37" s="81"/>
      <c r="K37" s="81"/>
      <c r="L37" s="81"/>
      <c r="M37" s="83" t="str">
        <f>IF(L37="","",IFERROR(IF(INDEX('11. DM_SAN_PHAM'!$D$3:$D$202,MATCH(L37,'11. DM_SAN_PHAM'!$A$3:$A$202,0))="","",INDEX('11. DM_SAN_PHAM'!$D$3:$D$202,MATCH(L37,'11. DM_SAN_PHAM'!$A$3:$A$202,0))),""))</f>
        <v/>
      </c>
      <c r="N37" s="83" t="str">
        <f>IF(L37="","",IFERROR(IF(INDEX('11. DM_SAN_PHAM'!$E$3:$E$202,MATCH(L37,'11. DM_SAN_PHAM'!$A$3:$A$202,0))="","",INDEX('11. DM_SAN_PHAM'!$E$3:$E$202,MATCH(L37,'11. DM_SAN_PHAM'!$A$3:$A$202,0))),""))</f>
        <v/>
      </c>
      <c r="O37" s="83" t="str">
        <f>IF(L37="","",IFERROR(IF(INDEX('11. DM_SAN_PHAM'!$G$3:$G$202,MATCH(L37,'11. DM_SAN_PHAM'!$A$3:$A$202,0))="","",INDEX('11. DM_SAN_PHAM'!$G$3:$G$202,MATCH(L37,'11. DM_SAN_PHAM'!$A$3:$A$202,0))),""))</f>
        <v/>
      </c>
      <c r="P37" s="83" t="str">
        <f t="shared" si="6"/>
        <v/>
      </c>
      <c r="Q37" s="83" t="str">
        <f>IF(P37="","",IF(AND(ISNUMBER(N37),N37&gt;0,O37="Đã xác nhận",S37=""),"Định mức danh mục: "&amp;IFERROR(IF(INDEX('11. DM_SAN_PHAM'!$F$3:$F$202,MATCH(L37,'11. DM_SAN_PHAM'!$A$3:$A$202,0))="","",INDEX('11. DM_SAN_PHAM'!$F$3:$F$202,MATCH(L37,'11. DM_SAN_PHAM'!$A$3:$A$202,0))),""),IF(J37="Có định mức","Định mức: "&amp;I37,"Ước lượng thực tế"&amp;IF(I37="","","; "&amp;I37))))</f>
        <v/>
      </c>
      <c r="R37" s="83" t="str">
        <f t="shared" si="7"/>
        <v/>
      </c>
      <c r="S37" s="81"/>
    </row>
    <row r="38" spans="1:19">
      <c r="A38" s="81"/>
      <c r="B38" s="83" t="str">
        <f>IF(A38="","",IFERROR(IF(INDEX('2. A2_CongViec'!$C$3:$C$202,MATCH(A38,'2. A2_CongViec'!$A$3:$A$202,0))="","",INDEX('2. A2_CongViec'!$C$3:$C$202,MATCH(A38,'2. A2_CongViec'!$A$3:$A$202,0))),""))</f>
        <v/>
      </c>
      <c r="C38" s="81"/>
      <c r="D38" s="81"/>
      <c r="E38" s="81"/>
      <c r="F38" s="84" t="str">
        <f t="shared" si="4"/>
        <v/>
      </c>
      <c r="G38" s="84" t="str">
        <f t="shared" si="5"/>
        <v/>
      </c>
      <c r="H38" s="81"/>
      <c r="I38" s="81"/>
      <c r="J38" s="81"/>
      <c r="K38" s="81"/>
      <c r="L38" s="81"/>
      <c r="M38" s="83" t="str">
        <f>IF(L38="","",IFERROR(IF(INDEX('11. DM_SAN_PHAM'!$D$3:$D$202,MATCH(L38,'11. DM_SAN_PHAM'!$A$3:$A$202,0))="","",INDEX('11. DM_SAN_PHAM'!$D$3:$D$202,MATCH(L38,'11. DM_SAN_PHAM'!$A$3:$A$202,0))),""))</f>
        <v/>
      </c>
      <c r="N38" s="83" t="str">
        <f>IF(L38="","",IFERROR(IF(INDEX('11. DM_SAN_PHAM'!$E$3:$E$202,MATCH(L38,'11. DM_SAN_PHAM'!$A$3:$A$202,0))="","",INDEX('11. DM_SAN_PHAM'!$E$3:$E$202,MATCH(L38,'11. DM_SAN_PHAM'!$A$3:$A$202,0))),""))</f>
        <v/>
      </c>
      <c r="O38" s="83" t="str">
        <f>IF(L38="","",IFERROR(IF(INDEX('11. DM_SAN_PHAM'!$G$3:$G$202,MATCH(L38,'11. DM_SAN_PHAM'!$A$3:$A$202,0))="","",INDEX('11. DM_SAN_PHAM'!$G$3:$G$202,MATCH(L38,'11. DM_SAN_PHAM'!$A$3:$A$202,0))),""))</f>
        <v/>
      </c>
      <c r="P38" s="83" t="str">
        <f t="shared" si="6"/>
        <v/>
      </c>
      <c r="Q38" s="83" t="str">
        <f>IF(P38="","",IF(AND(ISNUMBER(N38),N38&gt;0,O38="Đã xác nhận",S38=""),"Định mức danh mục: "&amp;IFERROR(IF(INDEX('11. DM_SAN_PHAM'!$F$3:$F$202,MATCH(L38,'11. DM_SAN_PHAM'!$A$3:$A$202,0))="","",INDEX('11. DM_SAN_PHAM'!$F$3:$F$202,MATCH(L38,'11. DM_SAN_PHAM'!$A$3:$A$202,0))),""),IF(J38="Có định mức","Định mức: "&amp;I38,"Ước lượng thực tế"&amp;IF(I38="","","; "&amp;I38))))</f>
        <v/>
      </c>
      <c r="R38" s="83" t="str">
        <f t="shared" si="7"/>
        <v/>
      </c>
      <c r="S38" s="81"/>
    </row>
    <row r="39" spans="1:19">
      <c r="A39" s="81"/>
      <c r="B39" s="83" t="str">
        <f>IF(A39="","",IFERROR(IF(INDEX('2. A2_CongViec'!$C$3:$C$202,MATCH(A39,'2. A2_CongViec'!$A$3:$A$202,0))="","",INDEX('2. A2_CongViec'!$C$3:$C$202,MATCH(A39,'2. A2_CongViec'!$A$3:$A$202,0))),""))</f>
        <v/>
      </c>
      <c r="C39" s="81"/>
      <c r="D39" s="81"/>
      <c r="E39" s="81"/>
      <c r="F39" s="84" t="str">
        <f t="shared" si="4"/>
        <v/>
      </c>
      <c r="G39" s="84" t="str">
        <f t="shared" si="5"/>
        <v/>
      </c>
      <c r="H39" s="81"/>
      <c r="I39" s="81"/>
      <c r="J39" s="81"/>
      <c r="K39" s="81"/>
      <c r="L39" s="81"/>
      <c r="M39" s="83" t="str">
        <f>IF(L39="","",IFERROR(IF(INDEX('11. DM_SAN_PHAM'!$D$3:$D$202,MATCH(L39,'11. DM_SAN_PHAM'!$A$3:$A$202,0))="","",INDEX('11. DM_SAN_PHAM'!$D$3:$D$202,MATCH(L39,'11. DM_SAN_PHAM'!$A$3:$A$202,0))),""))</f>
        <v/>
      </c>
      <c r="N39" s="83" t="str">
        <f>IF(L39="","",IFERROR(IF(INDEX('11. DM_SAN_PHAM'!$E$3:$E$202,MATCH(L39,'11. DM_SAN_PHAM'!$A$3:$A$202,0))="","",INDEX('11. DM_SAN_PHAM'!$E$3:$E$202,MATCH(L39,'11. DM_SAN_PHAM'!$A$3:$A$202,0))),""))</f>
        <v/>
      </c>
      <c r="O39" s="83" t="str">
        <f>IF(L39="","",IFERROR(IF(INDEX('11. DM_SAN_PHAM'!$G$3:$G$202,MATCH(L39,'11. DM_SAN_PHAM'!$A$3:$A$202,0))="","",INDEX('11. DM_SAN_PHAM'!$G$3:$G$202,MATCH(L39,'11. DM_SAN_PHAM'!$A$3:$A$202,0))),""))</f>
        <v/>
      </c>
      <c r="P39" s="83" t="str">
        <f t="shared" si="6"/>
        <v/>
      </c>
      <c r="Q39" s="83" t="str">
        <f>IF(P39="","",IF(AND(ISNUMBER(N39),N39&gt;0,O39="Đã xác nhận",S39=""),"Định mức danh mục: "&amp;IFERROR(IF(INDEX('11. DM_SAN_PHAM'!$F$3:$F$202,MATCH(L39,'11. DM_SAN_PHAM'!$A$3:$A$202,0))="","",INDEX('11. DM_SAN_PHAM'!$F$3:$F$202,MATCH(L39,'11. DM_SAN_PHAM'!$A$3:$A$202,0))),""),IF(J39="Có định mức","Định mức: "&amp;I39,"Ước lượng thực tế"&amp;IF(I39="","","; "&amp;I39))))</f>
        <v/>
      </c>
      <c r="R39" s="83" t="str">
        <f t="shared" si="7"/>
        <v/>
      </c>
      <c r="S39" s="81"/>
    </row>
    <row r="40" spans="1:19">
      <c r="A40" s="81"/>
      <c r="B40" s="83" t="str">
        <f>IF(A40="","",IFERROR(IF(INDEX('2. A2_CongViec'!$C$3:$C$202,MATCH(A40,'2. A2_CongViec'!$A$3:$A$202,0))="","",INDEX('2. A2_CongViec'!$C$3:$C$202,MATCH(A40,'2. A2_CongViec'!$A$3:$A$202,0))),""))</f>
        <v/>
      </c>
      <c r="C40" s="81"/>
      <c r="D40" s="81"/>
      <c r="E40" s="81"/>
      <c r="F40" s="84" t="str">
        <f t="shared" si="4"/>
        <v/>
      </c>
      <c r="G40" s="84" t="str">
        <f t="shared" si="5"/>
        <v/>
      </c>
      <c r="H40" s="81"/>
      <c r="I40" s="81"/>
      <c r="J40" s="81"/>
      <c r="K40" s="81"/>
      <c r="L40" s="81"/>
      <c r="M40" s="83" t="str">
        <f>IF(L40="","",IFERROR(IF(INDEX('11. DM_SAN_PHAM'!$D$3:$D$202,MATCH(L40,'11. DM_SAN_PHAM'!$A$3:$A$202,0))="","",INDEX('11. DM_SAN_PHAM'!$D$3:$D$202,MATCH(L40,'11. DM_SAN_PHAM'!$A$3:$A$202,0))),""))</f>
        <v/>
      </c>
      <c r="N40" s="83" t="str">
        <f>IF(L40="","",IFERROR(IF(INDEX('11. DM_SAN_PHAM'!$E$3:$E$202,MATCH(L40,'11. DM_SAN_PHAM'!$A$3:$A$202,0))="","",INDEX('11. DM_SAN_PHAM'!$E$3:$E$202,MATCH(L40,'11. DM_SAN_PHAM'!$A$3:$A$202,0))),""))</f>
        <v/>
      </c>
      <c r="O40" s="83" t="str">
        <f>IF(L40="","",IFERROR(IF(INDEX('11. DM_SAN_PHAM'!$G$3:$G$202,MATCH(L40,'11. DM_SAN_PHAM'!$A$3:$A$202,0))="","",INDEX('11. DM_SAN_PHAM'!$G$3:$G$202,MATCH(L40,'11. DM_SAN_PHAM'!$A$3:$A$202,0))),""))</f>
        <v/>
      </c>
      <c r="P40" s="83" t="str">
        <f t="shared" si="6"/>
        <v/>
      </c>
      <c r="Q40" s="83" t="str">
        <f>IF(P40="","",IF(AND(ISNUMBER(N40),N40&gt;0,O40="Đã xác nhận",S40=""),"Định mức danh mục: "&amp;IFERROR(IF(INDEX('11. DM_SAN_PHAM'!$F$3:$F$202,MATCH(L40,'11. DM_SAN_PHAM'!$A$3:$A$202,0))="","",INDEX('11. DM_SAN_PHAM'!$F$3:$F$202,MATCH(L40,'11. DM_SAN_PHAM'!$A$3:$A$202,0))),""),IF(J40="Có định mức","Định mức: "&amp;I40,"Ước lượng thực tế"&amp;IF(I40="","","; "&amp;I40))))</f>
        <v/>
      </c>
      <c r="R40" s="83" t="str">
        <f t="shared" si="7"/>
        <v/>
      </c>
      <c r="S40" s="81"/>
    </row>
    <row r="41" spans="1:19">
      <c r="A41" s="81"/>
      <c r="B41" s="83" t="str">
        <f>IF(A41="","",IFERROR(IF(INDEX('2. A2_CongViec'!$C$3:$C$202,MATCH(A41,'2. A2_CongViec'!$A$3:$A$202,0))="","",INDEX('2. A2_CongViec'!$C$3:$C$202,MATCH(A41,'2. A2_CongViec'!$A$3:$A$202,0))),""))</f>
        <v/>
      </c>
      <c r="C41" s="81"/>
      <c r="D41" s="81"/>
      <c r="E41" s="81"/>
      <c r="F41" s="84" t="str">
        <f t="shared" si="4"/>
        <v/>
      </c>
      <c r="G41" s="84" t="str">
        <f t="shared" si="5"/>
        <v/>
      </c>
      <c r="H41" s="81"/>
      <c r="I41" s="81"/>
      <c r="J41" s="81"/>
      <c r="K41" s="81"/>
      <c r="L41" s="81"/>
      <c r="M41" s="83" t="str">
        <f>IF(L41="","",IFERROR(IF(INDEX('11. DM_SAN_PHAM'!$D$3:$D$202,MATCH(L41,'11. DM_SAN_PHAM'!$A$3:$A$202,0))="","",INDEX('11. DM_SAN_PHAM'!$D$3:$D$202,MATCH(L41,'11. DM_SAN_PHAM'!$A$3:$A$202,0))),""))</f>
        <v/>
      </c>
      <c r="N41" s="83" t="str">
        <f>IF(L41="","",IFERROR(IF(INDEX('11. DM_SAN_PHAM'!$E$3:$E$202,MATCH(L41,'11. DM_SAN_PHAM'!$A$3:$A$202,0))="","",INDEX('11. DM_SAN_PHAM'!$E$3:$E$202,MATCH(L41,'11. DM_SAN_PHAM'!$A$3:$A$202,0))),""))</f>
        <v/>
      </c>
      <c r="O41" s="83" t="str">
        <f>IF(L41="","",IFERROR(IF(INDEX('11. DM_SAN_PHAM'!$G$3:$G$202,MATCH(L41,'11. DM_SAN_PHAM'!$A$3:$A$202,0))="","",INDEX('11. DM_SAN_PHAM'!$G$3:$G$202,MATCH(L41,'11. DM_SAN_PHAM'!$A$3:$A$202,0))),""))</f>
        <v/>
      </c>
      <c r="P41" s="83" t="str">
        <f t="shared" si="6"/>
        <v/>
      </c>
      <c r="Q41" s="83" t="str">
        <f>IF(P41="","",IF(AND(ISNUMBER(N41),N41&gt;0,O41="Đã xác nhận",S41=""),"Định mức danh mục: "&amp;IFERROR(IF(INDEX('11. DM_SAN_PHAM'!$F$3:$F$202,MATCH(L41,'11. DM_SAN_PHAM'!$A$3:$A$202,0))="","",INDEX('11. DM_SAN_PHAM'!$F$3:$F$202,MATCH(L41,'11. DM_SAN_PHAM'!$A$3:$A$202,0))),""),IF(J41="Có định mức","Định mức: "&amp;I41,"Ước lượng thực tế"&amp;IF(I41="","","; "&amp;I41))))</f>
        <v/>
      </c>
      <c r="R41" s="83" t="str">
        <f t="shared" si="7"/>
        <v/>
      </c>
      <c r="S41" s="81"/>
    </row>
    <row r="42" spans="1:19">
      <c r="A42" s="81"/>
      <c r="B42" s="83" t="str">
        <f>IF(A42="","",IFERROR(IF(INDEX('2. A2_CongViec'!$C$3:$C$202,MATCH(A42,'2. A2_CongViec'!$A$3:$A$202,0))="","",INDEX('2. A2_CongViec'!$C$3:$C$202,MATCH(A42,'2. A2_CongViec'!$A$3:$A$202,0))),""))</f>
        <v/>
      </c>
      <c r="C42" s="81"/>
      <c r="D42" s="81"/>
      <c r="E42" s="81"/>
      <c r="F42" s="84" t="str">
        <f t="shared" si="4"/>
        <v/>
      </c>
      <c r="G42" s="84" t="str">
        <f t="shared" si="5"/>
        <v/>
      </c>
      <c r="H42" s="81"/>
      <c r="I42" s="81"/>
      <c r="J42" s="81"/>
      <c r="K42" s="81"/>
      <c r="L42" s="81"/>
      <c r="M42" s="83" t="str">
        <f>IF(L42="","",IFERROR(IF(INDEX('11. DM_SAN_PHAM'!$D$3:$D$202,MATCH(L42,'11. DM_SAN_PHAM'!$A$3:$A$202,0))="","",INDEX('11. DM_SAN_PHAM'!$D$3:$D$202,MATCH(L42,'11. DM_SAN_PHAM'!$A$3:$A$202,0))),""))</f>
        <v/>
      </c>
      <c r="N42" s="83" t="str">
        <f>IF(L42="","",IFERROR(IF(INDEX('11. DM_SAN_PHAM'!$E$3:$E$202,MATCH(L42,'11. DM_SAN_PHAM'!$A$3:$A$202,0))="","",INDEX('11. DM_SAN_PHAM'!$E$3:$E$202,MATCH(L42,'11. DM_SAN_PHAM'!$A$3:$A$202,0))),""))</f>
        <v/>
      </c>
      <c r="O42" s="83" t="str">
        <f>IF(L42="","",IFERROR(IF(INDEX('11. DM_SAN_PHAM'!$G$3:$G$202,MATCH(L42,'11. DM_SAN_PHAM'!$A$3:$A$202,0))="","",INDEX('11. DM_SAN_PHAM'!$G$3:$G$202,MATCH(L42,'11. DM_SAN_PHAM'!$A$3:$A$202,0))),""))</f>
        <v/>
      </c>
      <c r="P42" s="83" t="str">
        <f t="shared" si="6"/>
        <v/>
      </c>
      <c r="Q42" s="83" t="str">
        <f>IF(P42="","",IF(AND(ISNUMBER(N42),N42&gt;0,O42="Đã xác nhận",S42=""),"Định mức danh mục: "&amp;IFERROR(IF(INDEX('11. DM_SAN_PHAM'!$F$3:$F$202,MATCH(L42,'11. DM_SAN_PHAM'!$A$3:$A$202,0))="","",INDEX('11. DM_SAN_PHAM'!$F$3:$F$202,MATCH(L42,'11. DM_SAN_PHAM'!$A$3:$A$202,0))),""),IF(J42="Có định mức","Định mức: "&amp;I42,"Ước lượng thực tế"&amp;IF(I42="","","; "&amp;I42))))</f>
        <v/>
      </c>
      <c r="R42" s="83" t="str">
        <f t="shared" si="7"/>
        <v/>
      </c>
      <c r="S42" s="81"/>
    </row>
    <row r="43" spans="1:19">
      <c r="A43" s="81"/>
      <c r="B43" s="83" t="str">
        <f>IF(A43="","",IFERROR(IF(INDEX('2. A2_CongViec'!$C$3:$C$202,MATCH(A43,'2. A2_CongViec'!$A$3:$A$202,0))="","",INDEX('2. A2_CongViec'!$C$3:$C$202,MATCH(A43,'2. A2_CongViec'!$A$3:$A$202,0))),""))</f>
        <v/>
      </c>
      <c r="C43" s="81"/>
      <c r="D43" s="81"/>
      <c r="E43" s="81"/>
      <c r="F43" s="84" t="str">
        <f t="shared" si="4"/>
        <v/>
      </c>
      <c r="G43" s="84" t="str">
        <f t="shared" si="5"/>
        <v/>
      </c>
      <c r="H43" s="81"/>
      <c r="I43" s="81"/>
      <c r="J43" s="81"/>
      <c r="K43" s="81"/>
      <c r="L43" s="81"/>
      <c r="M43" s="83" t="str">
        <f>IF(L43="","",IFERROR(IF(INDEX('11. DM_SAN_PHAM'!$D$3:$D$202,MATCH(L43,'11. DM_SAN_PHAM'!$A$3:$A$202,0))="","",INDEX('11. DM_SAN_PHAM'!$D$3:$D$202,MATCH(L43,'11. DM_SAN_PHAM'!$A$3:$A$202,0))),""))</f>
        <v/>
      </c>
      <c r="N43" s="83" t="str">
        <f>IF(L43="","",IFERROR(IF(INDEX('11. DM_SAN_PHAM'!$E$3:$E$202,MATCH(L43,'11. DM_SAN_PHAM'!$A$3:$A$202,0))="","",INDEX('11. DM_SAN_PHAM'!$E$3:$E$202,MATCH(L43,'11. DM_SAN_PHAM'!$A$3:$A$202,0))),""))</f>
        <v/>
      </c>
      <c r="O43" s="83" t="str">
        <f>IF(L43="","",IFERROR(IF(INDEX('11. DM_SAN_PHAM'!$G$3:$G$202,MATCH(L43,'11. DM_SAN_PHAM'!$A$3:$A$202,0))="","",INDEX('11. DM_SAN_PHAM'!$G$3:$G$202,MATCH(L43,'11. DM_SAN_PHAM'!$A$3:$A$202,0))),""))</f>
        <v/>
      </c>
      <c r="P43" s="83" t="str">
        <f t="shared" si="6"/>
        <v/>
      </c>
      <c r="Q43" s="83" t="str">
        <f>IF(P43="","",IF(AND(ISNUMBER(N43),N43&gt;0,O43="Đã xác nhận",S43=""),"Định mức danh mục: "&amp;IFERROR(IF(INDEX('11. DM_SAN_PHAM'!$F$3:$F$202,MATCH(L43,'11. DM_SAN_PHAM'!$A$3:$A$202,0))="","",INDEX('11. DM_SAN_PHAM'!$F$3:$F$202,MATCH(L43,'11. DM_SAN_PHAM'!$A$3:$A$202,0))),""),IF(J43="Có định mức","Định mức: "&amp;I43,"Ước lượng thực tế"&amp;IF(I43="","","; "&amp;I43))))</f>
        <v/>
      </c>
      <c r="R43" s="83" t="str">
        <f t="shared" si="7"/>
        <v/>
      </c>
      <c r="S43" s="81"/>
    </row>
    <row r="44" spans="1:19">
      <c r="A44" s="81"/>
      <c r="B44" s="83" t="str">
        <f>IF(A44="","",IFERROR(IF(INDEX('2. A2_CongViec'!$C$3:$C$202,MATCH(A44,'2. A2_CongViec'!$A$3:$A$202,0))="","",INDEX('2. A2_CongViec'!$C$3:$C$202,MATCH(A44,'2. A2_CongViec'!$A$3:$A$202,0))),""))</f>
        <v/>
      </c>
      <c r="C44" s="81"/>
      <c r="D44" s="81"/>
      <c r="E44" s="81"/>
      <c r="F44" s="84" t="str">
        <f t="shared" si="4"/>
        <v/>
      </c>
      <c r="G44" s="84" t="str">
        <f t="shared" si="5"/>
        <v/>
      </c>
      <c r="H44" s="81"/>
      <c r="I44" s="81"/>
      <c r="J44" s="81"/>
      <c r="K44" s="81"/>
      <c r="L44" s="81"/>
      <c r="M44" s="83" t="str">
        <f>IF(L44="","",IFERROR(IF(INDEX('11. DM_SAN_PHAM'!$D$3:$D$202,MATCH(L44,'11. DM_SAN_PHAM'!$A$3:$A$202,0))="","",INDEX('11. DM_SAN_PHAM'!$D$3:$D$202,MATCH(L44,'11. DM_SAN_PHAM'!$A$3:$A$202,0))),""))</f>
        <v/>
      </c>
      <c r="N44" s="83" t="str">
        <f>IF(L44="","",IFERROR(IF(INDEX('11. DM_SAN_PHAM'!$E$3:$E$202,MATCH(L44,'11. DM_SAN_PHAM'!$A$3:$A$202,0))="","",INDEX('11. DM_SAN_PHAM'!$E$3:$E$202,MATCH(L44,'11. DM_SAN_PHAM'!$A$3:$A$202,0))),""))</f>
        <v/>
      </c>
      <c r="O44" s="83" t="str">
        <f>IF(L44="","",IFERROR(IF(INDEX('11. DM_SAN_PHAM'!$G$3:$G$202,MATCH(L44,'11. DM_SAN_PHAM'!$A$3:$A$202,0))="","",INDEX('11. DM_SAN_PHAM'!$G$3:$G$202,MATCH(L44,'11. DM_SAN_PHAM'!$A$3:$A$202,0))),""))</f>
        <v/>
      </c>
      <c r="P44" s="83" t="str">
        <f t="shared" si="6"/>
        <v/>
      </c>
      <c r="Q44" s="83" t="str">
        <f>IF(P44="","",IF(AND(ISNUMBER(N44),N44&gt;0,O44="Đã xác nhận",S44=""),"Định mức danh mục: "&amp;IFERROR(IF(INDEX('11. DM_SAN_PHAM'!$F$3:$F$202,MATCH(L44,'11. DM_SAN_PHAM'!$A$3:$A$202,0))="","",INDEX('11. DM_SAN_PHAM'!$F$3:$F$202,MATCH(L44,'11. DM_SAN_PHAM'!$A$3:$A$202,0))),""),IF(J44="Có định mức","Định mức: "&amp;I44,"Ước lượng thực tế"&amp;IF(I44="","","; "&amp;I44))))</f>
        <v/>
      </c>
      <c r="R44" s="83" t="str">
        <f t="shared" si="7"/>
        <v/>
      </c>
      <c r="S44" s="81"/>
    </row>
    <row r="45" spans="1:19">
      <c r="A45" s="81"/>
      <c r="B45" s="83" t="str">
        <f>IF(A45="","",IFERROR(IF(INDEX('2. A2_CongViec'!$C$3:$C$202,MATCH(A45,'2. A2_CongViec'!$A$3:$A$202,0))="","",INDEX('2. A2_CongViec'!$C$3:$C$202,MATCH(A45,'2. A2_CongViec'!$A$3:$A$202,0))),""))</f>
        <v/>
      </c>
      <c r="C45" s="81"/>
      <c r="D45" s="81"/>
      <c r="E45" s="81"/>
      <c r="F45" s="84" t="str">
        <f t="shared" si="4"/>
        <v/>
      </c>
      <c r="G45" s="84" t="str">
        <f t="shared" si="5"/>
        <v/>
      </c>
      <c r="H45" s="81"/>
      <c r="I45" s="81"/>
      <c r="J45" s="81"/>
      <c r="K45" s="81"/>
      <c r="L45" s="81"/>
      <c r="M45" s="83" t="str">
        <f>IF(L45="","",IFERROR(IF(INDEX('11. DM_SAN_PHAM'!$D$3:$D$202,MATCH(L45,'11. DM_SAN_PHAM'!$A$3:$A$202,0))="","",INDEX('11. DM_SAN_PHAM'!$D$3:$D$202,MATCH(L45,'11. DM_SAN_PHAM'!$A$3:$A$202,0))),""))</f>
        <v/>
      </c>
      <c r="N45" s="83" t="str">
        <f>IF(L45="","",IFERROR(IF(INDEX('11. DM_SAN_PHAM'!$E$3:$E$202,MATCH(L45,'11. DM_SAN_PHAM'!$A$3:$A$202,0))="","",INDEX('11. DM_SAN_PHAM'!$E$3:$E$202,MATCH(L45,'11. DM_SAN_PHAM'!$A$3:$A$202,0))),""))</f>
        <v/>
      </c>
      <c r="O45" s="83" t="str">
        <f>IF(L45="","",IFERROR(IF(INDEX('11. DM_SAN_PHAM'!$G$3:$G$202,MATCH(L45,'11. DM_SAN_PHAM'!$A$3:$A$202,0))="","",INDEX('11. DM_SAN_PHAM'!$G$3:$G$202,MATCH(L45,'11. DM_SAN_PHAM'!$A$3:$A$202,0))),""))</f>
        <v/>
      </c>
      <c r="P45" s="83" t="str">
        <f t="shared" si="6"/>
        <v/>
      </c>
      <c r="Q45" s="83" t="str">
        <f>IF(P45="","",IF(AND(ISNUMBER(N45),N45&gt;0,O45="Đã xác nhận",S45=""),"Định mức danh mục: "&amp;IFERROR(IF(INDEX('11. DM_SAN_PHAM'!$F$3:$F$202,MATCH(L45,'11. DM_SAN_PHAM'!$A$3:$A$202,0))="","",INDEX('11. DM_SAN_PHAM'!$F$3:$F$202,MATCH(L45,'11. DM_SAN_PHAM'!$A$3:$A$202,0))),""),IF(J45="Có định mức","Định mức: "&amp;I45,"Ước lượng thực tế"&amp;IF(I45="","","; "&amp;I45))))</f>
        <v/>
      </c>
      <c r="R45" s="83" t="str">
        <f t="shared" si="7"/>
        <v/>
      </c>
      <c r="S45" s="81"/>
    </row>
    <row r="46" spans="1:19">
      <c r="A46" s="81"/>
      <c r="B46" s="83" t="str">
        <f>IF(A46="","",IFERROR(IF(INDEX('2. A2_CongViec'!$C$3:$C$202,MATCH(A46,'2. A2_CongViec'!$A$3:$A$202,0))="","",INDEX('2. A2_CongViec'!$C$3:$C$202,MATCH(A46,'2. A2_CongViec'!$A$3:$A$202,0))),""))</f>
        <v/>
      </c>
      <c r="C46" s="81"/>
      <c r="D46" s="81"/>
      <c r="E46" s="81"/>
      <c r="F46" s="84" t="str">
        <f t="shared" si="4"/>
        <v/>
      </c>
      <c r="G46" s="84" t="str">
        <f t="shared" si="5"/>
        <v/>
      </c>
      <c r="H46" s="81"/>
      <c r="I46" s="81"/>
      <c r="J46" s="81"/>
      <c r="K46" s="81"/>
      <c r="L46" s="81"/>
      <c r="M46" s="83" t="str">
        <f>IF(L46="","",IFERROR(IF(INDEX('11. DM_SAN_PHAM'!$D$3:$D$202,MATCH(L46,'11. DM_SAN_PHAM'!$A$3:$A$202,0))="","",INDEX('11. DM_SAN_PHAM'!$D$3:$D$202,MATCH(L46,'11. DM_SAN_PHAM'!$A$3:$A$202,0))),""))</f>
        <v/>
      </c>
      <c r="N46" s="83" t="str">
        <f>IF(L46="","",IFERROR(IF(INDEX('11. DM_SAN_PHAM'!$E$3:$E$202,MATCH(L46,'11. DM_SAN_PHAM'!$A$3:$A$202,0))="","",INDEX('11. DM_SAN_PHAM'!$E$3:$E$202,MATCH(L46,'11. DM_SAN_PHAM'!$A$3:$A$202,0))),""))</f>
        <v/>
      </c>
      <c r="O46" s="83" t="str">
        <f>IF(L46="","",IFERROR(IF(INDEX('11. DM_SAN_PHAM'!$G$3:$G$202,MATCH(L46,'11. DM_SAN_PHAM'!$A$3:$A$202,0))="","",INDEX('11. DM_SAN_PHAM'!$G$3:$G$202,MATCH(L46,'11. DM_SAN_PHAM'!$A$3:$A$202,0))),""))</f>
        <v/>
      </c>
      <c r="P46" s="83" t="str">
        <f t="shared" si="6"/>
        <v/>
      </c>
      <c r="Q46" s="83" t="str">
        <f>IF(P46="","",IF(AND(ISNUMBER(N46),N46&gt;0,O46="Đã xác nhận",S46=""),"Định mức danh mục: "&amp;IFERROR(IF(INDEX('11. DM_SAN_PHAM'!$F$3:$F$202,MATCH(L46,'11. DM_SAN_PHAM'!$A$3:$A$202,0))="","",INDEX('11. DM_SAN_PHAM'!$F$3:$F$202,MATCH(L46,'11. DM_SAN_PHAM'!$A$3:$A$202,0))),""),IF(J46="Có định mức","Định mức: "&amp;I46,"Ước lượng thực tế"&amp;IF(I46="","","; "&amp;I46))))</f>
        <v/>
      </c>
      <c r="R46" s="83" t="str">
        <f t="shared" si="7"/>
        <v/>
      </c>
      <c r="S46" s="81"/>
    </row>
    <row r="47" spans="1:19">
      <c r="A47" s="81"/>
      <c r="B47" s="83" t="str">
        <f>IF(A47="","",IFERROR(IF(INDEX('2. A2_CongViec'!$C$3:$C$202,MATCH(A47,'2. A2_CongViec'!$A$3:$A$202,0))="","",INDEX('2. A2_CongViec'!$C$3:$C$202,MATCH(A47,'2. A2_CongViec'!$A$3:$A$202,0))),""))</f>
        <v/>
      </c>
      <c r="C47" s="81"/>
      <c r="D47" s="81"/>
      <c r="E47" s="81"/>
      <c r="F47" s="84" t="str">
        <f t="shared" si="4"/>
        <v/>
      </c>
      <c r="G47" s="84" t="str">
        <f t="shared" si="5"/>
        <v/>
      </c>
      <c r="H47" s="81"/>
      <c r="I47" s="81"/>
      <c r="J47" s="81"/>
      <c r="K47" s="81"/>
      <c r="L47" s="81"/>
      <c r="M47" s="83" t="str">
        <f>IF(L47="","",IFERROR(IF(INDEX('11. DM_SAN_PHAM'!$D$3:$D$202,MATCH(L47,'11. DM_SAN_PHAM'!$A$3:$A$202,0))="","",INDEX('11. DM_SAN_PHAM'!$D$3:$D$202,MATCH(L47,'11. DM_SAN_PHAM'!$A$3:$A$202,0))),""))</f>
        <v/>
      </c>
      <c r="N47" s="83" t="str">
        <f>IF(L47="","",IFERROR(IF(INDEX('11. DM_SAN_PHAM'!$E$3:$E$202,MATCH(L47,'11. DM_SAN_PHAM'!$A$3:$A$202,0))="","",INDEX('11. DM_SAN_PHAM'!$E$3:$E$202,MATCH(L47,'11. DM_SAN_PHAM'!$A$3:$A$202,0))),""))</f>
        <v/>
      </c>
      <c r="O47" s="83" t="str">
        <f>IF(L47="","",IFERROR(IF(INDEX('11. DM_SAN_PHAM'!$G$3:$G$202,MATCH(L47,'11. DM_SAN_PHAM'!$A$3:$A$202,0))="","",INDEX('11. DM_SAN_PHAM'!$G$3:$G$202,MATCH(L47,'11. DM_SAN_PHAM'!$A$3:$A$202,0))),""))</f>
        <v/>
      </c>
      <c r="P47" s="83" t="str">
        <f t="shared" si="6"/>
        <v/>
      </c>
      <c r="Q47" s="83" t="str">
        <f>IF(P47="","",IF(AND(ISNUMBER(N47),N47&gt;0,O47="Đã xác nhận",S47=""),"Định mức danh mục: "&amp;IFERROR(IF(INDEX('11. DM_SAN_PHAM'!$F$3:$F$202,MATCH(L47,'11. DM_SAN_PHAM'!$A$3:$A$202,0))="","",INDEX('11. DM_SAN_PHAM'!$F$3:$F$202,MATCH(L47,'11. DM_SAN_PHAM'!$A$3:$A$202,0))),""),IF(J47="Có định mức","Định mức: "&amp;I47,"Ước lượng thực tế"&amp;IF(I47="","","; "&amp;I47))))</f>
        <v/>
      </c>
      <c r="R47" s="83" t="str">
        <f t="shared" si="7"/>
        <v/>
      </c>
      <c r="S47" s="81"/>
    </row>
    <row r="48" spans="1:19">
      <c r="A48" s="81"/>
      <c r="B48" s="83" t="str">
        <f>IF(A48="","",IFERROR(IF(INDEX('2. A2_CongViec'!$C$3:$C$202,MATCH(A48,'2. A2_CongViec'!$A$3:$A$202,0))="","",INDEX('2. A2_CongViec'!$C$3:$C$202,MATCH(A48,'2. A2_CongViec'!$A$3:$A$202,0))),""))</f>
        <v/>
      </c>
      <c r="C48" s="81"/>
      <c r="D48" s="81"/>
      <c r="E48" s="81"/>
      <c r="F48" s="84" t="str">
        <f t="shared" si="4"/>
        <v/>
      </c>
      <c r="G48" s="84" t="str">
        <f t="shared" si="5"/>
        <v/>
      </c>
      <c r="H48" s="81"/>
      <c r="I48" s="81"/>
      <c r="J48" s="81"/>
      <c r="K48" s="81"/>
      <c r="L48" s="81"/>
      <c r="M48" s="83" t="str">
        <f>IF(L48="","",IFERROR(IF(INDEX('11. DM_SAN_PHAM'!$D$3:$D$202,MATCH(L48,'11. DM_SAN_PHAM'!$A$3:$A$202,0))="","",INDEX('11. DM_SAN_PHAM'!$D$3:$D$202,MATCH(L48,'11. DM_SAN_PHAM'!$A$3:$A$202,0))),""))</f>
        <v/>
      </c>
      <c r="N48" s="83" t="str">
        <f>IF(L48="","",IFERROR(IF(INDEX('11. DM_SAN_PHAM'!$E$3:$E$202,MATCH(L48,'11. DM_SAN_PHAM'!$A$3:$A$202,0))="","",INDEX('11. DM_SAN_PHAM'!$E$3:$E$202,MATCH(L48,'11. DM_SAN_PHAM'!$A$3:$A$202,0))),""))</f>
        <v/>
      </c>
      <c r="O48" s="83" t="str">
        <f>IF(L48="","",IFERROR(IF(INDEX('11. DM_SAN_PHAM'!$G$3:$G$202,MATCH(L48,'11. DM_SAN_PHAM'!$A$3:$A$202,0))="","",INDEX('11. DM_SAN_PHAM'!$G$3:$G$202,MATCH(L48,'11. DM_SAN_PHAM'!$A$3:$A$202,0))),""))</f>
        <v/>
      </c>
      <c r="P48" s="83" t="str">
        <f t="shared" si="6"/>
        <v/>
      </c>
      <c r="Q48" s="83" t="str">
        <f>IF(P48="","",IF(AND(ISNUMBER(N48),N48&gt;0,O48="Đã xác nhận",S48=""),"Định mức danh mục: "&amp;IFERROR(IF(INDEX('11. DM_SAN_PHAM'!$F$3:$F$202,MATCH(L48,'11. DM_SAN_PHAM'!$A$3:$A$202,0))="","",INDEX('11. DM_SAN_PHAM'!$F$3:$F$202,MATCH(L48,'11. DM_SAN_PHAM'!$A$3:$A$202,0))),""),IF(J48="Có định mức","Định mức: "&amp;I48,"Ước lượng thực tế"&amp;IF(I48="","","; "&amp;I48))))</f>
        <v/>
      </c>
      <c r="R48" s="83" t="str">
        <f t="shared" si="7"/>
        <v/>
      </c>
      <c r="S48" s="81"/>
    </row>
    <row r="49" spans="1:19">
      <c r="A49" s="81"/>
      <c r="B49" s="83" t="str">
        <f>IF(A49="","",IFERROR(IF(INDEX('2. A2_CongViec'!$C$3:$C$202,MATCH(A49,'2. A2_CongViec'!$A$3:$A$202,0))="","",INDEX('2. A2_CongViec'!$C$3:$C$202,MATCH(A49,'2. A2_CongViec'!$A$3:$A$202,0))),""))</f>
        <v/>
      </c>
      <c r="C49" s="81"/>
      <c r="D49" s="81"/>
      <c r="E49" s="81"/>
      <c r="F49" s="84" t="str">
        <f t="shared" si="4"/>
        <v/>
      </c>
      <c r="G49" s="84" t="str">
        <f t="shared" si="5"/>
        <v/>
      </c>
      <c r="H49" s="81"/>
      <c r="I49" s="81"/>
      <c r="J49" s="81"/>
      <c r="K49" s="81"/>
      <c r="L49" s="81"/>
      <c r="M49" s="83" t="str">
        <f>IF(L49="","",IFERROR(IF(INDEX('11. DM_SAN_PHAM'!$D$3:$D$202,MATCH(L49,'11. DM_SAN_PHAM'!$A$3:$A$202,0))="","",INDEX('11. DM_SAN_PHAM'!$D$3:$D$202,MATCH(L49,'11. DM_SAN_PHAM'!$A$3:$A$202,0))),""))</f>
        <v/>
      </c>
      <c r="N49" s="83" t="str">
        <f>IF(L49="","",IFERROR(IF(INDEX('11. DM_SAN_PHAM'!$E$3:$E$202,MATCH(L49,'11. DM_SAN_PHAM'!$A$3:$A$202,0))="","",INDEX('11. DM_SAN_PHAM'!$E$3:$E$202,MATCH(L49,'11. DM_SAN_PHAM'!$A$3:$A$202,0))),""))</f>
        <v/>
      </c>
      <c r="O49" s="83" t="str">
        <f>IF(L49="","",IFERROR(IF(INDEX('11. DM_SAN_PHAM'!$G$3:$G$202,MATCH(L49,'11. DM_SAN_PHAM'!$A$3:$A$202,0))="","",INDEX('11. DM_SAN_PHAM'!$G$3:$G$202,MATCH(L49,'11. DM_SAN_PHAM'!$A$3:$A$202,0))),""))</f>
        <v/>
      </c>
      <c r="P49" s="83" t="str">
        <f t="shared" si="6"/>
        <v/>
      </c>
      <c r="Q49" s="83" t="str">
        <f>IF(P49="","",IF(AND(ISNUMBER(N49),N49&gt;0,O49="Đã xác nhận",S49=""),"Định mức danh mục: "&amp;IFERROR(IF(INDEX('11. DM_SAN_PHAM'!$F$3:$F$202,MATCH(L49,'11. DM_SAN_PHAM'!$A$3:$A$202,0))="","",INDEX('11. DM_SAN_PHAM'!$F$3:$F$202,MATCH(L49,'11. DM_SAN_PHAM'!$A$3:$A$202,0))),""),IF(J49="Có định mức","Định mức: "&amp;I49,"Ước lượng thực tế"&amp;IF(I49="","","; "&amp;I49))))</f>
        <v/>
      </c>
      <c r="R49" s="83" t="str">
        <f t="shared" si="7"/>
        <v/>
      </c>
      <c r="S49" s="81"/>
    </row>
    <row r="50" spans="1:19">
      <c r="A50" s="81"/>
      <c r="B50" s="83" t="str">
        <f>IF(A50="","",IFERROR(IF(INDEX('2. A2_CongViec'!$C$3:$C$202,MATCH(A50,'2. A2_CongViec'!$A$3:$A$202,0))="","",INDEX('2. A2_CongViec'!$C$3:$C$202,MATCH(A50,'2. A2_CongViec'!$A$3:$A$202,0))),""))</f>
        <v/>
      </c>
      <c r="C50" s="81"/>
      <c r="D50" s="81"/>
      <c r="E50" s="81"/>
      <c r="F50" s="84" t="str">
        <f t="shared" si="4"/>
        <v/>
      </c>
      <c r="G50" s="84" t="str">
        <f t="shared" si="5"/>
        <v/>
      </c>
      <c r="H50" s="81"/>
      <c r="I50" s="81"/>
      <c r="J50" s="81"/>
      <c r="K50" s="81"/>
      <c r="L50" s="81"/>
      <c r="M50" s="83" t="str">
        <f>IF(L50="","",IFERROR(IF(INDEX('11. DM_SAN_PHAM'!$D$3:$D$202,MATCH(L50,'11. DM_SAN_PHAM'!$A$3:$A$202,0))="","",INDEX('11. DM_SAN_PHAM'!$D$3:$D$202,MATCH(L50,'11. DM_SAN_PHAM'!$A$3:$A$202,0))),""))</f>
        <v/>
      </c>
      <c r="N50" s="83" t="str">
        <f>IF(L50="","",IFERROR(IF(INDEX('11. DM_SAN_PHAM'!$E$3:$E$202,MATCH(L50,'11. DM_SAN_PHAM'!$A$3:$A$202,0))="","",INDEX('11. DM_SAN_PHAM'!$E$3:$E$202,MATCH(L50,'11. DM_SAN_PHAM'!$A$3:$A$202,0))),""))</f>
        <v/>
      </c>
      <c r="O50" s="83" t="str">
        <f>IF(L50="","",IFERROR(IF(INDEX('11. DM_SAN_PHAM'!$G$3:$G$202,MATCH(L50,'11. DM_SAN_PHAM'!$A$3:$A$202,0))="","",INDEX('11. DM_SAN_PHAM'!$G$3:$G$202,MATCH(L50,'11. DM_SAN_PHAM'!$A$3:$A$202,0))),""))</f>
        <v/>
      </c>
      <c r="P50" s="83" t="str">
        <f t="shared" si="6"/>
        <v/>
      </c>
      <c r="Q50" s="83" t="str">
        <f>IF(P50="","",IF(AND(ISNUMBER(N50),N50&gt;0,O50="Đã xác nhận",S50=""),"Định mức danh mục: "&amp;IFERROR(IF(INDEX('11. DM_SAN_PHAM'!$F$3:$F$202,MATCH(L50,'11. DM_SAN_PHAM'!$A$3:$A$202,0))="","",INDEX('11. DM_SAN_PHAM'!$F$3:$F$202,MATCH(L50,'11. DM_SAN_PHAM'!$A$3:$A$202,0))),""),IF(J50="Có định mức","Định mức: "&amp;I50,"Ước lượng thực tế"&amp;IF(I50="","","; "&amp;I50))))</f>
        <v/>
      </c>
      <c r="R50" s="83" t="str">
        <f t="shared" si="7"/>
        <v/>
      </c>
      <c r="S50" s="81"/>
    </row>
    <row r="51" spans="1:19">
      <c r="A51" s="81"/>
      <c r="B51" s="83" t="str">
        <f>IF(A51="","",IFERROR(IF(INDEX('2. A2_CongViec'!$C$3:$C$202,MATCH(A51,'2. A2_CongViec'!$A$3:$A$202,0))="","",INDEX('2. A2_CongViec'!$C$3:$C$202,MATCH(A51,'2. A2_CongViec'!$A$3:$A$202,0))),""))</f>
        <v/>
      </c>
      <c r="C51" s="81"/>
      <c r="D51" s="81"/>
      <c r="E51" s="81"/>
      <c r="F51" s="84" t="str">
        <f t="shared" si="4"/>
        <v/>
      </c>
      <c r="G51" s="84" t="str">
        <f t="shared" si="5"/>
        <v/>
      </c>
      <c r="H51" s="81"/>
      <c r="I51" s="81"/>
      <c r="J51" s="81"/>
      <c r="K51" s="81"/>
      <c r="L51" s="81"/>
      <c r="M51" s="83" t="str">
        <f>IF(L51="","",IFERROR(IF(INDEX('11. DM_SAN_PHAM'!$D$3:$D$202,MATCH(L51,'11. DM_SAN_PHAM'!$A$3:$A$202,0))="","",INDEX('11. DM_SAN_PHAM'!$D$3:$D$202,MATCH(L51,'11. DM_SAN_PHAM'!$A$3:$A$202,0))),""))</f>
        <v/>
      </c>
      <c r="N51" s="83" t="str">
        <f>IF(L51="","",IFERROR(IF(INDEX('11. DM_SAN_PHAM'!$E$3:$E$202,MATCH(L51,'11. DM_SAN_PHAM'!$A$3:$A$202,0))="","",INDEX('11. DM_SAN_PHAM'!$E$3:$E$202,MATCH(L51,'11. DM_SAN_PHAM'!$A$3:$A$202,0))),""))</f>
        <v/>
      </c>
      <c r="O51" s="83" t="str">
        <f>IF(L51="","",IFERROR(IF(INDEX('11. DM_SAN_PHAM'!$G$3:$G$202,MATCH(L51,'11. DM_SAN_PHAM'!$A$3:$A$202,0))="","",INDEX('11. DM_SAN_PHAM'!$G$3:$G$202,MATCH(L51,'11. DM_SAN_PHAM'!$A$3:$A$202,0))),""))</f>
        <v/>
      </c>
      <c r="P51" s="83" t="str">
        <f t="shared" si="6"/>
        <v/>
      </c>
      <c r="Q51" s="83" t="str">
        <f>IF(P51="","",IF(AND(ISNUMBER(N51),N51&gt;0,O51="Đã xác nhận",S51=""),"Định mức danh mục: "&amp;IFERROR(IF(INDEX('11. DM_SAN_PHAM'!$F$3:$F$202,MATCH(L51,'11. DM_SAN_PHAM'!$A$3:$A$202,0))="","",INDEX('11. DM_SAN_PHAM'!$F$3:$F$202,MATCH(L51,'11. DM_SAN_PHAM'!$A$3:$A$202,0))),""),IF(J51="Có định mức","Định mức: "&amp;I51,"Ước lượng thực tế"&amp;IF(I51="","","; "&amp;I51))))</f>
        <v/>
      </c>
      <c r="R51" s="83" t="str">
        <f t="shared" si="7"/>
        <v/>
      </c>
      <c r="S51" s="81"/>
    </row>
    <row r="52" spans="1:19">
      <c r="A52" s="81"/>
      <c r="B52" s="83" t="str">
        <f>IF(A52="","",IFERROR(IF(INDEX('2. A2_CongViec'!$C$3:$C$202,MATCH(A52,'2. A2_CongViec'!$A$3:$A$202,0))="","",INDEX('2. A2_CongViec'!$C$3:$C$202,MATCH(A52,'2. A2_CongViec'!$A$3:$A$202,0))),""))</f>
        <v/>
      </c>
      <c r="C52" s="81"/>
      <c r="D52" s="81"/>
      <c r="E52" s="81"/>
      <c r="F52" s="84" t="str">
        <f t="shared" si="4"/>
        <v/>
      </c>
      <c r="G52" s="84" t="str">
        <f t="shared" si="5"/>
        <v/>
      </c>
      <c r="H52" s="81"/>
      <c r="I52" s="81"/>
      <c r="J52" s="81"/>
      <c r="K52" s="81"/>
      <c r="L52" s="81"/>
      <c r="M52" s="83" t="str">
        <f>IF(L52="","",IFERROR(IF(INDEX('11. DM_SAN_PHAM'!$D$3:$D$202,MATCH(L52,'11. DM_SAN_PHAM'!$A$3:$A$202,0))="","",INDEX('11. DM_SAN_PHAM'!$D$3:$D$202,MATCH(L52,'11. DM_SAN_PHAM'!$A$3:$A$202,0))),""))</f>
        <v/>
      </c>
      <c r="N52" s="83" t="str">
        <f>IF(L52="","",IFERROR(IF(INDEX('11. DM_SAN_PHAM'!$E$3:$E$202,MATCH(L52,'11. DM_SAN_PHAM'!$A$3:$A$202,0))="","",INDEX('11. DM_SAN_PHAM'!$E$3:$E$202,MATCH(L52,'11. DM_SAN_PHAM'!$A$3:$A$202,0))),""))</f>
        <v/>
      </c>
      <c r="O52" s="83" t="str">
        <f>IF(L52="","",IFERROR(IF(INDEX('11. DM_SAN_PHAM'!$G$3:$G$202,MATCH(L52,'11. DM_SAN_PHAM'!$A$3:$A$202,0))="","",INDEX('11. DM_SAN_PHAM'!$G$3:$G$202,MATCH(L52,'11. DM_SAN_PHAM'!$A$3:$A$202,0))),""))</f>
        <v/>
      </c>
      <c r="P52" s="83" t="str">
        <f t="shared" si="6"/>
        <v/>
      </c>
      <c r="Q52" s="83" t="str">
        <f>IF(P52="","",IF(AND(ISNUMBER(N52),N52&gt;0,O52="Đã xác nhận",S52=""),"Định mức danh mục: "&amp;IFERROR(IF(INDEX('11. DM_SAN_PHAM'!$F$3:$F$202,MATCH(L52,'11. DM_SAN_PHAM'!$A$3:$A$202,0))="","",INDEX('11. DM_SAN_PHAM'!$F$3:$F$202,MATCH(L52,'11. DM_SAN_PHAM'!$A$3:$A$202,0))),""),IF(J52="Có định mức","Định mức: "&amp;I52,"Ước lượng thực tế"&amp;IF(I52="","","; "&amp;I52))))</f>
        <v/>
      </c>
      <c r="R52" s="83" t="str">
        <f t="shared" si="7"/>
        <v/>
      </c>
      <c r="S52" s="81"/>
    </row>
    <row r="53" spans="1:19">
      <c r="A53" s="81"/>
      <c r="B53" s="83" t="str">
        <f>IF(A53="","",IFERROR(IF(INDEX('2. A2_CongViec'!$C$3:$C$202,MATCH(A53,'2. A2_CongViec'!$A$3:$A$202,0))="","",INDEX('2. A2_CongViec'!$C$3:$C$202,MATCH(A53,'2. A2_CongViec'!$A$3:$A$202,0))),""))</f>
        <v/>
      </c>
      <c r="C53" s="81"/>
      <c r="D53" s="81"/>
      <c r="E53" s="81"/>
      <c r="F53" s="84" t="str">
        <f t="shared" si="4"/>
        <v/>
      </c>
      <c r="G53" s="84" t="str">
        <f t="shared" si="5"/>
        <v/>
      </c>
      <c r="H53" s="81"/>
      <c r="I53" s="81"/>
      <c r="J53" s="81"/>
      <c r="K53" s="81"/>
      <c r="L53" s="81"/>
      <c r="M53" s="83" t="str">
        <f>IF(L53="","",IFERROR(IF(INDEX('11. DM_SAN_PHAM'!$D$3:$D$202,MATCH(L53,'11. DM_SAN_PHAM'!$A$3:$A$202,0))="","",INDEX('11. DM_SAN_PHAM'!$D$3:$D$202,MATCH(L53,'11. DM_SAN_PHAM'!$A$3:$A$202,0))),""))</f>
        <v/>
      </c>
      <c r="N53" s="83" t="str">
        <f>IF(L53="","",IFERROR(IF(INDEX('11. DM_SAN_PHAM'!$E$3:$E$202,MATCH(L53,'11. DM_SAN_PHAM'!$A$3:$A$202,0))="","",INDEX('11. DM_SAN_PHAM'!$E$3:$E$202,MATCH(L53,'11. DM_SAN_PHAM'!$A$3:$A$202,0))),""))</f>
        <v/>
      </c>
      <c r="O53" s="83" t="str">
        <f>IF(L53="","",IFERROR(IF(INDEX('11. DM_SAN_PHAM'!$G$3:$G$202,MATCH(L53,'11. DM_SAN_PHAM'!$A$3:$A$202,0))="","",INDEX('11. DM_SAN_PHAM'!$G$3:$G$202,MATCH(L53,'11. DM_SAN_PHAM'!$A$3:$A$202,0))),""))</f>
        <v/>
      </c>
      <c r="P53" s="83" t="str">
        <f t="shared" si="6"/>
        <v/>
      </c>
      <c r="Q53" s="83" t="str">
        <f>IF(P53="","",IF(AND(ISNUMBER(N53),N53&gt;0,O53="Đã xác nhận",S53=""),"Định mức danh mục: "&amp;IFERROR(IF(INDEX('11. DM_SAN_PHAM'!$F$3:$F$202,MATCH(L53,'11. DM_SAN_PHAM'!$A$3:$A$202,0))="","",INDEX('11. DM_SAN_PHAM'!$F$3:$F$202,MATCH(L53,'11. DM_SAN_PHAM'!$A$3:$A$202,0))),""),IF(J53="Có định mức","Định mức: "&amp;I53,"Ước lượng thực tế"&amp;IF(I53="","","; "&amp;I53))))</f>
        <v/>
      </c>
      <c r="R53" s="83" t="str">
        <f t="shared" si="7"/>
        <v/>
      </c>
      <c r="S53" s="81"/>
    </row>
    <row r="54" spans="1:19">
      <c r="A54" s="81"/>
      <c r="B54" s="83" t="str">
        <f>IF(A54="","",IFERROR(IF(INDEX('2. A2_CongViec'!$C$3:$C$202,MATCH(A54,'2. A2_CongViec'!$A$3:$A$202,0))="","",INDEX('2. A2_CongViec'!$C$3:$C$202,MATCH(A54,'2. A2_CongViec'!$A$3:$A$202,0))),""))</f>
        <v/>
      </c>
      <c r="C54" s="81"/>
      <c r="D54" s="81"/>
      <c r="E54" s="81"/>
      <c r="F54" s="84" t="str">
        <f t="shared" si="4"/>
        <v/>
      </c>
      <c r="G54" s="84" t="str">
        <f t="shared" si="5"/>
        <v/>
      </c>
      <c r="H54" s="81"/>
      <c r="I54" s="81"/>
      <c r="J54" s="81"/>
      <c r="K54" s="81"/>
      <c r="L54" s="81"/>
      <c r="M54" s="83" t="str">
        <f>IF(L54="","",IFERROR(IF(INDEX('11. DM_SAN_PHAM'!$D$3:$D$202,MATCH(L54,'11. DM_SAN_PHAM'!$A$3:$A$202,0))="","",INDEX('11. DM_SAN_PHAM'!$D$3:$D$202,MATCH(L54,'11. DM_SAN_PHAM'!$A$3:$A$202,0))),""))</f>
        <v/>
      </c>
      <c r="N54" s="83" t="str">
        <f>IF(L54="","",IFERROR(IF(INDEX('11. DM_SAN_PHAM'!$E$3:$E$202,MATCH(L54,'11. DM_SAN_PHAM'!$A$3:$A$202,0))="","",INDEX('11. DM_SAN_PHAM'!$E$3:$E$202,MATCH(L54,'11. DM_SAN_PHAM'!$A$3:$A$202,0))),""))</f>
        <v/>
      </c>
      <c r="O54" s="83" t="str">
        <f>IF(L54="","",IFERROR(IF(INDEX('11. DM_SAN_PHAM'!$G$3:$G$202,MATCH(L54,'11. DM_SAN_PHAM'!$A$3:$A$202,0))="","",INDEX('11. DM_SAN_PHAM'!$G$3:$G$202,MATCH(L54,'11. DM_SAN_PHAM'!$A$3:$A$202,0))),""))</f>
        <v/>
      </c>
      <c r="P54" s="83" t="str">
        <f t="shared" si="6"/>
        <v/>
      </c>
      <c r="Q54" s="83" t="str">
        <f>IF(P54="","",IF(AND(ISNUMBER(N54),N54&gt;0,O54="Đã xác nhận",S54=""),"Định mức danh mục: "&amp;IFERROR(IF(INDEX('11. DM_SAN_PHAM'!$F$3:$F$202,MATCH(L54,'11. DM_SAN_PHAM'!$A$3:$A$202,0))="","",INDEX('11. DM_SAN_PHAM'!$F$3:$F$202,MATCH(L54,'11. DM_SAN_PHAM'!$A$3:$A$202,0))),""),IF(J54="Có định mức","Định mức: "&amp;I54,"Ước lượng thực tế"&amp;IF(I54="","","; "&amp;I54))))</f>
        <v/>
      </c>
      <c r="R54" s="83" t="str">
        <f t="shared" si="7"/>
        <v/>
      </c>
      <c r="S54" s="81"/>
    </row>
    <row r="55" spans="1:19">
      <c r="A55" s="81"/>
      <c r="B55" s="83" t="str">
        <f>IF(A55="","",IFERROR(IF(INDEX('2. A2_CongViec'!$C$3:$C$202,MATCH(A55,'2. A2_CongViec'!$A$3:$A$202,0))="","",INDEX('2. A2_CongViec'!$C$3:$C$202,MATCH(A55,'2. A2_CongViec'!$A$3:$A$202,0))),""))</f>
        <v/>
      </c>
      <c r="C55" s="81"/>
      <c r="D55" s="81"/>
      <c r="E55" s="81"/>
      <c r="F55" s="84" t="str">
        <f t="shared" si="4"/>
        <v/>
      </c>
      <c r="G55" s="84" t="str">
        <f t="shared" si="5"/>
        <v/>
      </c>
      <c r="H55" s="81"/>
      <c r="I55" s="81"/>
      <c r="J55" s="81"/>
      <c r="K55" s="81"/>
      <c r="L55" s="81"/>
      <c r="M55" s="83" t="str">
        <f>IF(L55="","",IFERROR(IF(INDEX('11. DM_SAN_PHAM'!$D$3:$D$202,MATCH(L55,'11. DM_SAN_PHAM'!$A$3:$A$202,0))="","",INDEX('11. DM_SAN_PHAM'!$D$3:$D$202,MATCH(L55,'11. DM_SAN_PHAM'!$A$3:$A$202,0))),""))</f>
        <v/>
      </c>
      <c r="N55" s="83" t="str">
        <f>IF(L55="","",IFERROR(IF(INDEX('11. DM_SAN_PHAM'!$E$3:$E$202,MATCH(L55,'11. DM_SAN_PHAM'!$A$3:$A$202,0))="","",INDEX('11. DM_SAN_PHAM'!$E$3:$E$202,MATCH(L55,'11. DM_SAN_PHAM'!$A$3:$A$202,0))),""))</f>
        <v/>
      </c>
      <c r="O55" s="83" t="str">
        <f>IF(L55="","",IFERROR(IF(INDEX('11. DM_SAN_PHAM'!$G$3:$G$202,MATCH(L55,'11. DM_SAN_PHAM'!$A$3:$A$202,0))="","",INDEX('11. DM_SAN_PHAM'!$G$3:$G$202,MATCH(L55,'11. DM_SAN_PHAM'!$A$3:$A$202,0))),""))</f>
        <v/>
      </c>
      <c r="P55" s="83" t="str">
        <f t="shared" si="6"/>
        <v/>
      </c>
      <c r="Q55" s="83" t="str">
        <f>IF(P55="","",IF(AND(ISNUMBER(N55),N55&gt;0,O55="Đã xác nhận",S55=""),"Định mức danh mục: "&amp;IFERROR(IF(INDEX('11. DM_SAN_PHAM'!$F$3:$F$202,MATCH(L55,'11. DM_SAN_PHAM'!$A$3:$A$202,0))="","",INDEX('11. DM_SAN_PHAM'!$F$3:$F$202,MATCH(L55,'11. DM_SAN_PHAM'!$A$3:$A$202,0))),""),IF(J55="Có định mức","Định mức: "&amp;I55,"Ước lượng thực tế"&amp;IF(I55="","","; "&amp;I55))))</f>
        <v/>
      </c>
      <c r="R55" s="83" t="str">
        <f t="shared" si="7"/>
        <v/>
      </c>
      <c r="S55" s="81"/>
    </row>
    <row r="56" spans="1:19">
      <c r="A56" s="81"/>
      <c r="B56" s="83" t="str">
        <f>IF(A56="","",IFERROR(IF(INDEX('2. A2_CongViec'!$C$3:$C$202,MATCH(A56,'2. A2_CongViec'!$A$3:$A$202,0))="","",INDEX('2. A2_CongViec'!$C$3:$C$202,MATCH(A56,'2. A2_CongViec'!$A$3:$A$202,0))),""))</f>
        <v/>
      </c>
      <c r="C56" s="81"/>
      <c r="D56" s="81"/>
      <c r="E56" s="81"/>
      <c r="F56" s="84" t="str">
        <f t="shared" si="4"/>
        <v/>
      </c>
      <c r="G56" s="84" t="str">
        <f t="shared" si="5"/>
        <v/>
      </c>
      <c r="H56" s="81"/>
      <c r="I56" s="81"/>
      <c r="J56" s="81"/>
      <c r="K56" s="81"/>
      <c r="L56" s="81"/>
      <c r="M56" s="83" t="str">
        <f>IF(L56="","",IFERROR(IF(INDEX('11. DM_SAN_PHAM'!$D$3:$D$202,MATCH(L56,'11. DM_SAN_PHAM'!$A$3:$A$202,0))="","",INDEX('11. DM_SAN_PHAM'!$D$3:$D$202,MATCH(L56,'11. DM_SAN_PHAM'!$A$3:$A$202,0))),""))</f>
        <v/>
      </c>
      <c r="N56" s="83" t="str">
        <f>IF(L56="","",IFERROR(IF(INDEX('11. DM_SAN_PHAM'!$E$3:$E$202,MATCH(L56,'11. DM_SAN_PHAM'!$A$3:$A$202,0))="","",INDEX('11. DM_SAN_PHAM'!$E$3:$E$202,MATCH(L56,'11. DM_SAN_PHAM'!$A$3:$A$202,0))),""))</f>
        <v/>
      </c>
      <c r="O56" s="83" t="str">
        <f>IF(L56="","",IFERROR(IF(INDEX('11. DM_SAN_PHAM'!$G$3:$G$202,MATCH(L56,'11. DM_SAN_PHAM'!$A$3:$A$202,0))="","",INDEX('11. DM_SAN_PHAM'!$G$3:$G$202,MATCH(L56,'11. DM_SAN_PHAM'!$A$3:$A$202,0))),""))</f>
        <v/>
      </c>
      <c r="P56" s="83" t="str">
        <f t="shared" si="6"/>
        <v/>
      </c>
      <c r="Q56" s="83" t="str">
        <f>IF(P56="","",IF(AND(ISNUMBER(N56),N56&gt;0,O56="Đã xác nhận",S56=""),"Định mức danh mục: "&amp;IFERROR(IF(INDEX('11. DM_SAN_PHAM'!$F$3:$F$202,MATCH(L56,'11. DM_SAN_PHAM'!$A$3:$A$202,0))="","",INDEX('11. DM_SAN_PHAM'!$F$3:$F$202,MATCH(L56,'11. DM_SAN_PHAM'!$A$3:$A$202,0))),""),IF(J56="Có định mức","Định mức: "&amp;I56,"Ước lượng thực tế"&amp;IF(I56="","","; "&amp;I56))))</f>
        <v/>
      </c>
      <c r="R56" s="83" t="str">
        <f t="shared" si="7"/>
        <v/>
      </c>
      <c r="S56" s="81"/>
    </row>
    <row r="57" spans="1:19">
      <c r="A57" s="81"/>
      <c r="B57" s="83" t="str">
        <f>IF(A57="","",IFERROR(IF(INDEX('2. A2_CongViec'!$C$3:$C$202,MATCH(A57,'2. A2_CongViec'!$A$3:$A$202,0))="","",INDEX('2. A2_CongViec'!$C$3:$C$202,MATCH(A57,'2. A2_CongViec'!$A$3:$A$202,0))),""))</f>
        <v/>
      </c>
      <c r="C57" s="81"/>
      <c r="D57" s="81"/>
      <c r="E57" s="81"/>
      <c r="F57" s="84" t="str">
        <f t="shared" si="4"/>
        <v/>
      </c>
      <c r="G57" s="84" t="str">
        <f t="shared" si="5"/>
        <v/>
      </c>
      <c r="H57" s="81"/>
      <c r="I57" s="81"/>
      <c r="J57" s="81"/>
      <c r="K57" s="81"/>
      <c r="L57" s="81"/>
      <c r="M57" s="83" t="str">
        <f>IF(L57="","",IFERROR(IF(INDEX('11. DM_SAN_PHAM'!$D$3:$D$202,MATCH(L57,'11. DM_SAN_PHAM'!$A$3:$A$202,0))="","",INDEX('11. DM_SAN_PHAM'!$D$3:$D$202,MATCH(L57,'11. DM_SAN_PHAM'!$A$3:$A$202,0))),""))</f>
        <v/>
      </c>
      <c r="N57" s="83" t="str">
        <f>IF(L57="","",IFERROR(IF(INDEX('11. DM_SAN_PHAM'!$E$3:$E$202,MATCH(L57,'11. DM_SAN_PHAM'!$A$3:$A$202,0))="","",INDEX('11. DM_SAN_PHAM'!$E$3:$E$202,MATCH(L57,'11. DM_SAN_PHAM'!$A$3:$A$202,0))),""))</f>
        <v/>
      </c>
      <c r="O57" s="83" t="str">
        <f>IF(L57="","",IFERROR(IF(INDEX('11. DM_SAN_PHAM'!$G$3:$G$202,MATCH(L57,'11. DM_SAN_PHAM'!$A$3:$A$202,0))="","",INDEX('11. DM_SAN_PHAM'!$G$3:$G$202,MATCH(L57,'11. DM_SAN_PHAM'!$A$3:$A$202,0))),""))</f>
        <v/>
      </c>
      <c r="P57" s="83" t="str">
        <f t="shared" si="6"/>
        <v/>
      </c>
      <c r="Q57" s="83" t="str">
        <f>IF(P57="","",IF(AND(ISNUMBER(N57),N57&gt;0,O57="Đã xác nhận",S57=""),"Định mức danh mục: "&amp;IFERROR(IF(INDEX('11. DM_SAN_PHAM'!$F$3:$F$202,MATCH(L57,'11. DM_SAN_PHAM'!$A$3:$A$202,0))="","",INDEX('11. DM_SAN_PHAM'!$F$3:$F$202,MATCH(L57,'11. DM_SAN_PHAM'!$A$3:$A$202,0))),""),IF(J57="Có định mức","Định mức: "&amp;I57,"Ước lượng thực tế"&amp;IF(I57="","","; "&amp;I57))))</f>
        <v/>
      </c>
      <c r="R57" s="83" t="str">
        <f t="shared" si="7"/>
        <v/>
      </c>
      <c r="S57" s="81"/>
    </row>
    <row r="58" spans="1:19">
      <c r="A58" s="81"/>
      <c r="B58" s="83" t="str">
        <f>IF(A58="","",IFERROR(IF(INDEX('2. A2_CongViec'!$C$3:$C$202,MATCH(A58,'2. A2_CongViec'!$A$3:$A$202,0))="","",INDEX('2. A2_CongViec'!$C$3:$C$202,MATCH(A58,'2. A2_CongViec'!$A$3:$A$202,0))),""))</f>
        <v/>
      </c>
      <c r="C58" s="81"/>
      <c r="D58" s="81"/>
      <c r="E58" s="81"/>
      <c r="F58" s="84" t="str">
        <f t="shared" si="4"/>
        <v/>
      </c>
      <c r="G58" s="84" t="str">
        <f t="shared" si="5"/>
        <v/>
      </c>
      <c r="H58" s="81"/>
      <c r="I58" s="81"/>
      <c r="J58" s="81"/>
      <c r="K58" s="81"/>
      <c r="L58" s="81"/>
      <c r="M58" s="83" t="str">
        <f>IF(L58="","",IFERROR(IF(INDEX('11. DM_SAN_PHAM'!$D$3:$D$202,MATCH(L58,'11. DM_SAN_PHAM'!$A$3:$A$202,0))="","",INDEX('11. DM_SAN_PHAM'!$D$3:$D$202,MATCH(L58,'11. DM_SAN_PHAM'!$A$3:$A$202,0))),""))</f>
        <v/>
      </c>
      <c r="N58" s="83" t="str">
        <f>IF(L58="","",IFERROR(IF(INDEX('11. DM_SAN_PHAM'!$E$3:$E$202,MATCH(L58,'11. DM_SAN_PHAM'!$A$3:$A$202,0))="","",INDEX('11. DM_SAN_PHAM'!$E$3:$E$202,MATCH(L58,'11. DM_SAN_PHAM'!$A$3:$A$202,0))),""))</f>
        <v/>
      </c>
      <c r="O58" s="83" t="str">
        <f>IF(L58="","",IFERROR(IF(INDEX('11. DM_SAN_PHAM'!$G$3:$G$202,MATCH(L58,'11. DM_SAN_PHAM'!$A$3:$A$202,0))="","",INDEX('11. DM_SAN_PHAM'!$G$3:$G$202,MATCH(L58,'11. DM_SAN_PHAM'!$A$3:$A$202,0))),""))</f>
        <v/>
      </c>
      <c r="P58" s="83" t="str">
        <f t="shared" si="6"/>
        <v/>
      </c>
      <c r="Q58" s="83" t="str">
        <f>IF(P58="","",IF(AND(ISNUMBER(N58),N58&gt;0,O58="Đã xác nhận",S58=""),"Định mức danh mục: "&amp;IFERROR(IF(INDEX('11. DM_SAN_PHAM'!$F$3:$F$202,MATCH(L58,'11. DM_SAN_PHAM'!$A$3:$A$202,0))="","",INDEX('11. DM_SAN_PHAM'!$F$3:$F$202,MATCH(L58,'11. DM_SAN_PHAM'!$A$3:$A$202,0))),""),IF(J58="Có định mức","Định mức: "&amp;I58,"Ước lượng thực tế"&amp;IF(I58="","","; "&amp;I58))))</f>
        <v/>
      </c>
      <c r="R58" s="83" t="str">
        <f t="shared" si="7"/>
        <v/>
      </c>
      <c r="S58" s="81"/>
    </row>
    <row r="59" spans="1:19">
      <c r="A59" s="81"/>
      <c r="B59" s="83" t="str">
        <f>IF(A59="","",IFERROR(IF(INDEX('2. A2_CongViec'!$C$3:$C$202,MATCH(A59,'2. A2_CongViec'!$A$3:$A$202,0))="","",INDEX('2. A2_CongViec'!$C$3:$C$202,MATCH(A59,'2. A2_CongViec'!$A$3:$A$202,0))),""))</f>
        <v/>
      </c>
      <c r="C59" s="81"/>
      <c r="D59" s="81"/>
      <c r="E59" s="81"/>
      <c r="F59" s="84" t="str">
        <f t="shared" si="4"/>
        <v/>
      </c>
      <c r="G59" s="84" t="str">
        <f t="shared" si="5"/>
        <v/>
      </c>
      <c r="H59" s="81"/>
      <c r="I59" s="81"/>
      <c r="J59" s="81"/>
      <c r="K59" s="81"/>
      <c r="L59" s="81"/>
      <c r="M59" s="83" t="str">
        <f>IF(L59="","",IFERROR(IF(INDEX('11. DM_SAN_PHAM'!$D$3:$D$202,MATCH(L59,'11. DM_SAN_PHAM'!$A$3:$A$202,0))="","",INDEX('11. DM_SAN_PHAM'!$D$3:$D$202,MATCH(L59,'11. DM_SAN_PHAM'!$A$3:$A$202,0))),""))</f>
        <v/>
      </c>
      <c r="N59" s="83" t="str">
        <f>IF(L59="","",IFERROR(IF(INDEX('11. DM_SAN_PHAM'!$E$3:$E$202,MATCH(L59,'11. DM_SAN_PHAM'!$A$3:$A$202,0))="","",INDEX('11. DM_SAN_PHAM'!$E$3:$E$202,MATCH(L59,'11. DM_SAN_PHAM'!$A$3:$A$202,0))),""))</f>
        <v/>
      </c>
      <c r="O59" s="83" t="str">
        <f>IF(L59="","",IFERROR(IF(INDEX('11. DM_SAN_PHAM'!$G$3:$G$202,MATCH(L59,'11. DM_SAN_PHAM'!$A$3:$A$202,0))="","",INDEX('11. DM_SAN_PHAM'!$G$3:$G$202,MATCH(L59,'11. DM_SAN_PHAM'!$A$3:$A$202,0))),""))</f>
        <v/>
      </c>
      <c r="P59" s="83" t="str">
        <f t="shared" si="6"/>
        <v/>
      </c>
      <c r="Q59" s="83" t="str">
        <f>IF(P59="","",IF(AND(ISNUMBER(N59),N59&gt;0,O59="Đã xác nhận",S59=""),"Định mức danh mục: "&amp;IFERROR(IF(INDEX('11. DM_SAN_PHAM'!$F$3:$F$202,MATCH(L59,'11. DM_SAN_PHAM'!$A$3:$A$202,0))="","",INDEX('11. DM_SAN_PHAM'!$F$3:$F$202,MATCH(L59,'11. DM_SAN_PHAM'!$A$3:$A$202,0))),""),IF(J59="Có định mức","Định mức: "&amp;I59,"Ước lượng thực tế"&amp;IF(I59="","","; "&amp;I59))))</f>
        <v/>
      </c>
      <c r="R59" s="83" t="str">
        <f t="shared" si="7"/>
        <v/>
      </c>
      <c r="S59" s="81"/>
    </row>
    <row r="60" spans="1:19">
      <c r="A60" s="81"/>
      <c r="B60" s="83" t="str">
        <f>IF(A60="","",IFERROR(IF(INDEX('2. A2_CongViec'!$C$3:$C$202,MATCH(A60,'2. A2_CongViec'!$A$3:$A$202,0))="","",INDEX('2. A2_CongViec'!$C$3:$C$202,MATCH(A60,'2. A2_CongViec'!$A$3:$A$202,0))),""))</f>
        <v/>
      </c>
      <c r="C60" s="81"/>
      <c r="D60" s="81"/>
      <c r="E60" s="81"/>
      <c r="F60" s="84" t="str">
        <f t="shared" si="4"/>
        <v/>
      </c>
      <c r="G60" s="84" t="str">
        <f t="shared" si="5"/>
        <v/>
      </c>
      <c r="H60" s="81"/>
      <c r="I60" s="81"/>
      <c r="J60" s="81"/>
      <c r="K60" s="81"/>
      <c r="L60" s="81"/>
      <c r="M60" s="83" t="str">
        <f>IF(L60="","",IFERROR(IF(INDEX('11. DM_SAN_PHAM'!$D$3:$D$202,MATCH(L60,'11. DM_SAN_PHAM'!$A$3:$A$202,0))="","",INDEX('11. DM_SAN_PHAM'!$D$3:$D$202,MATCH(L60,'11. DM_SAN_PHAM'!$A$3:$A$202,0))),""))</f>
        <v/>
      </c>
      <c r="N60" s="83" t="str">
        <f>IF(L60="","",IFERROR(IF(INDEX('11. DM_SAN_PHAM'!$E$3:$E$202,MATCH(L60,'11. DM_SAN_PHAM'!$A$3:$A$202,0))="","",INDEX('11. DM_SAN_PHAM'!$E$3:$E$202,MATCH(L60,'11. DM_SAN_PHAM'!$A$3:$A$202,0))),""))</f>
        <v/>
      </c>
      <c r="O60" s="83" t="str">
        <f>IF(L60="","",IFERROR(IF(INDEX('11. DM_SAN_PHAM'!$G$3:$G$202,MATCH(L60,'11. DM_SAN_PHAM'!$A$3:$A$202,0))="","",INDEX('11. DM_SAN_PHAM'!$G$3:$G$202,MATCH(L60,'11. DM_SAN_PHAM'!$A$3:$A$202,0))),""))</f>
        <v/>
      </c>
      <c r="P60" s="83" t="str">
        <f t="shared" si="6"/>
        <v/>
      </c>
      <c r="Q60" s="83" t="str">
        <f>IF(P60="","",IF(AND(ISNUMBER(N60),N60&gt;0,O60="Đã xác nhận",S60=""),"Định mức danh mục: "&amp;IFERROR(IF(INDEX('11. DM_SAN_PHAM'!$F$3:$F$202,MATCH(L60,'11. DM_SAN_PHAM'!$A$3:$A$202,0))="","",INDEX('11. DM_SAN_PHAM'!$F$3:$F$202,MATCH(L60,'11. DM_SAN_PHAM'!$A$3:$A$202,0))),""),IF(J60="Có định mức","Định mức: "&amp;I60,"Ước lượng thực tế"&amp;IF(I60="","","; "&amp;I60))))</f>
        <v/>
      </c>
      <c r="R60" s="83" t="str">
        <f t="shared" si="7"/>
        <v/>
      </c>
      <c r="S60" s="81"/>
    </row>
    <row r="61" spans="1:19">
      <c r="A61" s="81"/>
      <c r="B61" s="83" t="str">
        <f>IF(A61="","",IFERROR(IF(INDEX('2. A2_CongViec'!$C$3:$C$202,MATCH(A61,'2. A2_CongViec'!$A$3:$A$202,0))="","",INDEX('2. A2_CongViec'!$C$3:$C$202,MATCH(A61,'2. A2_CongViec'!$A$3:$A$202,0))),""))</f>
        <v/>
      </c>
      <c r="C61" s="81"/>
      <c r="D61" s="81"/>
      <c r="E61" s="81"/>
      <c r="F61" s="84" t="str">
        <f t="shared" si="4"/>
        <v/>
      </c>
      <c r="G61" s="84" t="str">
        <f t="shared" si="5"/>
        <v/>
      </c>
      <c r="H61" s="81"/>
      <c r="I61" s="81"/>
      <c r="J61" s="81"/>
      <c r="K61" s="81"/>
      <c r="L61" s="81"/>
      <c r="M61" s="83" t="str">
        <f>IF(L61="","",IFERROR(IF(INDEX('11. DM_SAN_PHAM'!$D$3:$D$202,MATCH(L61,'11. DM_SAN_PHAM'!$A$3:$A$202,0))="","",INDEX('11. DM_SAN_PHAM'!$D$3:$D$202,MATCH(L61,'11. DM_SAN_PHAM'!$A$3:$A$202,0))),""))</f>
        <v/>
      </c>
      <c r="N61" s="83" t="str">
        <f>IF(L61="","",IFERROR(IF(INDEX('11. DM_SAN_PHAM'!$E$3:$E$202,MATCH(L61,'11. DM_SAN_PHAM'!$A$3:$A$202,0))="","",INDEX('11. DM_SAN_PHAM'!$E$3:$E$202,MATCH(L61,'11. DM_SAN_PHAM'!$A$3:$A$202,0))),""))</f>
        <v/>
      </c>
      <c r="O61" s="83" t="str">
        <f>IF(L61="","",IFERROR(IF(INDEX('11. DM_SAN_PHAM'!$G$3:$G$202,MATCH(L61,'11. DM_SAN_PHAM'!$A$3:$A$202,0))="","",INDEX('11. DM_SAN_PHAM'!$G$3:$G$202,MATCH(L61,'11. DM_SAN_PHAM'!$A$3:$A$202,0))),""))</f>
        <v/>
      </c>
      <c r="P61" s="83" t="str">
        <f t="shared" si="6"/>
        <v/>
      </c>
      <c r="Q61" s="83" t="str">
        <f>IF(P61="","",IF(AND(ISNUMBER(N61),N61&gt;0,O61="Đã xác nhận",S61=""),"Định mức danh mục: "&amp;IFERROR(IF(INDEX('11. DM_SAN_PHAM'!$F$3:$F$202,MATCH(L61,'11. DM_SAN_PHAM'!$A$3:$A$202,0))="","",INDEX('11. DM_SAN_PHAM'!$F$3:$F$202,MATCH(L61,'11. DM_SAN_PHAM'!$A$3:$A$202,0))),""),IF(J61="Có định mức","Định mức: "&amp;I61,"Ước lượng thực tế"&amp;IF(I61="","","; "&amp;I61))))</f>
        <v/>
      </c>
      <c r="R61" s="83" t="str">
        <f t="shared" si="7"/>
        <v/>
      </c>
      <c r="S61" s="81"/>
    </row>
    <row r="62" spans="1:19">
      <c r="A62" s="81"/>
      <c r="B62" s="83" t="str">
        <f>IF(A62="","",IFERROR(IF(INDEX('2. A2_CongViec'!$C$3:$C$202,MATCH(A62,'2. A2_CongViec'!$A$3:$A$202,0))="","",INDEX('2. A2_CongViec'!$C$3:$C$202,MATCH(A62,'2. A2_CongViec'!$A$3:$A$202,0))),""))</f>
        <v/>
      </c>
      <c r="C62" s="81"/>
      <c r="D62" s="81"/>
      <c r="E62" s="81"/>
      <c r="F62" s="84" t="str">
        <f t="shared" si="4"/>
        <v/>
      </c>
      <c r="G62" s="84" t="str">
        <f t="shared" si="5"/>
        <v/>
      </c>
      <c r="H62" s="81"/>
      <c r="I62" s="81"/>
      <c r="J62" s="81"/>
      <c r="K62" s="81"/>
      <c r="L62" s="81"/>
      <c r="M62" s="83" t="str">
        <f>IF(L62="","",IFERROR(IF(INDEX('11. DM_SAN_PHAM'!$D$3:$D$202,MATCH(L62,'11. DM_SAN_PHAM'!$A$3:$A$202,0))="","",INDEX('11. DM_SAN_PHAM'!$D$3:$D$202,MATCH(L62,'11. DM_SAN_PHAM'!$A$3:$A$202,0))),""))</f>
        <v/>
      </c>
      <c r="N62" s="83" t="str">
        <f>IF(L62="","",IFERROR(IF(INDEX('11. DM_SAN_PHAM'!$E$3:$E$202,MATCH(L62,'11. DM_SAN_PHAM'!$A$3:$A$202,0))="","",INDEX('11. DM_SAN_PHAM'!$E$3:$E$202,MATCH(L62,'11. DM_SAN_PHAM'!$A$3:$A$202,0))),""))</f>
        <v/>
      </c>
      <c r="O62" s="83" t="str">
        <f>IF(L62="","",IFERROR(IF(INDEX('11. DM_SAN_PHAM'!$G$3:$G$202,MATCH(L62,'11. DM_SAN_PHAM'!$A$3:$A$202,0))="","",INDEX('11. DM_SAN_PHAM'!$G$3:$G$202,MATCH(L62,'11. DM_SAN_PHAM'!$A$3:$A$202,0))),""))</f>
        <v/>
      </c>
      <c r="P62" s="83" t="str">
        <f t="shared" si="6"/>
        <v/>
      </c>
      <c r="Q62" s="83" t="str">
        <f>IF(P62="","",IF(AND(ISNUMBER(N62),N62&gt;0,O62="Đã xác nhận",S62=""),"Định mức danh mục: "&amp;IFERROR(IF(INDEX('11. DM_SAN_PHAM'!$F$3:$F$202,MATCH(L62,'11. DM_SAN_PHAM'!$A$3:$A$202,0))="","",INDEX('11. DM_SAN_PHAM'!$F$3:$F$202,MATCH(L62,'11. DM_SAN_PHAM'!$A$3:$A$202,0))),""),IF(J62="Có định mức","Định mức: "&amp;I62,"Ước lượng thực tế"&amp;IF(I62="","","; "&amp;I62))))</f>
        <v/>
      </c>
      <c r="R62" s="83" t="str">
        <f t="shared" si="7"/>
        <v/>
      </c>
      <c r="S62" s="81"/>
    </row>
    <row r="63" spans="1:19">
      <c r="A63" s="81"/>
      <c r="B63" s="83" t="str">
        <f>IF(A63="","",IFERROR(IF(INDEX('2. A2_CongViec'!$C$3:$C$202,MATCH(A63,'2. A2_CongViec'!$A$3:$A$202,0))="","",INDEX('2. A2_CongViec'!$C$3:$C$202,MATCH(A63,'2. A2_CongViec'!$A$3:$A$202,0))),""))</f>
        <v/>
      </c>
      <c r="C63" s="81"/>
      <c r="D63" s="81"/>
      <c r="E63" s="81"/>
      <c r="F63" s="84" t="str">
        <f t="shared" si="4"/>
        <v/>
      </c>
      <c r="G63" s="84" t="str">
        <f t="shared" si="5"/>
        <v/>
      </c>
      <c r="H63" s="81"/>
      <c r="I63" s="81"/>
      <c r="J63" s="81"/>
      <c r="K63" s="81"/>
      <c r="L63" s="81"/>
      <c r="M63" s="83" t="str">
        <f>IF(L63="","",IFERROR(IF(INDEX('11. DM_SAN_PHAM'!$D$3:$D$202,MATCH(L63,'11. DM_SAN_PHAM'!$A$3:$A$202,0))="","",INDEX('11. DM_SAN_PHAM'!$D$3:$D$202,MATCH(L63,'11. DM_SAN_PHAM'!$A$3:$A$202,0))),""))</f>
        <v/>
      </c>
      <c r="N63" s="83" t="str">
        <f>IF(L63="","",IFERROR(IF(INDEX('11. DM_SAN_PHAM'!$E$3:$E$202,MATCH(L63,'11. DM_SAN_PHAM'!$A$3:$A$202,0))="","",INDEX('11. DM_SAN_PHAM'!$E$3:$E$202,MATCH(L63,'11. DM_SAN_PHAM'!$A$3:$A$202,0))),""))</f>
        <v/>
      </c>
      <c r="O63" s="83" t="str">
        <f>IF(L63="","",IFERROR(IF(INDEX('11. DM_SAN_PHAM'!$G$3:$G$202,MATCH(L63,'11. DM_SAN_PHAM'!$A$3:$A$202,0))="","",INDEX('11. DM_SAN_PHAM'!$G$3:$G$202,MATCH(L63,'11. DM_SAN_PHAM'!$A$3:$A$202,0))),""))</f>
        <v/>
      </c>
      <c r="P63" s="83" t="str">
        <f t="shared" si="6"/>
        <v/>
      </c>
      <c r="Q63" s="83" t="str">
        <f>IF(P63="","",IF(AND(ISNUMBER(N63),N63&gt;0,O63="Đã xác nhận",S63=""),"Định mức danh mục: "&amp;IFERROR(IF(INDEX('11. DM_SAN_PHAM'!$F$3:$F$202,MATCH(L63,'11. DM_SAN_PHAM'!$A$3:$A$202,0))="","",INDEX('11. DM_SAN_PHAM'!$F$3:$F$202,MATCH(L63,'11. DM_SAN_PHAM'!$A$3:$A$202,0))),""),IF(J63="Có định mức","Định mức: "&amp;I63,"Ước lượng thực tế"&amp;IF(I63="","","; "&amp;I63))))</f>
        <v/>
      </c>
      <c r="R63" s="83" t="str">
        <f t="shared" si="7"/>
        <v/>
      </c>
      <c r="S63" s="81"/>
    </row>
    <row r="64" spans="1:19">
      <c r="A64" s="81"/>
      <c r="B64" s="83" t="str">
        <f>IF(A64="","",IFERROR(IF(INDEX('2. A2_CongViec'!$C$3:$C$202,MATCH(A64,'2. A2_CongViec'!$A$3:$A$202,0))="","",INDEX('2. A2_CongViec'!$C$3:$C$202,MATCH(A64,'2. A2_CongViec'!$A$3:$A$202,0))),""))</f>
        <v/>
      </c>
      <c r="C64" s="81"/>
      <c r="D64" s="81"/>
      <c r="E64" s="81"/>
      <c r="F64" s="84" t="str">
        <f t="shared" si="4"/>
        <v/>
      </c>
      <c r="G64" s="84" t="str">
        <f t="shared" si="5"/>
        <v/>
      </c>
      <c r="H64" s="81"/>
      <c r="I64" s="81"/>
      <c r="J64" s="81"/>
      <c r="K64" s="81"/>
      <c r="L64" s="81"/>
      <c r="M64" s="83" t="str">
        <f>IF(L64="","",IFERROR(IF(INDEX('11. DM_SAN_PHAM'!$D$3:$D$202,MATCH(L64,'11. DM_SAN_PHAM'!$A$3:$A$202,0))="","",INDEX('11. DM_SAN_PHAM'!$D$3:$D$202,MATCH(L64,'11. DM_SAN_PHAM'!$A$3:$A$202,0))),""))</f>
        <v/>
      </c>
      <c r="N64" s="83" t="str">
        <f>IF(L64="","",IFERROR(IF(INDEX('11. DM_SAN_PHAM'!$E$3:$E$202,MATCH(L64,'11. DM_SAN_PHAM'!$A$3:$A$202,0))="","",INDEX('11. DM_SAN_PHAM'!$E$3:$E$202,MATCH(L64,'11. DM_SAN_PHAM'!$A$3:$A$202,0))),""))</f>
        <v/>
      </c>
      <c r="O64" s="83" t="str">
        <f>IF(L64="","",IFERROR(IF(INDEX('11. DM_SAN_PHAM'!$G$3:$G$202,MATCH(L64,'11. DM_SAN_PHAM'!$A$3:$A$202,0))="","",INDEX('11. DM_SAN_PHAM'!$G$3:$G$202,MATCH(L64,'11. DM_SAN_PHAM'!$A$3:$A$202,0))),""))</f>
        <v/>
      </c>
      <c r="P64" s="83" t="str">
        <f t="shared" si="6"/>
        <v/>
      </c>
      <c r="Q64" s="83" t="str">
        <f>IF(P64="","",IF(AND(ISNUMBER(N64),N64&gt;0,O64="Đã xác nhận",S64=""),"Định mức danh mục: "&amp;IFERROR(IF(INDEX('11. DM_SAN_PHAM'!$F$3:$F$202,MATCH(L64,'11. DM_SAN_PHAM'!$A$3:$A$202,0))="","",INDEX('11. DM_SAN_PHAM'!$F$3:$F$202,MATCH(L64,'11. DM_SAN_PHAM'!$A$3:$A$202,0))),""),IF(J64="Có định mức","Định mức: "&amp;I64,"Ước lượng thực tế"&amp;IF(I64="","","; "&amp;I64))))</f>
        <v/>
      </c>
      <c r="R64" s="83" t="str">
        <f t="shared" si="7"/>
        <v/>
      </c>
      <c r="S64" s="81"/>
    </row>
    <row r="65" spans="1:19">
      <c r="A65" s="81"/>
      <c r="B65" s="83" t="str">
        <f>IF(A65="","",IFERROR(IF(INDEX('2. A2_CongViec'!$C$3:$C$202,MATCH(A65,'2. A2_CongViec'!$A$3:$A$202,0))="","",INDEX('2. A2_CongViec'!$C$3:$C$202,MATCH(A65,'2. A2_CongViec'!$A$3:$A$202,0))),""))</f>
        <v/>
      </c>
      <c r="C65" s="81"/>
      <c r="D65" s="81"/>
      <c r="E65" s="81"/>
      <c r="F65" s="84" t="str">
        <f t="shared" si="4"/>
        <v/>
      </c>
      <c r="G65" s="84" t="str">
        <f t="shared" si="5"/>
        <v/>
      </c>
      <c r="H65" s="81"/>
      <c r="I65" s="81"/>
      <c r="J65" s="81"/>
      <c r="K65" s="81"/>
      <c r="L65" s="81"/>
      <c r="M65" s="83" t="str">
        <f>IF(L65="","",IFERROR(IF(INDEX('11. DM_SAN_PHAM'!$D$3:$D$202,MATCH(L65,'11. DM_SAN_PHAM'!$A$3:$A$202,0))="","",INDEX('11. DM_SAN_PHAM'!$D$3:$D$202,MATCH(L65,'11. DM_SAN_PHAM'!$A$3:$A$202,0))),""))</f>
        <v/>
      </c>
      <c r="N65" s="83" t="str">
        <f>IF(L65="","",IFERROR(IF(INDEX('11. DM_SAN_PHAM'!$E$3:$E$202,MATCH(L65,'11. DM_SAN_PHAM'!$A$3:$A$202,0))="","",INDEX('11. DM_SAN_PHAM'!$E$3:$E$202,MATCH(L65,'11. DM_SAN_PHAM'!$A$3:$A$202,0))),""))</f>
        <v/>
      </c>
      <c r="O65" s="83" t="str">
        <f>IF(L65="","",IFERROR(IF(INDEX('11. DM_SAN_PHAM'!$G$3:$G$202,MATCH(L65,'11. DM_SAN_PHAM'!$A$3:$A$202,0))="","",INDEX('11. DM_SAN_PHAM'!$G$3:$G$202,MATCH(L65,'11. DM_SAN_PHAM'!$A$3:$A$202,0))),""))</f>
        <v/>
      </c>
      <c r="P65" s="83" t="str">
        <f t="shared" si="6"/>
        <v/>
      </c>
      <c r="Q65" s="83" t="str">
        <f>IF(P65="","",IF(AND(ISNUMBER(N65),N65&gt;0,O65="Đã xác nhận",S65=""),"Định mức danh mục: "&amp;IFERROR(IF(INDEX('11. DM_SAN_PHAM'!$F$3:$F$202,MATCH(L65,'11. DM_SAN_PHAM'!$A$3:$A$202,0))="","",INDEX('11. DM_SAN_PHAM'!$F$3:$F$202,MATCH(L65,'11. DM_SAN_PHAM'!$A$3:$A$202,0))),""),IF(J65="Có định mức","Định mức: "&amp;I65,"Ước lượng thực tế"&amp;IF(I65="","","; "&amp;I65))))</f>
        <v/>
      </c>
      <c r="R65" s="83" t="str">
        <f t="shared" si="7"/>
        <v/>
      </c>
      <c r="S65" s="81"/>
    </row>
    <row r="66" spans="1:19">
      <c r="A66" s="81"/>
      <c r="B66" s="83" t="str">
        <f>IF(A66="","",IFERROR(IF(INDEX('2. A2_CongViec'!$C$3:$C$202,MATCH(A66,'2. A2_CongViec'!$A$3:$A$202,0))="","",INDEX('2. A2_CongViec'!$C$3:$C$202,MATCH(A66,'2. A2_CongViec'!$A$3:$A$202,0))),""))</f>
        <v/>
      </c>
      <c r="C66" s="81"/>
      <c r="D66" s="81"/>
      <c r="E66" s="81"/>
      <c r="F66" s="84" t="str">
        <f t="shared" si="4"/>
        <v/>
      </c>
      <c r="G66" s="84" t="str">
        <f t="shared" si="5"/>
        <v/>
      </c>
      <c r="H66" s="81"/>
      <c r="I66" s="81"/>
      <c r="J66" s="81"/>
      <c r="K66" s="81"/>
      <c r="L66" s="81"/>
      <c r="M66" s="83" t="str">
        <f>IF(L66="","",IFERROR(IF(INDEX('11. DM_SAN_PHAM'!$D$3:$D$202,MATCH(L66,'11. DM_SAN_PHAM'!$A$3:$A$202,0))="","",INDEX('11. DM_SAN_PHAM'!$D$3:$D$202,MATCH(L66,'11. DM_SAN_PHAM'!$A$3:$A$202,0))),""))</f>
        <v/>
      </c>
      <c r="N66" s="83" t="str">
        <f>IF(L66="","",IFERROR(IF(INDEX('11. DM_SAN_PHAM'!$E$3:$E$202,MATCH(L66,'11. DM_SAN_PHAM'!$A$3:$A$202,0))="","",INDEX('11. DM_SAN_PHAM'!$E$3:$E$202,MATCH(L66,'11. DM_SAN_PHAM'!$A$3:$A$202,0))),""))</f>
        <v/>
      </c>
      <c r="O66" s="83" t="str">
        <f>IF(L66="","",IFERROR(IF(INDEX('11. DM_SAN_PHAM'!$G$3:$G$202,MATCH(L66,'11. DM_SAN_PHAM'!$A$3:$A$202,0))="","",INDEX('11. DM_SAN_PHAM'!$G$3:$G$202,MATCH(L66,'11. DM_SAN_PHAM'!$A$3:$A$202,0))),""))</f>
        <v/>
      </c>
      <c r="P66" s="83" t="str">
        <f t="shared" si="6"/>
        <v/>
      </c>
      <c r="Q66" s="83" t="str">
        <f>IF(P66="","",IF(AND(ISNUMBER(N66),N66&gt;0,O66="Đã xác nhận",S66=""),"Định mức danh mục: "&amp;IFERROR(IF(INDEX('11. DM_SAN_PHAM'!$F$3:$F$202,MATCH(L66,'11. DM_SAN_PHAM'!$A$3:$A$202,0))="","",INDEX('11. DM_SAN_PHAM'!$F$3:$F$202,MATCH(L66,'11. DM_SAN_PHAM'!$A$3:$A$202,0))),""),IF(J66="Có định mức","Định mức: "&amp;I66,"Ước lượng thực tế"&amp;IF(I66="","","; "&amp;I66))))</f>
        <v/>
      </c>
      <c r="R66" s="83" t="str">
        <f t="shared" si="7"/>
        <v/>
      </c>
      <c r="S66" s="81"/>
    </row>
    <row r="67" spans="1:19">
      <c r="A67" s="81"/>
      <c r="B67" s="83" t="str">
        <f>IF(A67="","",IFERROR(IF(INDEX('2. A2_CongViec'!$C$3:$C$202,MATCH(A67,'2. A2_CongViec'!$A$3:$A$202,0))="","",INDEX('2. A2_CongViec'!$C$3:$C$202,MATCH(A67,'2. A2_CongViec'!$A$3:$A$202,0))),""))</f>
        <v/>
      </c>
      <c r="C67" s="81"/>
      <c r="D67" s="81"/>
      <c r="E67" s="81"/>
      <c r="F67" s="84" t="str">
        <f t="shared" ref="F67:F98" si="8">IF(R67&lt;&gt;"ĐẠT","",IF(AND(C67="",ISNUMBER(E67),E67&gt;0),0,C67*P67/60))</f>
        <v/>
      </c>
      <c r="G67" s="84" t="str">
        <f t="shared" ref="G67:G98" si="9">IF(NOT(ISNUMBER(F67)),"",F67+IF(ISNUMBER(E67),E67,0))</f>
        <v/>
      </c>
      <c r="H67" s="81"/>
      <c r="I67" s="81"/>
      <c r="J67" s="81"/>
      <c r="K67" s="81"/>
      <c r="L67" s="81"/>
      <c r="M67" s="83" t="str">
        <f>IF(L67="","",IFERROR(IF(INDEX('11. DM_SAN_PHAM'!$D$3:$D$202,MATCH(L67,'11. DM_SAN_PHAM'!$A$3:$A$202,0))="","",INDEX('11. DM_SAN_PHAM'!$D$3:$D$202,MATCH(L67,'11. DM_SAN_PHAM'!$A$3:$A$202,0))),""))</f>
        <v/>
      </c>
      <c r="N67" s="83" t="str">
        <f>IF(L67="","",IFERROR(IF(INDEX('11. DM_SAN_PHAM'!$E$3:$E$202,MATCH(L67,'11. DM_SAN_PHAM'!$A$3:$A$202,0))="","",INDEX('11. DM_SAN_PHAM'!$E$3:$E$202,MATCH(L67,'11. DM_SAN_PHAM'!$A$3:$A$202,0))),""))</f>
        <v/>
      </c>
      <c r="O67" s="83" t="str">
        <f>IF(L67="","",IFERROR(IF(INDEX('11. DM_SAN_PHAM'!$G$3:$G$202,MATCH(L67,'11. DM_SAN_PHAM'!$A$3:$A$202,0))="","",INDEX('11. DM_SAN_PHAM'!$G$3:$G$202,MATCH(L67,'11. DM_SAN_PHAM'!$A$3:$A$202,0))),""))</f>
        <v/>
      </c>
      <c r="P67" s="83" t="str">
        <f t="shared" ref="P67:P98" si="10">IF(A67="","",IF(AND(ISNUMBER(N67),N67&gt;0,O67="Đã xác nhận",S67=""),N67,IF(AND(ISNUMBER(D67),D67&gt;0,OR(J67="Kiểm đếm, ước lượng thực tế",AND(J67="Có định mức",I67&lt;&gt;""))),D67,"")))</f>
        <v/>
      </c>
      <c r="Q67" s="83" t="str">
        <f>IF(P67="","",IF(AND(ISNUMBER(N67),N67&gt;0,O67="Đã xác nhận",S67=""),"Định mức danh mục: "&amp;IFERROR(IF(INDEX('11. DM_SAN_PHAM'!$F$3:$F$202,MATCH(L67,'11. DM_SAN_PHAM'!$A$3:$A$202,0))="","",INDEX('11. DM_SAN_PHAM'!$F$3:$F$202,MATCH(L67,'11. DM_SAN_PHAM'!$A$3:$A$202,0))),""),IF(J67="Có định mức","Định mức: "&amp;I67,"Ước lượng thực tế"&amp;IF(I67="","","; "&amp;I67))))</f>
        <v/>
      </c>
      <c r="R67" s="83" t="str">
        <f t="shared" ref="R67:R98" si="11">IF(A67="","",IF(B67="","THIẾU MÃ VTVL",IF(H67="","THIẾU NGUỒN SẢN LƯỢNG/CÔNG VIỆC",IF(K67="","THIẾU KỲ",IF(AND(C67="",ISNUMBER(E67),E67&gt;0,I67&lt;&gt;""),"ĐẠT",IF(C67="","THIẾU SẢN LƯỢNG",IF(J67="","CHƯA CHỌN TRẠNG THÁI",IF(AND(ISNUMBER(N67),N67&gt;0,O67="Đã xác nhận",S67&lt;&gt;"",LEFT(TRIM(S67),LEN("Đã xác nhận:"))&lt;&gt;"Đã xác nhận:"),"CHỜ XÁC NHẬN KHÁC CHUẨN",IF(AND(I67="",NOT(AND(ISNUMBER(N67),N67&gt;0,O67="Đã xác nhận",S67=""))),"THIẾU NGUỒN THỜI GIAN",IF(P67="","THIẾU THỜI GIAN","ĐẠT"))))))))))</f>
        <v/>
      </c>
      <c r="S67" s="81"/>
    </row>
    <row r="68" spans="1:19">
      <c r="A68" s="81"/>
      <c r="B68" s="83" t="str">
        <f>IF(A68="","",IFERROR(IF(INDEX('2. A2_CongViec'!$C$3:$C$202,MATCH(A68,'2. A2_CongViec'!$A$3:$A$202,0))="","",INDEX('2. A2_CongViec'!$C$3:$C$202,MATCH(A68,'2. A2_CongViec'!$A$3:$A$202,0))),""))</f>
        <v/>
      </c>
      <c r="C68" s="81"/>
      <c r="D68" s="81"/>
      <c r="E68" s="81"/>
      <c r="F68" s="84" t="str">
        <f t="shared" si="8"/>
        <v/>
      </c>
      <c r="G68" s="84" t="str">
        <f t="shared" si="9"/>
        <v/>
      </c>
      <c r="H68" s="81"/>
      <c r="I68" s="81"/>
      <c r="J68" s="81"/>
      <c r="K68" s="81"/>
      <c r="L68" s="81"/>
      <c r="M68" s="83" t="str">
        <f>IF(L68="","",IFERROR(IF(INDEX('11. DM_SAN_PHAM'!$D$3:$D$202,MATCH(L68,'11. DM_SAN_PHAM'!$A$3:$A$202,0))="","",INDEX('11. DM_SAN_PHAM'!$D$3:$D$202,MATCH(L68,'11. DM_SAN_PHAM'!$A$3:$A$202,0))),""))</f>
        <v/>
      </c>
      <c r="N68" s="83" t="str">
        <f>IF(L68="","",IFERROR(IF(INDEX('11. DM_SAN_PHAM'!$E$3:$E$202,MATCH(L68,'11. DM_SAN_PHAM'!$A$3:$A$202,0))="","",INDEX('11. DM_SAN_PHAM'!$E$3:$E$202,MATCH(L68,'11. DM_SAN_PHAM'!$A$3:$A$202,0))),""))</f>
        <v/>
      </c>
      <c r="O68" s="83" t="str">
        <f>IF(L68="","",IFERROR(IF(INDEX('11. DM_SAN_PHAM'!$G$3:$G$202,MATCH(L68,'11. DM_SAN_PHAM'!$A$3:$A$202,0))="","",INDEX('11. DM_SAN_PHAM'!$G$3:$G$202,MATCH(L68,'11. DM_SAN_PHAM'!$A$3:$A$202,0))),""))</f>
        <v/>
      </c>
      <c r="P68" s="83" t="str">
        <f t="shared" si="10"/>
        <v/>
      </c>
      <c r="Q68" s="83" t="str">
        <f>IF(P68="","",IF(AND(ISNUMBER(N68),N68&gt;0,O68="Đã xác nhận",S68=""),"Định mức danh mục: "&amp;IFERROR(IF(INDEX('11. DM_SAN_PHAM'!$F$3:$F$202,MATCH(L68,'11. DM_SAN_PHAM'!$A$3:$A$202,0))="","",INDEX('11. DM_SAN_PHAM'!$F$3:$F$202,MATCH(L68,'11. DM_SAN_PHAM'!$A$3:$A$202,0))),""),IF(J68="Có định mức","Định mức: "&amp;I68,"Ước lượng thực tế"&amp;IF(I68="","","; "&amp;I68))))</f>
        <v/>
      </c>
      <c r="R68" s="83" t="str">
        <f t="shared" si="11"/>
        <v/>
      </c>
      <c r="S68" s="81"/>
    </row>
    <row r="69" spans="1:19">
      <c r="A69" s="81"/>
      <c r="B69" s="83" t="str">
        <f>IF(A69="","",IFERROR(IF(INDEX('2. A2_CongViec'!$C$3:$C$202,MATCH(A69,'2. A2_CongViec'!$A$3:$A$202,0))="","",INDEX('2. A2_CongViec'!$C$3:$C$202,MATCH(A69,'2. A2_CongViec'!$A$3:$A$202,0))),""))</f>
        <v/>
      </c>
      <c r="C69" s="81"/>
      <c r="D69" s="81"/>
      <c r="E69" s="81"/>
      <c r="F69" s="84" t="str">
        <f t="shared" si="8"/>
        <v/>
      </c>
      <c r="G69" s="84" t="str">
        <f t="shared" si="9"/>
        <v/>
      </c>
      <c r="H69" s="81"/>
      <c r="I69" s="81"/>
      <c r="J69" s="81"/>
      <c r="K69" s="81"/>
      <c r="L69" s="81"/>
      <c r="M69" s="83" t="str">
        <f>IF(L69="","",IFERROR(IF(INDEX('11. DM_SAN_PHAM'!$D$3:$D$202,MATCH(L69,'11. DM_SAN_PHAM'!$A$3:$A$202,0))="","",INDEX('11. DM_SAN_PHAM'!$D$3:$D$202,MATCH(L69,'11. DM_SAN_PHAM'!$A$3:$A$202,0))),""))</f>
        <v/>
      </c>
      <c r="N69" s="83" t="str">
        <f>IF(L69="","",IFERROR(IF(INDEX('11. DM_SAN_PHAM'!$E$3:$E$202,MATCH(L69,'11. DM_SAN_PHAM'!$A$3:$A$202,0))="","",INDEX('11. DM_SAN_PHAM'!$E$3:$E$202,MATCH(L69,'11. DM_SAN_PHAM'!$A$3:$A$202,0))),""))</f>
        <v/>
      </c>
      <c r="O69" s="83" t="str">
        <f>IF(L69="","",IFERROR(IF(INDEX('11. DM_SAN_PHAM'!$G$3:$G$202,MATCH(L69,'11. DM_SAN_PHAM'!$A$3:$A$202,0))="","",INDEX('11. DM_SAN_PHAM'!$G$3:$G$202,MATCH(L69,'11. DM_SAN_PHAM'!$A$3:$A$202,0))),""))</f>
        <v/>
      </c>
      <c r="P69" s="83" t="str">
        <f t="shared" si="10"/>
        <v/>
      </c>
      <c r="Q69" s="83" t="str">
        <f>IF(P69="","",IF(AND(ISNUMBER(N69),N69&gt;0,O69="Đã xác nhận",S69=""),"Định mức danh mục: "&amp;IFERROR(IF(INDEX('11. DM_SAN_PHAM'!$F$3:$F$202,MATCH(L69,'11. DM_SAN_PHAM'!$A$3:$A$202,0))="","",INDEX('11. DM_SAN_PHAM'!$F$3:$F$202,MATCH(L69,'11. DM_SAN_PHAM'!$A$3:$A$202,0))),""),IF(J69="Có định mức","Định mức: "&amp;I69,"Ước lượng thực tế"&amp;IF(I69="","","; "&amp;I69))))</f>
        <v/>
      </c>
      <c r="R69" s="83" t="str">
        <f t="shared" si="11"/>
        <v/>
      </c>
      <c r="S69" s="81"/>
    </row>
    <row r="70" spans="1:19">
      <c r="A70" s="81"/>
      <c r="B70" s="83" t="str">
        <f>IF(A70="","",IFERROR(IF(INDEX('2. A2_CongViec'!$C$3:$C$202,MATCH(A70,'2. A2_CongViec'!$A$3:$A$202,0))="","",INDEX('2. A2_CongViec'!$C$3:$C$202,MATCH(A70,'2. A2_CongViec'!$A$3:$A$202,0))),""))</f>
        <v/>
      </c>
      <c r="C70" s="81"/>
      <c r="D70" s="81"/>
      <c r="E70" s="81"/>
      <c r="F70" s="84" t="str">
        <f t="shared" si="8"/>
        <v/>
      </c>
      <c r="G70" s="84" t="str">
        <f t="shared" si="9"/>
        <v/>
      </c>
      <c r="H70" s="81"/>
      <c r="I70" s="81"/>
      <c r="J70" s="81"/>
      <c r="K70" s="81"/>
      <c r="L70" s="81"/>
      <c r="M70" s="83" t="str">
        <f>IF(L70="","",IFERROR(IF(INDEX('11. DM_SAN_PHAM'!$D$3:$D$202,MATCH(L70,'11. DM_SAN_PHAM'!$A$3:$A$202,0))="","",INDEX('11. DM_SAN_PHAM'!$D$3:$D$202,MATCH(L70,'11. DM_SAN_PHAM'!$A$3:$A$202,0))),""))</f>
        <v/>
      </c>
      <c r="N70" s="83" t="str">
        <f>IF(L70="","",IFERROR(IF(INDEX('11. DM_SAN_PHAM'!$E$3:$E$202,MATCH(L70,'11. DM_SAN_PHAM'!$A$3:$A$202,0))="","",INDEX('11. DM_SAN_PHAM'!$E$3:$E$202,MATCH(L70,'11. DM_SAN_PHAM'!$A$3:$A$202,0))),""))</f>
        <v/>
      </c>
      <c r="O70" s="83" t="str">
        <f>IF(L70="","",IFERROR(IF(INDEX('11. DM_SAN_PHAM'!$G$3:$G$202,MATCH(L70,'11. DM_SAN_PHAM'!$A$3:$A$202,0))="","",INDEX('11. DM_SAN_PHAM'!$G$3:$G$202,MATCH(L70,'11. DM_SAN_PHAM'!$A$3:$A$202,0))),""))</f>
        <v/>
      </c>
      <c r="P70" s="83" t="str">
        <f t="shared" si="10"/>
        <v/>
      </c>
      <c r="Q70" s="83" t="str">
        <f>IF(P70="","",IF(AND(ISNUMBER(N70),N70&gt;0,O70="Đã xác nhận",S70=""),"Định mức danh mục: "&amp;IFERROR(IF(INDEX('11. DM_SAN_PHAM'!$F$3:$F$202,MATCH(L70,'11. DM_SAN_PHAM'!$A$3:$A$202,0))="","",INDEX('11. DM_SAN_PHAM'!$F$3:$F$202,MATCH(L70,'11. DM_SAN_PHAM'!$A$3:$A$202,0))),""),IF(J70="Có định mức","Định mức: "&amp;I70,"Ước lượng thực tế"&amp;IF(I70="","","; "&amp;I70))))</f>
        <v/>
      </c>
      <c r="R70" s="83" t="str">
        <f t="shared" si="11"/>
        <v/>
      </c>
      <c r="S70" s="81"/>
    </row>
    <row r="71" spans="1:19">
      <c r="A71" s="81"/>
      <c r="B71" s="83" t="str">
        <f>IF(A71="","",IFERROR(IF(INDEX('2. A2_CongViec'!$C$3:$C$202,MATCH(A71,'2. A2_CongViec'!$A$3:$A$202,0))="","",INDEX('2. A2_CongViec'!$C$3:$C$202,MATCH(A71,'2. A2_CongViec'!$A$3:$A$202,0))),""))</f>
        <v/>
      </c>
      <c r="C71" s="81"/>
      <c r="D71" s="81"/>
      <c r="E71" s="81"/>
      <c r="F71" s="84" t="str">
        <f t="shared" si="8"/>
        <v/>
      </c>
      <c r="G71" s="84" t="str">
        <f t="shared" si="9"/>
        <v/>
      </c>
      <c r="H71" s="81"/>
      <c r="I71" s="81"/>
      <c r="J71" s="81"/>
      <c r="K71" s="81"/>
      <c r="L71" s="81"/>
      <c r="M71" s="83" t="str">
        <f>IF(L71="","",IFERROR(IF(INDEX('11. DM_SAN_PHAM'!$D$3:$D$202,MATCH(L71,'11. DM_SAN_PHAM'!$A$3:$A$202,0))="","",INDEX('11. DM_SAN_PHAM'!$D$3:$D$202,MATCH(L71,'11. DM_SAN_PHAM'!$A$3:$A$202,0))),""))</f>
        <v/>
      </c>
      <c r="N71" s="83" t="str">
        <f>IF(L71="","",IFERROR(IF(INDEX('11. DM_SAN_PHAM'!$E$3:$E$202,MATCH(L71,'11. DM_SAN_PHAM'!$A$3:$A$202,0))="","",INDEX('11. DM_SAN_PHAM'!$E$3:$E$202,MATCH(L71,'11. DM_SAN_PHAM'!$A$3:$A$202,0))),""))</f>
        <v/>
      </c>
      <c r="O71" s="83" t="str">
        <f>IF(L71="","",IFERROR(IF(INDEX('11. DM_SAN_PHAM'!$G$3:$G$202,MATCH(L71,'11. DM_SAN_PHAM'!$A$3:$A$202,0))="","",INDEX('11. DM_SAN_PHAM'!$G$3:$G$202,MATCH(L71,'11. DM_SAN_PHAM'!$A$3:$A$202,0))),""))</f>
        <v/>
      </c>
      <c r="P71" s="83" t="str">
        <f t="shared" si="10"/>
        <v/>
      </c>
      <c r="Q71" s="83" t="str">
        <f>IF(P71="","",IF(AND(ISNUMBER(N71),N71&gt;0,O71="Đã xác nhận",S71=""),"Định mức danh mục: "&amp;IFERROR(IF(INDEX('11. DM_SAN_PHAM'!$F$3:$F$202,MATCH(L71,'11. DM_SAN_PHAM'!$A$3:$A$202,0))="","",INDEX('11. DM_SAN_PHAM'!$F$3:$F$202,MATCH(L71,'11. DM_SAN_PHAM'!$A$3:$A$202,0))),""),IF(J71="Có định mức","Định mức: "&amp;I71,"Ước lượng thực tế"&amp;IF(I71="","","; "&amp;I71))))</f>
        <v/>
      </c>
      <c r="R71" s="83" t="str">
        <f t="shared" si="11"/>
        <v/>
      </c>
      <c r="S71" s="81"/>
    </row>
    <row r="72" spans="1:19">
      <c r="A72" s="81"/>
      <c r="B72" s="83" t="str">
        <f>IF(A72="","",IFERROR(IF(INDEX('2. A2_CongViec'!$C$3:$C$202,MATCH(A72,'2. A2_CongViec'!$A$3:$A$202,0))="","",INDEX('2. A2_CongViec'!$C$3:$C$202,MATCH(A72,'2. A2_CongViec'!$A$3:$A$202,0))),""))</f>
        <v/>
      </c>
      <c r="C72" s="81"/>
      <c r="D72" s="81"/>
      <c r="E72" s="81"/>
      <c r="F72" s="84" t="str">
        <f t="shared" si="8"/>
        <v/>
      </c>
      <c r="G72" s="84" t="str">
        <f t="shared" si="9"/>
        <v/>
      </c>
      <c r="H72" s="81"/>
      <c r="I72" s="81"/>
      <c r="J72" s="81"/>
      <c r="K72" s="81"/>
      <c r="L72" s="81"/>
      <c r="M72" s="83" t="str">
        <f>IF(L72="","",IFERROR(IF(INDEX('11. DM_SAN_PHAM'!$D$3:$D$202,MATCH(L72,'11. DM_SAN_PHAM'!$A$3:$A$202,0))="","",INDEX('11. DM_SAN_PHAM'!$D$3:$D$202,MATCH(L72,'11. DM_SAN_PHAM'!$A$3:$A$202,0))),""))</f>
        <v/>
      </c>
      <c r="N72" s="83" t="str">
        <f>IF(L72="","",IFERROR(IF(INDEX('11. DM_SAN_PHAM'!$E$3:$E$202,MATCH(L72,'11. DM_SAN_PHAM'!$A$3:$A$202,0))="","",INDEX('11. DM_SAN_PHAM'!$E$3:$E$202,MATCH(L72,'11. DM_SAN_PHAM'!$A$3:$A$202,0))),""))</f>
        <v/>
      </c>
      <c r="O72" s="83" t="str">
        <f>IF(L72="","",IFERROR(IF(INDEX('11. DM_SAN_PHAM'!$G$3:$G$202,MATCH(L72,'11. DM_SAN_PHAM'!$A$3:$A$202,0))="","",INDEX('11. DM_SAN_PHAM'!$G$3:$G$202,MATCH(L72,'11. DM_SAN_PHAM'!$A$3:$A$202,0))),""))</f>
        <v/>
      </c>
      <c r="P72" s="83" t="str">
        <f t="shared" si="10"/>
        <v/>
      </c>
      <c r="Q72" s="83" t="str">
        <f>IF(P72="","",IF(AND(ISNUMBER(N72),N72&gt;0,O72="Đã xác nhận",S72=""),"Định mức danh mục: "&amp;IFERROR(IF(INDEX('11. DM_SAN_PHAM'!$F$3:$F$202,MATCH(L72,'11. DM_SAN_PHAM'!$A$3:$A$202,0))="","",INDEX('11. DM_SAN_PHAM'!$F$3:$F$202,MATCH(L72,'11. DM_SAN_PHAM'!$A$3:$A$202,0))),""),IF(J72="Có định mức","Định mức: "&amp;I72,"Ước lượng thực tế"&amp;IF(I72="","","; "&amp;I72))))</f>
        <v/>
      </c>
      <c r="R72" s="83" t="str">
        <f t="shared" si="11"/>
        <v/>
      </c>
      <c r="S72" s="81"/>
    </row>
    <row r="73" spans="1:19">
      <c r="A73" s="81"/>
      <c r="B73" s="83" t="str">
        <f>IF(A73="","",IFERROR(IF(INDEX('2. A2_CongViec'!$C$3:$C$202,MATCH(A73,'2. A2_CongViec'!$A$3:$A$202,0))="","",INDEX('2. A2_CongViec'!$C$3:$C$202,MATCH(A73,'2. A2_CongViec'!$A$3:$A$202,0))),""))</f>
        <v/>
      </c>
      <c r="C73" s="81"/>
      <c r="D73" s="81"/>
      <c r="E73" s="81"/>
      <c r="F73" s="84" t="str">
        <f t="shared" si="8"/>
        <v/>
      </c>
      <c r="G73" s="84" t="str">
        <f t="shared" si="9"/>
        <v/>
      </c>
      <c r="H73" s="81"/>
      <c r="I73" s="81"/>
      <c r="J73" s="81"/>
      <c r="K73" s="81"/>
      <c r="L73" s="81"/>
      <c r="M73" s="83" t="str">
        <f>IF(L73="","",IFERROR(IF(INDEX('11. DM_SAN_PHAM'!$D$3:$D$202,MATCH(L73,'11. DM_SAN_PHAM'!$A$3:$A$202,0))="","",INDEX('11. DM_SAN_PHAM'!$D$3:$D$202,MATCH(L73,'11. DM_SAN_PHAM'!$A$3:$A$202,0))),""))</f>
        <v/>
      </c>
      <c r="N73" s="83" t="str">
        <f>IF(L73="","",IFERROR(IF(INDEX('11. DM_SAN_PHAM'!$E$3:$E$202,MATCH(L73,'11. DM_SAN_PHAM'!$A$3:$A$202,0))="","",INDEX('11. DM_SAN_PHAM'!$E$3:$E$202,MATCH(L73,'11. DM_SAN_PHAM'!$A$3:$A$202,0))),""))</f>
        <v/>
      </c>
      <c r="O73" s="83" t="str">
        <f>IF(L73="","",IFERROR(IF(INDEX('11. DM_SAN_PHAM'!$G$3:$G$202,MATCH(L73,'11. DM_SAN_PHAM'!$A$3:$A$202,0))="","",INDEX('11. DM_SAN_PHAM'!$G$3:$G$202,MATCH(L73,'11. DM_SAN_PHAM'!$A$3:$A$202,0))),""))</f>
        <v/>
      </c>
      <c r="P73" s="83" t="str">
        <f t="shared" si="10"/>
        <v/>
      </c>
      <c r="Q73" s="83" t="str">
        <f>IF(P73="","",IF(AND(ISNUMBER(N73),N73&gt;0,O73="Đã xác nhận",S73=""),"Định mức danh mục: "&amp;IFERROR(IF(INDEX('11. DM_SAN_PHAM'!$F$3:$F$202,MATCH(L73,'11. DM_SAN_PHAM'!$A$3:$A$202,0))="","",INDEX('11. DM_SAN_PHAM'!$F$3:$F$202,MATCH(L73,'11. DM_SAN_PHAM'!$A$3:$A$202,0))),""),IF(J73="Có định mức","Định mức: "&amp;I73,"Ước lượng thực tế"&amp;IF(I73="","","; "&amp;I73))))</f>
        <v/>
      </c>
      <c r="R73" s="83" t="str">
        <f t="shared" si="11"/>
        <v/>
      </c>
      <c r="S73" s="81"/>
    </row>
    <row r="74" spans="1:19">
      <c r="A74" s="81"/>
      <c r="B74" s="83" t="str">
        <f>IF(A74="","",IFERROR(IF(INDEX('2. A2_CongViec'!$C$3:$C$202,MATCH(A74,'2. A2_CongViec'!$A$3:$A$202,0))="","",INDEX('2. A2_CongViec'!$C$3:$C$202,MATCH(A74,'2. A2_CongViec'!$A$3:$A$202,0))),""))</f>
        <v/>
      </c>
      <c r="C74" s="81"/>
      <c r="D74" s="81"/>
      <c r="E74" s="81"/>
      <c r="F74" s="84" t="str">
        <f t="shared" si="8"/>
        <v/>
      </c>
      <c r="G74" s="84" t="str">
        <f t="shared" si="9"/>
        <v/>
      </c>
      <c r="H74" s="81"/>
      <c r="I74" s="81"/>
      <c r="J74" s="81"/>
      <c r="K74" s="81"/>
      <c r="L74" s="81"/>
      <c r="M74" s="83" t="str">
        <f>IF(L74="","",IFERROR(IF(INDEX('11. DM_SAN_PHAM'!$D$3:$D$202,MATCH(L74,'11. DM_SAN_PHAM'!$A$3:$A$202,0))="","",INDEX('11. DM_SAN_PHAM'!$D$3:$D$202,MATCH(L74,'11. DM_SAN_PHAM'!$A$3:$A$202,0))),""))</f>
        <v/>
      </c>
      <c r="N74" s="83" t="str">
        <f>IF(L74="","",IFERROR(IF(INDEX('11. DM_SAN_PHAM'!$E$3:$E$202,MATCH(L74,'11. DM_SAN_PHAM'!$A$3:$A$202,0))="","",INDEX('11. DM_SAN_PHAM'!$E$3:$E$202,MATCH(L74,'11. DM_SAN_PHAM'!$A$3:$A$202,0))),""))</f>
        <v/>
      </c>
      <c r="O74" s="83" t="str">
        <f>IF(L74="","",IFERROR(IF(INDEX('11. DM_SAN_PHAM'!$G$3:$G$202,MATCH(L74,'11. DM_SAN_PHAM'!$A$3:$A$202,0))="","",INDEX('11. DM_SAN_PHAM'!$G$3:$G$202,MATCH(L74,'11. DM_SAN_PHAM'!$A$3:$A$202,0))),""))</f>
        <v/>
      </c>
      <c r="P74" s="83" t="str">
        <f t="shared" si="10"/>
        <v/>
      </c>
      <c r="Q74" s="83" t="str">
        <f>IF(P74="","",IF(AND(ISNUMBER(N74),N74&gt;0,O74="Đã xác nhận",S74=""),"Định mức danh mục: "&amp;IFERROR(IF(INDEX('11. DM_SAN_PHAM'!$F$3:$F$202,MATCH(L74,'11. DM_SAN_PHAM'!$A$3:$A$202,0))="","",INDEX('11. DM_SAN_PHAM'!$F$3:$F$202,MATCH(L74,'11. DM_SAN_PHAM'!$A$3:$A$202,0))),""),IF(J74="Có định mức","Định mức: "&amp;I74,"Ước lượng thực tế"&amp;IF(I74="","","; "&amp;I74))))</f>
        <v/>
      </c>
      <c r="R74" s="83" t="str">
        <f t="shared" si="11"/>
        <v/>
      </c>
      <c r="S74" s="81"/>
    </row>
    <row r="75" spans="1:19">
      <c r="A75" s="81"/>
      <c r="B75" s="83" t="str">
        <f>IF(A75="","",IFERROR(IF(INDEX('2. A2_CongViec'!$C$3:$C$202,MATCH(A75,'2. A2_CongViec'!$A$3:$A$202,0))="","",INDEX('2. A2_CongViec'!$C$3:$C$202,MATCH(A75,'2. A2_CongViec'!$A$3:$A$202,0))),""))</f>
        <v/>
      </c>
      <c r="C75" s="81"/>
      <c r="D75" s="81"/>
      <c r="E75" s="81"/>
      <c r="F75" s="84" t="str">
        <f t="shared" si="8"/>
        <v/>
      </c>
      <c r="G75" s="84" t="str">
        <f t="shared" si="9"/>
        <v/>
      </c>
      <c r="H75" s="81"/>
      <c r="I75" s="81"/>
      <c r="J75" s="81"/>
      <c r="K75" s="81"/>
      <c r="L75" s="81"/>
      <c r="M75" s="83" t="str">
        <f>IF(L75="","",IFERROR(IF(INDEX('11. DM_SAN_PHAM'!$D$3:$D$202,MATCH(L75,'11. DM_SAN_PHAM'!$A$3:$A$202,0))="","",INDEX('11. DM_SAN_PHAM'!$D$3:$D$202,MATCH(L75,'11. DM_SAN_PHAM'!$A$3:$A$202,0))),""))</f>
        <v/>
      </c>
      <c r="N75" s="83" t="str">
        <f>IF(L75="","",IFERROR(IF(INDEX('11. DM_SAN_PHAM'!$E$3:$E$202,MATCH(L75,'11. DM_SAN_PHAM'!$A$3:$A$202,0))="","",INDEX('11. DM_SAN_PHAM'!$E$3:$E$202,MATCH(L75,'11. DM_SAN_PHAM'!$A$3:$A$202,0))),""))</f>
        <v/>
      </c>
      <c r="O75" s="83" t="str">
        <f>IF(L75="","",IFERROR(IF(INDEX('11. DM_SAN_PHAM'!$G$3:$G$202,MATCH(L75,'11. DM_SAN_PHAM'!$A$3:$A$202,0))="","",INDEX('11. DM_SAN_PHAM'!$G$3:$G$202,MATCH(L75,'11. DM_SAN_PHAM'!$A$3:$A$202,0))),""))</f>
        <v/>
      </c>
      <c r="P75" s="83" t="str">
        <f t="shared" si="10"/>
        <v/>
      </c>
      <c r="Q75" s="83" t="str">
        <f>IF(P75="","",IF(AND(ISNUMBER(N75),N75&gt;0,O75="Đã xác nhận",S75=""),"Định mức danh mục: "&amp;IFERROR(IF(INDEX('11. DM_SAN_PHAM'!$F$3:$F$202,MATCH(L75,'11. DM_SAN_PHAM'!$A$3:$A$202,0))="","",INDEX('11. DM_SAN_PHAM'!$F$3:$F$202,MATCH(L75,'11. DM_SAN_PHAM'!$A$3:$A$202,0))),""),IF(J75="Có định mức","Định mức: "&amp;I75,"Ước lượng thực tế"&amp;IF(I75="","","; "&amp;I75))))</f>
        <v/>
      </c>
      <c r="R75" s="83" t="str">
        <f t="shared" si="11"/>
        <v/>
      </c>
      <c r="S75" s="81"/>
    </row>
    <row r="76" spans="1:19">
      <c r="A76" s="81"/>
      <c r="B76" s="83" t="str">
        <f>IF(A76="","",IFERROR(IF(INDEX('2. A2_CongViec'!$C$3:$C$202,MATCH(A76,'2. A2_CongViec'!$A$3:$A$202,0))="","",INDEX('2. A2_CongViec'!$C$3:$C$202,MATCH(A76,'2. A2_CongViec'!$A$3:$A$202,0))),""))</f>
        <v/>
      </c>
      <c r="C76" s="81"/>
      <c r="D76" s="81"/>
      <c r="E76" s="81"/>
      <c r="F76" s="84" t="str">
        <f t="shared" si="8"/>
        <v/>
      </c>
      <c r="G76" s="84" t="str">
        <f t="shared" si="9"/>
        <v/>
      </c>
      <c r="H76" s="81"/>
      <c r="I76" s="81"/>
      <c r="J76" s="81"/>
      <c r="K76" s="81"/>
      <c r="L76" s="81"/>
      <c r="M76" s="83" t="str">
        <f>IF(L76="","",IFERROR(IF(INDEX('11. DM_SAN_PHAM'!$D$3:$D$202,MATCH(L76,'11. DM_SAN_PHAM'!$A$3:$A$202,0))="","",INDEX('11. DM_SAN_PHAM'!$D$3:$D$202,MATCH(L76,'11. DM_SAN_PHAM'!$A$3:$A$202,0))),""))</f>
        <v/>
      </c>
      <c r="N76" s="83" t="str">
        <f>IF(L76="","",IFERROR(IF(INDEX('11. DM_SAN_PHAM'!$E$3:$E$202,MATCH(L76,'11. DM_SAN_PHAM'!$A$3:$A$202,0))="","",INDEX('11. DM_SAN_PHAM'!$E$3:$E$202,MATCH(L76,'11. DM_SAN_PHAM'!$A$3:$A$202,0))),""))</f>
        <v/>
      </c>
      <c r="O76" s="83" t="str">
        <f>IF(L76="","",IFERROR(IF(INDEX('11. DM_SAN_PHAM'!$G$3:$G$202,MATCH(L76,'11. DM_SAN_PHAM'!$A$3:$A$202,0))="","",INDEX('11. DM_SAN_PHAM'!$G$3:$G$202,MATCH(L76,'11. DM_SAN_PHAM'!$A$3:$A$202,0))),""))</f>
        <v/>
      </c>
      <c r="P76" s="83" t="str">
        <f t="shared" si="10"/>
        <v/>
      </c>
      <c r="Q76" s="83" t="str">
        <f>IF(P76="","",IF(AND(ISNUMBER(N76),N76&gt;0,O76="Đã xác nhận",S76=""),"Định mức danh mục: "&amp;IFERROR(IF(INDEX('11. DM_SAN_PHAM'!$F$3:$F$202,MATCH(L76,'11. DM_SAN_PHAM'!$A$3:$A$202,0))="","",INDEX('11. DM_SAN_PHAM'!$F$3:$F$202,MATCH(L76,'11. DM_SAN_PHAM'!$A$3:$A$202,0))),""),IF(J76="Có định mức","Định mức: "&amp;I76,"Ước lượng thực tế"&amp;IF(I76="","","; "&amp;I76))))</f>
        <v/>
      </c>
      <c r="R76" s="83" t="str">
        <f t="shared" si="11"/>
        <v/>
      </c>
      <c r="S76" s="81"/>
    </row>
    <row r="77" spans="1:19">
      <c r="A77" s="81"/>
      <c r="B77" s="83" t="str">
        <f>IF(A77="","",IFERROR(IF(INDEX('2. A2_CongViec'!$C$3:$C$202,MATCH(A77,'2. A2_CongViec'!$A$3:$A$202,0))="","",INDEX('2. A2_CongViec'!$C$3:$C$202,MATCH(A77,'2. A2_CongViec'!$A$3:$A$202,0))),""))</f>
        <v/>
      </c>
      <c r="C77" s="81"/>
      <c r="D77" s="81"/>
      <c r="E77" s="81"/>
      <c r="F77" s="84" t="str">
        <f t="shared" si="8"/>
        <v/>
      </c>
      <c r="G77" s="84" t="str">
        <f t="shared" si="9"/>
        <v/>
      </c>
      <c r="H77" s="81"/>
      <c r="I77" s="81"/>
      <c r="J77" s="81"/>
      <c r="K77" s="81"/>
      <c r="L77" s="81"/>
      <c r="M77" s="83" t="str">
        <f>IF(L77="","",IFERROR(IF(INDEX('11. DM_SAN_PHAM'!$D$3:$D$202,MATCH(L77,'11. DM_SAN_PHAM'!$A$3:$A$202,0))="","",INDEX('11. DM_SAN_PHAM'!$D$3:$D$202,MATCH(L77,'11. DM_SAN_PHAM'!$A$3:$A$202,0))),""))</f>
        <v/>
      </c>
      <c r="N77" s="83" t="str">
        <f>IF(L77="","",IFERROR(IF(INDEX('11. DM_SAN_PHAM'!$E$3:$E$202,MATCH(L77,'11. DM_SAN_PHAM'!$A$3:$A$202,0))="","",INDEX('11. DM_SAN_PHAM'!$E$3:$E$202,MATCH(L77,'11. DM_SAN_PHAM'!$A$3:$A$202,0))),""))</f>
        <v/>
      </c>
      <c r="O77" s="83" t="str">
        <f>IF(L77="","",IFERROR(IF(INDEX('11. DM_SAN_PHAM'!$G$3:$G$202,MATCH(L77,'11. DM_SAN_PHAM'!$A$3:$A$202,0))="","",INDEX('11. DM_SAN_PHAM'!$G$3:$G$202,MATCH(L77,'11. DM_SAN_PHAM'!$A$3:$A$202,0))),""))</f>
        <v/>
      </c>
      <c r="P77" s="83" t="str">
        <f t="shared" si="10"/>
        <v/>
      </c>
      <c r="Q77" s="83" t="str">
        <f>IF(P77="","",IF(AND(ISNUMBER(N77),N77&gt;0,O77="Đã xác nhận",S77=""),"Định mức danh mục: "&amp;IFERROR(IF(INDEX('11. DM_SAN_PHAM'!$F$3:$F$202,MATCH(L77,'11. DM_SAN_PHAM'!$A$3:$A$202,0))="","",INDEX('11. DM_SAN_PHAM'!$F$3:$F$202,MATCH(L77,'11. DM_SAN_PHAM'!$A$3:$A$202,0))),""),IF(J77="Có định mức","Định mức: "&amp;I77,"Ước lượng thực tế"&amp;IF(I77="","","; "&amp;I77))))</f>
        <v/>
      </c>
      <c r="R77" s="83" t="str">
        <f t="shared" si="11"/>
        <v/>
      </c>
      <c r="S77" s="81"/>
    </row>
    <row r="78" spans="1:19">
      <c r="A78" s="81"/>
      <c r="B78" s="83" t="str">
        <f>IF(A78="","",IFERROR(IF(INDEX('2. A2_CongViec'!$C$3:$C$202,MATCH(A78,'2. A2_CongViec'!$A$3:$A$202,0))="","",INDEX('2. A2_CongViec'!$C$3:$C$202,MATCH(A78,'2. A2_CongViec'!$A$3:$A$202,0))),""))</f>
        <v/>
      </c>
      <c r="C78" s="81"/>
      <c r="D78" s="81"/>
      <c r="E78" s="81"/>
      <c r="F78" s="84" t="str">
        <f t="shared" si="8"/>
        <v/>
      </c>
      <c r="G78" s="84" t="str">
        <f t="shared" si="9"/>
        <v/>
      </c>
      <c r="H78" s="81"/>
      <c r="I78" s="81"/>
      <c r="J78" s="81"/>
      <c r="K78" s="81"/>
      <c r="L78" s="81"/>
      <c r="M78" s="83" t="str">
        <f>IF(L78="","",IFERROR(IF(INDEX('11. DM_SAN_PHAM'!$D$3:$D$202,MATCH(L78,'11. DM_SAN_PHAM'!$A$3:$A$202,0))="","",INDEX('11. DM_SAN_PHAM'!$D$3:$D$202,MATCH(L78,'11. DM_SAN_PHAM'!$A$3:$A$202,0))),""))</f>
        <v/>
      </c>
      <c r="N78" s="83" t="str">
        <f>IF(L78="","",IFERROR(IF(INDEX('11. DM_SAN_PHAM'!$E$3:$E$202,MATCH(L78,'11. DM_SAN_PHAM'!$A$3:$A$202,0))="","",INDEX('11. DM_SAN_PHAM'!$E$3:$E$202,MATCH(L78,'11. DM_SAN_PHAM'!$A$3:$A$202,0))),""))</f>
        <v/>
      </c>
      <c r="O78" s="83" t="str">
        <f>IF(L78="","",IFERROR(IF(INDEX('11. DM_SAN_PHAM'!$G$3:$G$202,MATCH(L78,'11. DM_SAN_PHAM'!$A$3:$A$202,0))="","",INDEX('11. DM_SAN_PHAM'!$G$3:$G$202,MATCH(L78,'11. DM_SAN_PHAM'!$A$3:$A$202,0))),""))</f>
        <v/>
      </c>
      <c r="P78" s="83" t="str">
        <f t="shared" si="10"/>
        <v/>
      </c>
      <c r="Q78" s="83" t="str">
        <f>IF(P78="","",IF(AND(ISNUMBER(N78),N78&gt;0,O78="Đã xác nhận",S78=""),"Định mức danh mục: "&amp;IFERROR(IF(INDEX('11. DM_SAN_PHAM'!$F$3:$F$202,MATCH(L78,'11. DM_SAN_PHAM'!$A$3:$A$202,0))="","",INDEX('11. DM_SAN_PHAM'!$F$3:$F$202,MATCH(L78,'11. DM_SAN_PHAM'!$A$3:$A$202,0))),""),IF(J78="Có định mức","Định mức: "&amp;I78,"Ước lượng thực tế"&amp;IF(I78="","","; "&amp;I78))))</f>
        <v/>
      </c>
      <c r="R78" s="83" t="str">
        <f t="shared" si="11"/>
        <v/>
      </c>
      <c r="S78" s="81"/>
    </row>
    <row r="79" spans="1:19">
      <c r="A79" s="81"/>
      <c r="B79" s="83" t="str">
        <f>IF(A79="","",IFERROR(IF(INDEX('2. A2_CongViec'!$C$3:$C$202,MATCH(A79,'2. A2_CongViec'!$A$3:$A$202,0))="","",INDEX('2. A2_CongViec'!$C$3:$C$202,MATCH(A79,'2. A2_CongViec'!$A$3:$A$202,0))),""))</f>
        <v/>
      </c>
      <c r="C79" s="81"/>
      <c r="D79" s="81"/>
      <c r="E79" s="81"/>
      <c r="F79" s="84" t="str">
        <f t="shared" si="8"/>
        <v/>
      </c>
      <c r="G79" s="84" t="str">
        <f t="shared" si="9"/>
        <v/>
      </c>
      <c r="H79" s="81"/>
      <c r="I79" s="81"/>
      <c r="J79" s="81"/>
      <c r="K79" s="81"/>
      <c r="L79" s="81"/>
      <c r="M79" s="83" t="str">
        <f>IF(L79="","",IFERROR(IF(INDEX('11. DM_SAN_PHAM'!$D$3:$D$202,MATCH(L79,'11. DM_SAN_PHAM'!$A$3:$A$202,0))="","",INDEX('11. DM_SAN_PHAM'!$D$3:$D$202,MATCH(L79,'11. DM_SAN_PHAM'!$A$3:$A$202,0))),""))</f>
        <v/>
      </c>
      <c r="N79" s="83" t="str">
        <f>IF(L79="","",IFERROR(IF(INDEX('11. DM_SAN_PHAM'!$E$3:$E$202,MATCH(L79,'11. DM_SAN_PHAM'!$A$3:$A$202,0))="","",INDEX('11. DM_SAN_PHAM'!$E$3:$E$202,MATCH(L79,'11. DM_SAN_PHAM'!$A$3:$A$202,0))),""))</f>
        <v/>
      </c>
      <c r="O79" s="83" t="str">
        <f>IF(L79="","",IFERROR(IF(INDEX('11. DM_SAN_PHAM'!$G$3:$G$202,MATCH(L79,'11. DM_SAN_PHAM'!$A$3:$A$202,0))="","",INDEX('11. DM_SAN_PHAM'!$G$3:$G$202,MATCH(L79,'11. DM_SAN_PHAM'!$A$3:$A$202,0))),""))</f>
        <v/>
      </c>
      <c r="P79" s="83" t="str">
        <f t="shared" si="10"/>
        <v/>
      </c>
      <c r="Q79" s="83" t="str">
        <f>IF(P79="","",IF(AND(ISNUMBER(N79),N79&gt;0,O79="Đã xác nhận",S79=""),"Định mức danh mục: "&amp;IFERROR(IF(INDEX('11. DM_SAN_PHAM'!$F$3:$F$202,MATCH(L79,'11. DM_SAN_PHAM'!$A$3:$A$202,0))="","",INDEX('11. DM_SAN_PHAM'!$F$3:$F$202,MATCH(L79,'11. DM_SAN_PHAM'!$A$3:$A$202,0))),""),IF(J79="Có định mức","Định mức: "&amp;I79,"Ước lượng thực tế"&amp;IF(I79="","","; "&amp;I79))))</f>
        <v/>
      </c>
      <c r="R79" s="83" t="str">
        <f t="shared" si="11"/>
        <v/>
      </c>
      <c r="S79" s="81"/>
    </row>
    <row r="80" spans="1:19">
      <c r="A80" s="81"/>
      <c r="B80" s="83" t="str">
        <f>IF(A80="","",IFERROR(IF(INDEX('2. A2_CongViec'!$C$3:$C$202,MATCH(A80,'2. A2_CongViec'!$A$3:$A$202,0))="","",INDEX('2. A2_CongViec'!$C$3:$C$202,MATCH(A80,'2. A2_CongViec'!$A$3:$A$202,0))),""))</f>
        <v/>
      </c>
      <c r="C80" s="81"/>
      <c r="D80" s="81"/>
      <c r="E80" s="81"/>
      <c r="F80" s="84" t="str">
        <f t="shared" si="8"/>
        <v/>
      </c>
      <c r="G80" s="84" t="str">
        <f t="shared" si="9"/>
        <v/>
      </c>
      <c r="H80" s="81"/>
      <c r="I80" s="81"/>
      <c r="J80" s="81"/>
      <c r="K80" s="81"/>
      <c r="L80" s="81"/>
      <c r="M80" s="83" t="str">
        <f>IF(L80="","",IFERROR(IF(INDEX('11. DM_SAN_PHAM'!$D$3:$D$202,MATCH(L80,'11. DM_SAN_PHAM'!$A$3:$A$202,0))="","",INDEX('11. DM_SAN_PHAM'!$D$3:$D$202,MATCH(L80,'11. DM_SAN_PHAM'!$A$3:$A$202,0))),""))</f>
        <v/>
      </c>
      <c r="N80" s="83" t="str">
        <f>IF(L80="","",IFERROR(IF(INDEX('11. DM_SAN_PHAM'!$E$3:$E$202,MATCH(L80,'11. DM_SAN_PHAM'!$A$3:$A$202,0))="","",INDEX('11. DM_SAN_PHAM'!$E$3:$E$202,MATCH(L80,'11. DM_SAN_PHAM'!$A$3:$A$202,0))),""))</f>
        <v/>
      </c>
      <c r="O80" s="83" t="str">
        <f>IF(L80="","",IFERROR(IF(INDEX('11. DM_SAN_PHAM'!$G$3:$G$202,MATCH(L80,'11. DM_SAN_PHAM'!$A$3:$A$202,0))="","",INDEX('11. DM_SAN_PHAM'!$G$3:$G$202,MATCH(L80,'11. DM_SAN_PHAM'!$A$3:$A$202,0))),""))</f>
        <v/>
      </c>
      <c r="P80" s="83" t="str">
        <f t="shared" si="10"/>
        <v/>
      </c>
      <c r="Q80" s="83" t="str">
        <f>IF(P80="","",IF(AND(ISNUMBER(N80),N80&gt;0,O80="Đã xác nhận",S80=""),"Định mức danh mục: "&amp;IFERROR(IF(INDEX('11. DM_SAN_PHAM'!$F$3:$F$202,MATCH(L80,'11. DM_SAN_PHAM'!$A$3:$A$202,0))="","",INDEX('11. DM_SAN_PHAM'!$F$3:$F$202,MATCH(L80,'11. DM_SAN_PHAM'!$A$3:$A$202,0))),""),IF(J80="Có định mức","Định mức: "&amp;I80,"Ước lượng thực tế"&amp;IF(I80="","","; "&amp;I80))))</f>
        <v/>
      </c>
      <c r="R80" s="83" t="str">
        <f t="shared" si="11"/>
        <v/>
      </c>
      <c r="S80" s="81"/>
    </row>
    <row r="81" spans="1:19">
      <c r="A81" s="81"/>
      <c r="B81" s="83" t="str">
        <f>IF(A81="","",IFERROR(IF(INDEX('2. A2_CongViec'!$C$3:$C$202,MATCH(A81,'2. A2_CongViec'!$A$3:$A$202,0))="","",INDEX('2. A2_CongViec'!$C$3:$C$202,MATCH(A81,'2. A2_CongViec'!$A$3:$A$202,0))),""))</f>
        <v/>
      </c>
      <c r="C81" s="81"/>
      <c r="D81" s="81"/>
      <c r="E81" s="81"/>
      <c r="F81" s="84" t="str">
        <f t="shared" si="8"/>
        <v/>
      </c>
      <c r="G81" s="84" t="str">
        <f t="shared" si="9"/>
        <v/>
      </c>
      <c r="H81" s="81"/>
      <c r="I81" s="81"/>
      <c r="J81" s="81"/>
      <c r="K81" s="81"/>
      <c r="L81" s="81"/>
      <c r="M81" s="83" t="str">
        <f>IF(L81="","",IFERROR(IF(INDEX('11. DM_SAN_PHAM'!$D$3:$D$202,MATCH(L81,'11. DM_SAN_PHAM'!$A$3:$A$202,0))="","",INDEX('11. DM_SAN_PHAM'!$D$3:$D$202,MATCH(L81,'11. DM_SAN_PHAM'!$A$3:$A$202,0))),""))</f>
        <v/>
      </c>
      <c r="N81" s="83" t="str">
        <f>IF(L81="","",IFERROR(IF(INDEX('11. DM_SAN_PHAM'!$E$3:$E$202,MATCH(L81,'11. DM_SAN_PHAM'!$A$3:$A$202,0))="","",INDEX('11. DM_SAN_PHAM'!$E$3:$E$202,MATCH(L81,'11. DM_SAN_PHAM'!$A$3:$A$202,0))),""))</f>
        <v/>
      </c>
      <c r="O81" s="83" t="str">
        <f>IF(L81="","",IFERROR(IF(INDEX('11. DM_SAN_PHAM'!$G$3:$G$202,MATCH(L81,'11. DM_SAN_PHAM'!$A$3:$A$202,0))="","",INDEX('11. DM_SAN_PHAM'!$G$3:$G$202,MATCH(L81,'11. DM_SAN_PHAM'!$A$3:$A$202,0))),""))</f>
        <v/>
      </c>
      <c r="P81" s="83" t="str">
        <f t="shared" si="10"/>
        <v/>
      </c>
      <c r="Q81" s="83" t="str">
        <f>IF(P81="","",IF(AND(ISNUMBER(N81),N81&gt;0,O81="Đã xác nhận",S81=""),"Định mức danh mục: "&amp;IFERROR(IF(INDEX('11. DM_SAN_PHAM'!$F$3:$F$202,MATCH(L81,'11. DM_SAN_PHAM'!$A$3:$A$202,0))="","",INDEX('11. DM_SAN_PHAM'!$F$3:$F$202,MATCH(L81,'11. DM_SAN_PHAM'!$A$3:$A$202,0))),""),IF(J81="Có định mức","Định mức: "&amp;I81,"Ước lượng thực tế"&amp;IF(I81="","","; "&amp;I81))))</f>
        <v/>
      </c>
      <c r="R81" s="83" t="str">
        <f t="shared" si="11"/>
        <v/>
      </c>
      <c r="S81" s="81"/>
    </row>
    <row r="82" spans="1:19">
      <c r="A82" s="81"/>
      <c r="B82" s="83" t="str">
        <f>IF(A82="","",IFERROR(IF(INDEX('2. A2_CongViec'!$C$3:$C$202,MATCH(A82,'2. A2_CongViec'!$A$3:$A$202,0))="","",INDEX('2. A2_CongViec'!$C$3:$C$202,MATCH(A82,'2. A2_CongViec'!$A$3:$A$202,0))),""))</f>
        <v/>
      </c>
      <c r="C82" s="81"/>
      <c r="D82" s="81"/>
      <c r="E82" s="81"/>
      <c r="F82" s="84" t="str">
        <f t="shared" si="8"/>
        <v/>
      </c>
      <c r="G82" s="84" t="str">
        <f t="shared" si="9"/>
        <v/>
      </c>
      <c r="H82" s="81"/>
      <c r="I82" s="81"/>
      <c r="J82" s="81"/>
      <c r="K82" s="81"/>
      <c r="L82" s="81"/>
      <c r="M82" s="83" t="str">
        <f>IF(L82="","",IFERROR(IF(INDEX('11. DM_SAN_PHAM'!$D$3:$D$202,MATCH(L82,'11. DM_SAN_PHAM'!$A$3:$A$202,0))="","",INDEX('11. DM_SAN_PHAM'!$D$3:$D$202,MATCH(L82,'11. DM_SAN_PHAM'!$A$3:$A$202,0))),""))</f>
        <v/>
      </c>
      <c r="N82" s="83" t="str">
        <f>IF(L82="","",IFERROR(IF(INDEX('11. DM_SAN_PHAM'!$E$3:$E$202,MATCH(L82,'11. DM_SAN_PHAM'!$A$3:$A$202,0))="","",INDEX('11. DM_SAN_PHAM'!$E$3:$E$202,MATCH(L82,'11. DM_SAN_PHAM'!$A$3:$A$202,0))),""))</f>
        <v/>
      </c>
      <c r="O82" s="83" t="str">
        <f>IF(L82="","",IFERROR(IF(INDEX('11. DM_SAN_PHAM'!$G$3:$G$202,MATCH(L82,'11. DM_SAN_PHAM'!$A$3:$A$202,0))="","",INDEX('11. DM_SAN_PHAM'!$G$3:$G$202,MATCH(L82,'11. DM_SAN_PHAM'!$A$3:$A$202,0))),""))</f>
        <v/>
      </c>
      <c r="P82" s="83" t="str">
        <f t="shared" si="10"/>
        <v/>
      </c>
      <c r="Q82" s="83" t="str">
        <f>IF(P82="","",IF(AND(ISNUMBER(N82),N82&gt;0,O82="Đã xác nhận",S82=""),"Định mức danh mục: "&amp;IFERROR(IF(INDEX('11. DM_SAN_PHAM'!$F$3:$F$202,MATCH(L82,'11. DM_SAN_PHAM'!$A$3:$A$202,0))="","",INDEX('11. DM_SAN_PHAM'!$F$3:$F$202,MATCH(L82,'11. DM_SAN_PHAM'!$A$3:$A$202,0))),""),IF(J82="Có định mức","Định mức: "&amp;I82,"Ước lượng thực tế"&amp;IF(I82="","","; "&amp;I82))))</f>
        <v/>
      </c>
      <c r="R82" s="83" t="str">
        <f t="shared" si="11"/>
        <v/>
      </c>
      <c r="S82" s="81"/>
    </row>
    <row r="83" spans="1:19">
      <c r="A83" s="81"/>
      <c r="B83" s="83" t="str">
        <f>IF(A83="","",IFERROR(IF(INDEX('2. A2_CongViec'!$C$3:$C$202,MATCH(A83,'2. A2_CongViec'!$A$3:$A$202,0))="","",INDEX('2. A2_CongViec'!$C$3:$C$202,MATCH(A83,'2. A2_CongViec'!$A$3:$A$202,0))),""))</f>
        <v/>
      </c>
      <c r="C83" s="81"/>
      <c r="D83" s="81"/>
      <c r="E83" s="81"/>
      <c r="F83" s="84" t="str">
        <f t="shared" si="8"/>
        <v/>
      </c>
      <c r="G83" s="84" t="str">
        <f t="shared" si="9"/>
        <v/>
      </c>
      <c r="H83" s="81"/>
      <c r="I83" s="81"/>
      <c r="J83" s="81"/>
      <c r="K83" s="81"/>
      <c r="L83" s="81"/>
      <c r="M83" s="83" t="str">
        <f>IF(L83="","",IFERROR(IF(INDEX('11. DM_SAN_PHAM'!$D$3:$D$202,MATCH(L83,'11. DM_SAN_PHAM'!$A$3:$A$202,0))="","",INDEX('11. DM_SAN_PHAM'!$D$3:$D$202,MATCH(L83,'11. DM_SAN_PHAM'!$A$3:$A$202,0))),""))</f>
        <v/>
      </c>
      <c r="N83" s="83" t="str">
        <f>IF(L83="","",IFERROR(IF(INDEX('11. DM_SAN_PHAM'!$E$3:$E$202,MATCH(L83,'11. DM_SAN_PHAM'!$A$3:$A$202,0))="","",INDEX('11. DM_SAN_PHAM'!$E$3:$E$202,MATCH(L83,'11. DM_SAN_PHAM'!$A$3:$A$202,0))),""))</f>
        <v/>
      </c>
      <c r="O83" s="83" t="str">
        <f>IF(L83="","",IFERROR(IF(INDEX('11. DM_SAN_PHAM'!$G$3:$G$202,MATCH(L83,'11. DM_SAN_PHAM'!$A$3:$A$202,0))="","",INDEX('11. DM_SAN_PHAM'!$G$3:$G$202,MATCH(L83,'11. DM_SAN_PHAM'!$A$3:$A$202,0))),""))</f>
        <v/>
      </c>
      <c r="P83" s="83" t="str">
        <f t="shared" si="10"/>
        <v/>
      </c>
      <c r="Q83" s="83" t="str">
        <f>IF(P83="","",IF(AND(ISNUMBER(N83),N83&gt;0,O83="Đã xác nhận",S83=""),"Định mức danh mục: "&amp;IFERROR(IF(INDEX('11. DM_SAN_PHAM'!$F$3:$F$202,MATCH(L83,'11. DM_SAN_PHAM'!$A$3:$A$202,0))="","",INDEX('11. DM_SAN_PHAM'!$F$3:$F$202,MATCH(L83,'11. DM_SAN_PHAM'!$A$3:$A$202,0))),""),IF(J83="Có định mức","Định mức: "&amp;I83,"Ước lượng thực tế"&amp;IF(I83="","","; "&amp;I83))))</f>
        <v/>
      </c>
      <c r="R83" s="83" t="str">
        <f t="shared" si="11"/>
        <v/>
      </c>
      <c r="S83" s="81"/>
    </row>
    <row r="84" spans="1:19">
      <c r="A84" s="81"/>
      <c r="B84" s="83" t="str">
        <f>IF(A84="","",IFERROR(IF(INDEX('2. A2_CongViec'!$C$3:$C$202,MATCH(A84,'2. A2_CongViec'!$A$3:$A$202,0))="","",INDEX('2. A2_CongViec'!$C$3:$C$202,MATCH(A84,'2. A2_CongViec'!$A$3:$A$202,0))),""))</f>
        <v/>
      </c>
      <c r="C84" s="81"/>
      <c r="D84" s="81"/>
      <c r="E84" s="81"/>
      <c r="F84" s="84" t="str">
        <f t="shared" si="8"/>
        <v/>
      </c>
      <c r="G84" s="84" t="str">
        <f t="shared" si="9"/>
        <v/>
      </c>
      <c r="H84" s="81"/>
      <c r="I84" s="81"/>
      <c r="J84" s="81"/>
      <c r="K84" s="81"/>
      <c r="L84" s="81"/>
      <c r="M84" s="83" t="str">
        <f>IF(L84="","",IFERROR(IF(INDEX('11. DM_SAN_PHAM'!$D$3:$D$202,MATCH(L84,'11. DM_SAN_PHAM'!$A$3:$A$202,0))="","",INDEX('11. DM_SAN_PHAM'!$D$3:$D$202,MATCH(L84,'11. DM_SAN_PHAM'!$A$3:$A$202,0))),""))</f>
        <v/>
      </c>
      <c r="N84" s="83" t="str">
        <f>IF(L84="","",IFERROR(IF(INDEX('11. DM_SAN_PHAM'!$E$3:$E$202,MATCH(L84,'11. DM_SAN_PHAM'!$A$3:$A$202,0))="","",INDEX('11. DM_SAN_PHAM'!$E$3:$E$202,MATCH(L84,'11. DM_SAN_PHAM'!$A$3:$A$202,0))),""))</f>
        <v/>
      </c>
      <c r="O84" s="83" t="str">
        <f>IF(L84="","",IFERROR(IF(INDEX('11. DM_SAN_PHAM'!$G$3:$G$202,MATCH(L84,'11. DM_SAN_PHAM'!$A$3:$A$202,0))="","",INDEX('11. DM_SAN_PHAM'!$G$3:$G$202,MATCH(L84,'11. DM_SAN_PHAM'!$A$3:$A$202,0))),""))</f>
        <v/>
      </c>
      <c r="P84" s="83" t="str">
        <f t="shared" si="10"/>
        <v/>
      </c>
      <c r="Q84" s="83" t="str">
        <f>IF(P84="","",IF(AND(ISNUMBER(N84),N84&gt;0,O84="Đã xác nhận",S84=""),"Định mức danh mục: "&amp;IFERROR(IF(INDEX('11. DM_SAN_PHAM'!$F$3:$F$202,MATCH(L84,'11. DM_SAN_PHAM'!$A$3:$A$202,0))="","",INDEX('11. DM_SAN_PHAM'!$F$3:$F$202,MATCH(L84,'11. DM_SAN_PHAM'!$A$3:$A$202,0))),""),IF(J84="Có định mức","Định mức: "&amp;I84,"Ước lượng thực tế"&amp;IF(I84="","","; "&amp;I84))))</f>
        <v/>
      </c>
      <c r="R84" s="83" t="str">
        <f t="shared" si="11"/>
        <v/>
      </c>
      <c r="S84" s="81"/>
    </row>
    <row r="85" spans="1:19">
      <c r="A85" s="81"/>
      <c r="B85" s="83" t="str">
        <f>IF(A85="","",IFERROR(IF(INDEX('2. A2_CongViec'!$C$3:$C$202,MATCH(A85,'2. A2_CongViec'!$A$3:$A$202,0))="","",INDEX('2. A2_CongViec'!$C$3:$C$202,MATCH(A85,'2. A2_CongViec'!$A$3:$A$202,0))),""))</f>
        <v/>
      </c>
      <c r="C85" s="81"/>
      <c r="D85" s="81"/>
      <c r="E85" s="81"/>
      <c r="F85" s="84" t="str">
        <f t="shared" si="8"/>
        <v/>
      </c>
      <c r="G85" s="84" t="str">
        <f t="shared" si="9"/>
        <v/>
      </c>
      <c r="H85" s="81"/>
      <c r="I85" s="81"/>
      <c r="J85" s="81"/>
      <c r="K85" s="81"/>
      <c r="L85" s="81"/>
      <c r="M85" s="83" t="str">
        <f>IF(L85="","",IFERROR(IF(INDEX('11. DM_SAN_PHAM'!$D$3:$D$202,MATCH(L85,'11. DM_SAN_PHAM'!$A$3:$A$202,0))="","",INDEX('11. DM_SAN_PHAM'!$D$3:$D$202,MATCH(L85,'11. DM_SAN_PHAM'!$A$3:$A$202,0))),""))</f>
        <v/>
      </c>
      <c r="N85" s="83" t="str">
        <f>IF(L85="","",IFERROR(IF(INDEX('11. DM_SAN_PHAM'!$E$3:$E$202,MATCH(L85,'11. DM_SAN_PHAM'!$A$3:$A$202,0))="","",INDEX('11. DM_SAN_PHAM'!$E$3:$E$202,MATCH(L85,'11. DM_SAN_PHAM'!$A$3:$A$202,0))),""))</f>
        <v/>
      </c>
      <c r="O85" s="83" t="str">
        <f>IF(L85="","",IFERROR(IF(INDEX('11. DM_SAN_PHAM'!$G$3:$G$202,MATCH(L85,'11. DM_SAN_PHAM'!$A$3:$A$202,0))="","",INDEX('11. DM_SAN_PHAM'!$G$3:$G$202,MATCH(L85,'11. DM_SAN_PHAM'!$A$3:$A$202,0))),""))</f>
        <v/>
      </c>
      <c r="P85" s="83" t="str">
        <f t="shared" si="10"/>
        <v/>
      </c>
      <c r="Q85" s="83" t="str">
        <f>IF(P85="","",IF(AND(ISNUMBER(N85),N85&gt;0,O85="Đã xác nhận",S85=""),"Định mức danh mục: "&amp;IFERROR(IF(INDEX('11. DM_SAN_PHAM'!$F$3:$F$202,MATCH(L85,'11. DM_SAN_PHAM'!$A$3:$A$202,0))="","",INDEX('11. DM_SAN_PHAM'!$F$3:$F$202,MATCH(L85,'11. DM_SAN_PHAM'!$A$3:$A$202,0))),""),IF(J85="Có định mức","Định mức: "&amp;I85,"Ước lượng thực tế"&amp;IF(I85="","","; "&amp;I85))))</f>
        <v/>
      </c>
      <c r="R85" s="83" t="str">
        <f t="shared" si="11"/>
        <v/>
      </c>
      <c r="S85" s="81"/>
    </row>
    <row r="86" spans="1:19">
      <c r="A86" s="81"/>
      <c r="B86" s="83" t="str">
        <f>IF(A86="","",IFERROR(IF(INDEX('2. A2_CongViec'!$C$3:$C$202,MATCH(A86,'2. A2_CongViec'!$A$3:$A$202,0))="","",INDEX('2. A2_CongViec'!$C$3:$C$202,MATCH(A86,'2. A2_CongViec'!$A$3:$A$202,0))),""))</f>
        <v/>
      </c>
      <c r="C86" s="81"/>
      <c r="D86" s="81"/>
      <c r="E86" s="81"/>
      <c r="F86" s="84" t="str">
        <f t="shared" si="8"/>
        <v/>
      </c>
      <c r="G86" s="84" t="str">
        <f t="shared" si="9"/>
        <v/>
      </c>
      <c r="H86" s="81"/>
      <c r="I86" s="81"/>
      <c r="J86" s="81"/>
      <c r="K86" s="81"/>
      <c r="L86" s="81"/>
      <c r="M86" s="83" t="str">
        <f>IF(L86="","",IFERROR(IF(INDEX('11. DM_SAN_PHAM'!$D$3:$D$202,MATCH(L86,'11. DM_SAN_PHAM'!$A$3:$A$202,0))="","",INDEX('11. DM_SAN_PHAM'!$D$3:$D$202,MATCH(L86,'11. DM_SAN_PHAM'!$A$3:$A$202,0))),""))</f>
        <v/>
      </c>
      <c r="N86" s="83" t="str">
        <f>IF(L86="","",IFERROR(IF(INDEX('11. DM_SAN_PHAM'!$E$3:$E$202,MATCH(L86,'11. DM_SAN_PHAM'!$A$3:$A$202,0))="","",INDEX('11. DM_SAN_PHAM'!$E$3:$E$202,MATCH(L86,'11. DM_SAN_PHAM'!$A$3:$A$202,0))),""))</f>
        <v/>
      </c>
      <c r="O86" s="83" t="str">
        <f>IF(L86="","",IFERROR(IF(INDEX('11. DM_SAN_PHAM'!$G$3:$G$202,MATCH(L86,'11. DM_SAN_PHAM'!$A$3:$A$202,0))="","",INDEX('11. DM_SAN_PHAM'!$G$3:$G$202,MATCH(L86,'11. DM_SAN_PHAM'!$A$3:$A$202,0))),""))</f>
        <v/>
      </c>
      <c r="P86" s="83" t="str">
        <f t="shared" si="10"/>
        <v/>
      </c>
      <c r="Q86" s="83" t="str">
        <f>IF(P86="","",IF(AND(ISNUMBER(N86),N86&gt;0,O86="Đã xác nhận",S86=""),"Định mức danh mục: "&amp;IFERROR(IF(INDEX('11. DM_SAN_PHAM'!$F$3:$F$202,MATCH(L86,'11. DM_SAN_PHAM'!$A$3:$A$202,0))="","",INDEX('11. DM_SAN_PHAM'!$F$3:$F$202,MATCH(L86,'11. DM_SAN_PHAM'!$A$3:$A$202,0))),""),IF(J86="Có định mức","Định mức: "&amp;I86,"Ước lượng thực tế"&amp;IF(I86="","","; "&amp;I86))))</f>
        <v/>
      </c>
      <c r="R86" s="83" t="str">
        <f t="shared" si="11"/>
        <v/>
      </c>
      <c r="S86" s="81"/>
    </row>
    <row r="87" spans="1:19">
      <c r="A87" s="81"/>
      <c r="B87" s="83" t="str">
        <f>IF(A87="","",IFERROR(IF(INDEX('2. A2_CongViec'!$C$3:$C$202,MATCH(A87,'2. A2_CongViec'!$A$3:$A$202,0))="","",INDEX('2. A2_CongViec'!$C$3:$C$202,MATCH(A87,'2. A2_CongViec'!$A$3:$A$202,0))),""))</f>
        <v/>
      </c>
      <c r="C87" s="81"/>
      <c r="D87" s="81"/>
      <c r="E87" s="81"/>
      <c r="F87" s="84" t="str">
        <f t="shared" si="8"/>
        <v/>
      </c>
      <c r="G87" s="84" t="str">
        <f t="shared" si="9"/>
        <v/>
      </c>
      <c r="H87" s="81"/>
      <c r="I87" s="81"/>
      <c r="J87" s="81"/>
      <c r="K87" s="81"/>
      <c r="L87" s="81"/>
      <c r="M87" s="83" t="str">
        <f>IF(L87="","",IFERROR(IF(INDEX('11. DM_SAN_PHAM'!$D$3:$D$202,MATCH(L87,'11. DM_SAN_PHAM'!$A$3:$A$202,0))="","",INDEX('11. DM_SAN_PHAM'!$D$3:$D$202,MATCH(L87,'11. DM_SAN_PHAM'!$A$3:$A$202,0))),""))</f>
        <v/>
      </c>
      <c r="N87" s="83" t="str">
        <f>IF(L87="","",IFERROR(IF(INDEX('11. DM_SAN_PHAM'!$E$3:$E$202,MATCH(L87,'11. DM_SAN_PHAM'!$A$3:$A$202,0))="","",INDEX('11. DM_SAN_PHAM'!$E$3:$E$202,MATCH(L87,'11. DM_SAN_PHAM'!$A$3:$A$202,0))),""))</f>
        <v/>
      </c>
      <c r="O87" s="83" t="str">
        <f>IF(L87="","",IFERROR(IF(INDEX('11. DM_SAN_PHAM'!$G$3:$G$202,MATCH(L87,'11. DM_SAN_PHAM'!$A$3:$A$202,0))="","",INDEX('11. DM_SAN_PHAM'!$G$3:$G$202,MATCH(L87,'11. DM_SAN_PHAM'!$A$3:$A$202,0))),""))</f>
        <v/>
      </c>
      <c r="P87" s="83" t="str">
        <f t="shared" si="10"/>
        <v/>
      </c>
      <c r="Q87" s="83" t="str">
        <f>IF(P87="","",IF(AND(ISNUMBER(N87),N87&gt;0,O87="Đã xác nhận",S87=""),"Định mức danh mục: "&amp;IFERROR(IF(INDEX('11. DM_SAN_PHAM'!$F$3:$F$202,MATCH(L87,'11. DM_SAN_PHAM'!$A$3:$A$202,0))="","",INDEX('11. DM_SAN_PHAM'!$F$3:$F$202,MATCH(L87,'11. DM_SAN_PHAM'!$A$3:$A$202,0))),""),IF(J87="Có định mức","Định mức: "&amp;I87,"Ước lượng thực tế"&amp;IF(I87="","","; "&amp;I87))))</f>
        <v/>
      </c>
      <c r="R87" s="83" t="str">
        <f t="shared" si="11"/>
        <v/>
      </c>
      <c r="S87" s="81"/>
    </row>
    <row r="88" spans="1:19">
      <c r="A88" s="81"/>
      <c r="B88" s="83" t="str">
        <f>IF(A88="","",IFERROR(IF(INDEX('2. A2_CongViec'!$C$3:$C$202,MATCH(A88,'2. A2_CongViec'!$A$3:$A$202,0))="","",INDEX('2. A2_CongViec'!$C$3:$C$202,MATCH(A88,'2. A2_CongViec'!$A$3:$A$202,0))),""))</f>
        <v/>
      </c>
      <c r="C88" s="81"/>
      <c r="D88" s="81"/>
      <c r="E88" s="81"/>
      <c r="F88" s="84" t="str">
        <f t="shared" si="8"/>
        <v/>
      </c>
      <c r="G88" s="84" t="str">
        <f t="shared" si="9"/>
        <v/>
      </c>
      <c r="H88" s="81"/>
      <c r="I88" s="81"/>
      <c r="J88" s="81"/>
      <c r="K88" s="81"/>
      <c r="L88" s="81"/>
      <c r="M88" s="83" t="str">
        <f>IF(L88="","",IFERROR(IF(INDEX('11. DM_SAN_PHAM'!$D$3:$D$202,MATCH(L88,'11. DM_SAN_PHAM'!$A$3:$A$202,0))="","",INDEX('11. DM_SAN_PHAM'!$D$3:$D$202,MATCH(L88,'11. DM_SAN_PHAM'!$A$3:$A$202,0))),""))</f>
        <v/>
      </c>
      <c r="N88" s="83" t="str">
        <f>IF(L88="","",IFERROR(IF(INDEX('11. DM_SAN_PHAM'!$E$3:$E$202,MATCH(L88,'11. DM_SAN_PHAM'!$A$3:$A$202,0))="","",INDEX('11. DM_SAN_PHAM'!$E$3:$E$202,MATCH(L88,'11. DM_SAN_PHAM'!$A$3:$A$202,0))),""))</f>
        <v/>
      </c>
      <c r="O88" s="83" t="str">
        <f>IF(L88="","",IFERROR(IF(INDEX('11. DM_SAN_PHAM'!$G$3:$G$202,MATCH(L88,'11. DM_SAN_PHAM'!$A$3:$A$202,0))="","",INDEX('11. DM_SAN_PHAM'!$G$3:$G$202,MATCH(L88,'11. DM_SAN_PHAM'!$A$3:$A$202,0))),""))</f>
        <v/>
      </c>
      <c r="P88" s="83" t="str">
        <f t="shared" si="10"/>
        <v/>
      </c>
      <c r="Q88" s="83" t="str">
        <f>IF(P88="","",IF(AND(ISNUMBER(N88),N88&gt;0,O88="Đã xác nhận",S88=""),"Định mức danh mục: "&amp;IFERROR(IF(INDEX('11. DM_SAN_PHAM'!$F$3:$F$202,MATCH(L88,'11. DM_SAN_PHAM'!$A$3:$A$202,0))="","",INDEX('11. DM_SAN_PHAM'!$F$3:$F$202,MATCH(L88,'11. DM_SAN_PHAM'!$A$3:$A$202,0))),""),IF(J88="Có định mức","Định mức: "&amp;I88,"Ước lượng thực tế"&amp;IF(I88="","","; "&amp;I88))))</f>
        <v/>
      </c>
      <c r="R88" s="83" t="str">
        <f t="shared" si="11"/>
        <v/>
      </c>
      <c r="S88" s="81"/>
    </row>
    <row r="89" spans="1:19">
      <c r="A89" s="81"/>
      <c r="B89" s="83" t="str">
        <f>IF(A89="","",IFERROR(IF(INDEX('2. A2_CongViec'!$C$3:$C$202,MATCH(A89,'2. A2_CongViec'!$A$3:$A$202,0))="","",INDEX('2. A2_CongViec'!$C$3:$C$202,MATCH(A89,'2. A2_CongViec'!$A$3:$A$202,0))),""))</f>
        <v/>
      </c>
      <c r="C89" s="81"/>
      <c r="D89" s="81"/>
      <c r="E89" s="81"/>
      <c r="F89" s="84" t="str">
        <f t="shared" si="8"/>
        <v/>
      </c>
      <c r="G89" s="84" t="str">
        <f t="shared" si="9"/>
        <v/>
      </c>
      <c r="H89" s="81"/>
      <c r="I89" s="81"/>
      <c r="J89" s="81"/>
      <c r="K89" s="81"/>
      <c r="L89" s="81"/>
      <c r="M89" s="83" t="str">
        <f>IF(L89="","",IFERROR(IF(INDEX('11. DM_SAN_PHAM'!$D$3:$D$202,MATCH(L89,'11. DM_SAN_PHAM'!$A$3:$A$202,0))="","",INDEX('11. DM_SAN_PHAM'!$D$3:$D$202,MATCH(L89,'11. DM_SAN_PHAM'!$A$3:$A$202,0))),""))</f>
        <v/>
      </c>
      <c r="N89" s="83" t="str">
        <f>IF(L89="","",IFERROR(IF(INDEX('11. DM_SAN_PHAM'!$E$3:$E$202,MATCH(L89,'11. DM_SAN_PHAM'!$A$3:$A$202,0))="","",INDEX('11. DM_SAN_PHAM'!$E$3:$E$202,MATCH(L89,'11. DM_SAN_PHAM'!$A$3:$A$202,0))),""))</f>
        <v/>
      </c>
      <c r="O89" s="83" t="str">
        <f>IF(L89="","",IFERROR(IF(INDEX('11. DM_SAN_PHAM'!$G$3:$G$202,MATCH(L89,'11. DM_SAN_PHAM'!$A$3:$A$202,0))="","",INDEX('11. DM_SAN_PHAM'!$G$3:$G$202,MATCH(L89,'11. DM_SAN_PHAM'!$A$3:$A$202,0))),""))</f>
        <v/>
      </c>
      <c r="P89" s="83" t="str">
        <f t="shared" si="10"/>
        <v/>
      </c>
      <c r="Q89" s="83" t="str">
        <f>IF(P89="","",IF(AND(ISNUMBER(N89),N89&gt;0,O89="Đã xác nhận",S89=""),"Định mức danh mục: "&amp;IFERROR(IF(INDEX('11. DM_SAN_PHAM'!$F$3:$F$202,MATCH(L89,'11. DM_SAN_PHAM'!$A$3:$A$202,0))="","",INDEX('11. DM_SAN_PHAM'!$F$3:$F$202,MATCH(L89,'11. DM_SAN_PHAM'!$A$3:$A$202,0))),""),IF(J89="Có định mức","Định mức: "&amp;I89,"Ước lượng thực tế"&amp;IF(I89="","","; "&amp;I89))))</f>
        <v/>
      </c>
      <c r="R89" s="83" t="str">
        <f t="shared" si="11"/>
        <v/>
      </c>
      <c r="S89" s="81"/>
    </row>
    <row r="90" spans="1:19">
      <c r="A90" s="81"/>
      <c r="B90" s="83" t="str">
        <f>IF(A90="","",IFERROR(IF(INDEX('2. A2_CongViec'!$C$3:$C$202,MATCH(A90,'2. A2_CongViec'!$A$3:$A$202,0))="","",INDEX('2. A2_CongViec'!$C$3:$C$202,MATCH(A90,'2. A2_CongViec'!$A$3:$A$202,0))),""))</f>
        <v/>
      </c>
      <c r="C90" s="81"/>
      <c r="D90" s="81"/>
      <c r="E90" s="81"/>
      <c r="F90" s="84" t="str">
        <f t="shared" si="8"/>
        <v/>
      </c>
      <c r="G90" s="84" t="str">
        <f t="shared" si="9"/>
        <v/>
      </c>
      <c r="H90" s="81"/>
      <c r="I90" s="81"/>
      <c r="J90" s="81"/>
      <c r="K90" s="81"/>
      <c r="L90" s="81"/>
      <c r="M90" s="83" t="str">
        <f>IF(L90="","",IFERROR(IF(INDEX('11. DM_SAN_PHAM'!$D$3:$D$202,MATCH(L90,'11. DM_SAN_PHAM'!$A$3:$A$202,0))="","",INDEX('11. DM_SAN_PHAM'!$D$3:$D$202,MATCH(L90,'11. DM_SAN_PHAM'!$A$3:$A$202,0))),""))</f>
        <v/>
      </c>
      <c r="N90" s="83" t="str">
        <f>IF(L90="","",IFERROR(IF(INDEX('11. DM_SAN_PHAM'!$E$3:$E$202,MATCH(L90,'11. DM_SAN_PHAM'!$A$3:$A$202,0))="","",INDEX('11. DM_SAN_PHAM'!$E$3:$E$202,MATCH(L90,'11. DM_SAN_PHAM'!$A$3:$A$202,0))),""))</f>
        <v/>
      </c>
      <c r="O90" s="83" t="str">
        <f>IF(L90="","",IFERROR(IF(INDEX('11. DM_SAN_PHAM'!$G$3:$G$202,MATCH(L90,'11. DM_SAN_PHAM'!$A$3:$A$202,0))="","",INDEX('11. DM_SAN_PHAM'!$G$3:$G$202,MATCH(L90,'11. DM_SAN_PHAM'!$A$3:$A$202,0))),""))</f>
        <v/>
      </c>
      <c r="P90" s="83" t="str">
        <f t="shared" si="10"/>
        <v/>
      </c>
      <c r="Q90" s="83" t="str">
        <f>IF(P90="","",IF(AND(ISNUMBER(N90),N90&gt;0,O90="Đã xác nhận",S90=""),"Định mức danh mục: "&amp;IFERROR(IF(INDEX('11. DM_SAN_PHAM'!$F$3:$F$202,MATCH(L90,'11. DM_SAN_PHAM'!$A$3:$A$202,0))="","",INDEX('11. DM_SAN_PHAM'!$F$3:$F$202,MATCH(L90,'11. DM_SAN_PHAM'!$A$3:$A$202,0))),""),IF(J90="Có định mức","Định mức: "&amp;I90,"Ước lượng thực tế"&amp;IF(I90="","","; "&amp;I90))))</f>
        <v/>
      </c>
      <c r="R90" s="83" t="str">
        <f t="shared" si="11"/>
        <v/>
      </c>
      <c r="S90" s="81"/>
    </row>
    <row r="91" spans="1:19">
      <c r="A91" s="81"/>
      <c r="B91" s="83" t="str">
        <f>IF(A91="","",IFERROR(IF(INDEX('2. A2_CongViec'!$C$3:$C$202,MATCH(A91,'2. A2_CongViec'!$A$3:$A$202,0))="","",INDEX('2. A2_CongViec'!$C$3:$C$202,MATCH(A91,'2. A2_CongViec'!$A$3:$A$202,0))),""))</f>
        <v/>
      </c>
      <c r="C91" s="81"/>
      <c r="D91" s="81"/>
      <c r="E91" s="81"/>
      <c r="F91" s="84" t="str">
        <f t="shared" si="8"/>
        <v/>
      </c>
      <c r="G91" s="84" t="str">
        <f t="shared" si="9"/>
        <v/>
      </c>
      <c r="H91" s="81"/>
      <c r="I91" s="81"/>
      <c r="J91" s="81"/>
      <c r="K91" s="81"/>
      <c r="L91" s="81"/>
      <c r="M91" s="83" t="str">
        <f>IF(L91="","",IFERROR(IF(INDEX('11. DM_SAN_PHAM'!$D$3:$D$202,MATCH(L91,'11. DM_SAN_PHAM'!$A$3:$A$202,0))="","",INDEX('11. DM_SAN_PHAM'!$D$3:$D$202,MATCH(L91,'11. DM_SAN_PHAM'!$A$3:$A$202,0))),""))</f>
        <v/>
      </c>
      <c r="N91" s="83" t="str">
        <f>IF(L91="","",IFERROR(IF(INDEX('11. DM_SAN_PHAM'!$E$3:$E$202,MATCH(L91,'11. DM_SAN_PHAM'!$A$3:$A$202,0))="","",INDEX('11. DM_SAN_PHAM'!$E$3:$E$202,MATCH(L91,'11. DM_SAN_PHAM'!$A$3:$A$202,0))),""))</f>
        <v/>
      </c>
      <c r="O91" s="83" t="str">
        <f>IF(L91="","",IFERROR(IF(INDEX('11. DM_SAN_PHAM'!$G$3:$G$202,MATCH(L91,'11. DM_SAN_PHAM'!$A$3:$A$202,0))="","",INDEX('11. DM_SAN_PHAM'!$G$3:$G$202,MATCH(L91,'11. DM_SAN_PHAM'!$A$3:$A$202,0))),""))</f>
        <v/>
      </c>
      <c r="P91" s="83" t="str">
        <f t="shared" si="10"/>
        <v/>
      </c>
      <c r="Q91" s="83" t="str">
        <f>IF(P91="","",IF(AND(ISNUMBER(N91),N91&gt;0,O91="Đã xác nhận",S91=""),"Định mức danh mục: "&amp;IFERROR(IF(INDEX('11. DM_SAN_PHAM'!$F$3:$F$202,MATCH(L91,'11. DM_SAN_PHAM'!$A$3:$A$202,0))="","",INDEX('11. DM_SAN_PHAM'!$F$3:$F$202,MATCH(L91,'11. DM_SAN_PHAM'!$A$3:$A$202,0))),""),IF(J91="Có định mức","Định mức: "&amp;I91,"Ước lượng thực tế"&amp;IF(I91="","","; "&amp;I91))))</f>
        <v/>
      </c>
      <c r="R91" s="83" t="str">
        <f t="shared" si="11"/>
        <v/>
      </c>
      <c r="S91" s="81"/>
    </row>
    <row r="92" spans="1:19">
      <c r="A92" s="81"/>
      <c r="B92" s="83" t="str">
        <f>IF(A92="","",IFERROR(IF(INDEX('2. A2_CongViec'!$C$3:$C$202,MATCH(A92,'2. A2_CongViec'!$A$3:$A$202,0))="","",INDEX('2. A2_CongViec'!$C$3:$C$202,MATCH(A92,'2. A2_CongViec'!$A$3:$A$202,0))),""))</f>
        <v/>
      </c>
      <c r="C92" s="81"/>
      <c r="D92" s="81"/>
      <c r="E92" s="81"/>
      <c r="F92" s="84" t="str">
        <f t="shared" si="8"/>
        <v/>
      </c>
      <c r="G92" s="84" t="str">
        <f t="shared" si="9"/>
        <v/>
      </c>
      <c r="H92" s="81"/>
      <c r="I92" s="81"/>
      <c r="J92" s="81"/>
      <c r="K92" s="81"/>
      <c r="L92" s="81"/>
      <c r="M92" s="83" t="str">
        <f>IF(L92="","",IFERROR(IF(INDEX('11. DM_SAN_PHAM'!$D$3:$D$202,MATCH(L92,'11. DM_SAN_PHAM'!$A$3:$A$202,0))="","",INDEX('11. DM_SAN_PHAM'!$D$3:$D$202,MATCH(L92,'11. DM_SAN_PHAM'!$A$3:$A$202,0))),""))</f>
        <v/>
      </c>
      <c r="N92" s="83" t="str">
        <f>IF(L92="","",IFERROR(IF(INDEX('11. DM_SAN_PHAM'!$E$3:$E$202,MATCH(L92,'11. DM_SAN_PHAM'!$A$3:$A$202,0))="","",INDEX('11. DM_SAN_PHAM'!$E$3:$E$202,MATCH(L92,'11. DM_SAN_PHAM'!$A$3:$A$202,0))),""))</f>
        <v/>
      </c>
      <c r="O92" s="83" t="str">
        <f>IF(L92="","",IFERROR(IF(INDEX('11. DM_SAN_PHAM'!$G$3:$G$202,MATCH(L92,'11. DM_SAN_PHAM'!$A$3:$A$202,0))="","",INDEX('11. DM_SAN_PHAM'!$G$3:$G$202,MATCH(L92,'11. DM_SAN_PHAM'!$A$3:$A$202,0))),""))</f>
        <v/>
      </c>
      <c r="P92" s="83" t="str">
        <f t="shared" si="10"/>
        <v/>
      </c>
      <c r="Q92" s="83" t="str">
        <f>IF(P92="","",IF(AND(ISNUMBER(N92),N92&gt;0,O92="Đã xác nhận",S92=""),"Định mức danh mục: "&amp;IFERROR(IF(INDEX('11. DM_SAN_PHAM'!$F$3:$F$202,MATCH(L92,'11. DM_SAN_PHAM'!$A$3:$A$202,0))="","",INDEX('11. DM_SAN_PHAM'!$F$3:$F$202,MATCH(L92,'11. DM_SAN_PHAM'!$A$3:$A$202,0))),""),IF(J92="Có định mức","Định mức: "&amp;I92,"Ước lượng thực tế"&amp;IF(I92="","","; "&amp;I92))))</f>
        <v/>
      </c>
      <c r="R92" s="83" t="str">
        <f t="shared" si="11"/>
        <v/>
      </c>
      <c r="S92" s="81"/>
    </row>
    <row r="93" spans="1:19">
      <c r="A93" s="81"/>
      <c r="B93" s="83" t="str">
        <f>IF(A93="","",IFERROR(IF(INDEX('2. A2_CongViec'!$C$3:$C$202,MATCH(A93,'2. A2_CongViec'!$A$3:$A$202,0))="","",INDEX('2. A2_CongViec'!$C$3:$C$202,MATCH(A93,'2. A2_CongViec'!$A$3:$A$202,0))),""))</f>
        <v/>
      </c>
      <c r="C93" s="81"/>
      <c r="D93" s="81"/>
      <c r="E93" s="81"/>
      <c r="F93" s="84" t="str">
        <f t="shared" si="8"/>
        <v/>
      </c>
      <c r="G93" s="84" t="str">
        <f t="shared" si="9"/>
        <v/>
      </c>
      <c r="H93" s="81"/>
      <c r="I93" s="81"/>
      <c r="J93" s="81"/>
      <c r="K93" s="81"/>
      <c r="L93" s="81"/>
      <c r="M93" s="83" t="str">
        <f>IF(L93="","",IFERROR(IF(INDEX('11. DM_SAN_PHAM'!$D$3:$D$202,MATCH(L93,'11. DM_SAN_PHAM'!$A$3:$A$202,0))="","",INDEX('11. DM_SAN_PHAM'!$D$3:$D$202,MATCH(L93,'11. DM_SAN_PHAM'!$A$3:$A$202,0))),""))</f>
        <v/>
      </c>
      <c r="N93" s="83" t="str">
        <f>IF(L93="","",IFERROR(IF(INDEX('11. DM_SAN_PHAM'!$E$3:$E$202,MATCH(L93,'11. DM_SAN_PHAM'!$A$3:$A$202,0))="","",INDEX('11. DM_SAN_PHAM'!$E$3:$E$202,MATCH(L93,'11. DM_SAN_PHAM'!$A$3:$A$202,0))),""))</f>
        <v/>
      </c>
      <c r="O93" s="83" t="str">
        <f>IF(L93="","",IFERROR(IF(INDEX('11. DM_SAN_PHAM'!$G$3:$G$202,MATCH(L93,'11. DM_SAN_PHAM'!$A$3:$A$202,0))="","",INDEX('11. DM_SAN_PHAM'!$G$3:$G$202,MATCH(L93,'11. DM_SAN_PHAM'!$A$3:$A$202,0))),""))</f>
        <v/>
      </c>
      <c r="P93" s="83" t="str">
        <f t="shared" si="10"/>
        <v/>
      </c>
      <c r="Q93" s="83" t="str">
        <f>IF(P93="","",IF(AND(ISNUMBER(N93),N93&gt;0,O93="Đã xác nhận",S93=""),"Định mức danh mục: "&amp;IFERROR(IF(INDEX('11. DM_SAN_PHAM'!$F$3:$F$202,MATCH(L93,'11. DM_SAN_PHAM'!$A$3:$A$202,0))="","",INDEX('11. DM_SAN_PHAM'!$F$3:$F$202,MATCH(L93,'11. DM_SAN_PHAM'!$A$3:$A$202,0))),""),IF(J93="Có định mức","Định mức: "&amp;I93,"Ước lượng thực tế"&amp;IF(I93="","","; "&amp;I93))))</f>
        <v/>
      </c>
      <c r="R93" s="83" t="str">
        <f t="shared" si="11"/>
        <v/>
      </c>
      <c r="S93" s="81"/>
    </row>
    <row r="94" spans="1:19">
      <c r="A94" s="81"/>
      <c r="B94" s="83" t="str">
        <f>IF(A94="","",IFERROR(IF(INDEX('2. A2_CongViec'!$C$3:$C$202,MATCH(A94,'2. A2_CongViec'!$A$3:$A$202,0))="","",INDEX('2. A2_CongViec'!$C$3:$C$202,MATCH(A94,'2. A2_CongViec'!$A$3:$A$202,0))),""))</f>
        <v/>
      </c>
      <c r="C94" s="81"/>
      <c r="D94" s="81"/>
      <c r="E94" s="81"/>
      <c r="F94" s="84" t="str">
        <f t="shared" si="8"/>
        <v/>
      </c>
      <c r="G94" s="84" t="str">
        <f t="shared" si="9"/>
        <v/>
      </c>
      <c r="H94" s="81"/>
      <c r="I94" s="81"/>
      <c r="J94" s="81"/>
      <c r="K94" s="81"/>
      <c r="L94" s="81"/>
      <c r="M94" s="83" t="str">
        <f>IF(L94="","",IFERROR(IF(INDEX('11. DM_SAN_PHAM'!$D$3:$D$202,MATCH(L94,'11. DM_SAN_PHAM'!$A$3:$A$202,0))="","",INDEX('11. DM_SAN_PHAM'!$D$3:$D$202,MATCH(L94,'11. DM_SAN_PHAM'!$A$3:$A$202,0))),""))</f>
        <v/>
      </c>
      <c r="N94" s="83" t="str">
        <f>IF(L94="","",IFERROR(IF(INDEX('11. DM_SAN_PHAM'!$E$3:$E$202,MATCH(L94,'11. DM_SAN_PHAM'!$A$3:$A$202,0))="","",INDEX('11. DM_SAN_PHAM'!$E$3:$E$202,MATCH(L94,'11. DM_SAN_PHAM'!$A$3:$A$202,0))),""))</f>
        <v/>
      </c>
      <c r="O94" s="83" t="str">
        <f>IF(L94="","",IFERROR(IF(INDEX('11. DM_SAN_PHAM'!$G$3:$G$202,MATCH(L94,'11. DM_SAN_PHAM'!$A$3:$A$202,0))="","",INDEX('11. DM_SAN_PHAM'!$G$3:$G$202,MATCH(L94,'11. DM_SAN_PHAM'!$A$3:$A$202,0))),""))</f>
        <v/>
      </c>
      <c r="P94" s="83" t="str">
        <f t="shared" si="10"/>
        <v/>
      </c>
      <c r="Q94" s="83" t="str">
        <f>IF(P94="","",IF(AND(ISNUMBER(N94),N94&gt;0,O94="Đã xác nhận",S94=""),"Định mức danh mục: "&amp;IFERROR(IF(INDEX('11. DM_SAN_PHAM'!$F$3:$F$202,MATCH(L94,'11. DM_SAN_PHAM'!$A$3:$A$202,0))="","",INDEX('11. DM_SAN_PHAM'!$F$3:$F$202,MATCH(L94,'11. DM_SAN_PHAM'!$A$3:$A$202,0))),""),IF(J94="Có định mức","Định mức: "&amp;I94,"Ước lượng thực tế"&amp;IF(I94="","","; "&amp;I94))))</f>
        <v/>
      </c>
      <c r="R94" s="83" t="str">
        <f t="shared" si="11"/>
        <v/>
      </c>
      <c r="S94" s="81"/>
    </row>
    <row r="95" spans="1:19">
      <c r="A95" s="81"/>
      <c r="B95" s="83" t="str">
        <f>IF(A95="","",IFERROR(IF(INDEX('2. A2_CongViec'!$C$3:$C$202,MATCH(A95,'2. A2_CongViec'!$A$3:$A$202,0))="","",INDEX('2. A2_CongViec'!$C$3:$C$202,MATCH(A95,'2. A2_CongViec'!$A$3:$A$202,0))),""))</f>
        <v/>
      </c>
      <c r="C95" s="81"/>
      <c r="D95" s="81"/>
      <c r="E95" s="81"/>
      <c r="F95" s="84" t="str">
        <f t="shared" si="8"/>
        <v/>
      </c>
      <c r="G95" s="84" t="str">
        <f t="shared" si="9"/>
        <v/>
      </c>
      <c r="H95" s="81"/>
      <c r="I95" s="81"/>
      <c r="J95" s="81"/>
      <c r="K95" s="81"/>
      <c r="L95" s="81"/>
      <c r="M95" s="83" t="str">
        <f>IF(L95="","",IFERROR(IF(INDEX('11. DM_SAN_PHAM'!$D$3:$D$202,MATCH(L95,'11. DM_SAN_PHAM'!$A$3:$A$202,0))="","",INDEX('11. DM_SAN_PHAM'!$D$3:$D$202,MATCH(L95,'11. DM_SAN_PHAM'!$A$3:$A$202,0))),""))</f>
        <v/>
      </c>
      <c r="N95" s="83" t="str">
        <f>IF(L95="","",IFERROR(IF(INDEX('11. DM_SAN_PHAM'!$E$3:$E$202,MATCH(L95,'11. DM_SAN_PHAM'!$A$3:$A$202,0))="","",INDEX('11. DM_SAN_PHAM'!$E$3:$E$202,MATCH(L95,'11. DM_SAN_PHAM'!$A$3:$A$202,0))),""))</f>
        <v/>
      </c>
      <c r="O95" s="83" t="str">
        <f>IF(L95="","",IFERROR(IF(INDEX('11. DM_SAN_PHAM'!$G$3:$G$202,MATCH(L95,'11. DM_SAN_PHAM'!$A$3:$A$202,0))="","",INDEX('11. DM_SAN_PHAM'!$G$3:$G$202,MATCH(L95,'11. DM_SAN_PHAM'!$A$3:$A$202,0))),""))</f>
        <v/>
      </c>
      <c r="P95" s="83" t="str">
        <f t="shared" si="10"/>
        <v/>
      </c>
      <c r="Q95" s="83" t="str">
        <f>IF(P95="","",IF(AND(ISNUMBER(N95),N95&gt;0,O95="Đã xác nhận",S95=""),"Định mức danh mục: "&amp;IFERROR(IF(INDEX('11. DM_SAN_PHAM'!$F$3:$F$202,MATCH(L95,'11. DM_SAN_PHAM'!$A$3:$A$202,0))="","",INDEX('11. DM_SAN_PHAM'!$F$3:$F$202,MATCH(L95,'11. DM_SAN_PHAM'!$A$3:$A$202,0))),""),IF(J95="Có định mức","Định mức: "&amp;I95,"Ước lượng thực tế"&amp;IF(I95="","","; "&amp;I95))))</f>
        <v/>
      </c>
      <c r="R95" s="83" t="str">
        <f t="shared" si="11"/>
        <v/>
      </c>
      <c r="S95" s="81"/>
    </row>
    <row r="96" spans="1:19">
      <c r="A96" s="81"/>
      <c r="B96" s="83" t="str">
        <f>IF(A96="","",IFERROR(IF(INDEX('2. A2_CongViec'!$C$3:$C$202,MATCH(A96,'2. A2_CongViec'!$A$3:$A$202,0))="","",INDEX('2. A2_CongViec'!$C$3:$C$202,MATCH(A96,'2. A2_CongViec'!$A$3:$A$202,0))),""))</f>
        <v/>
      </c>
      <c r="C96" s="81"/>
      <c r="D96" s="81"/>
      <c r="E96" s="81"/>
      <c r="F96" s="84" t="str">
        <f t="shared" si="8"/>
        <v/>
      </c>
      <c r="G96" s="84" t="str">
        <f t="shared" si="9"/>
        <v/>
      </c>
      <c r="H96" s="81"/>
      <c r="I96" s="81"/>
      <c r="J96" s="81"/>
      <c r="K96" s="81"/>
      <c r="L96" s="81"/>
      <c r="M96" s="83" t="str">
        <f>IF(L96="","",IFERROR(IF(INDEX('11. DM_SAN_PHAM'!$D$3:$D$202,MATCH(L96,'11. DM_SAN_PHAM'!$A$3:$A$202,0))="","",INDEX('11. DM_SAN_PHAM'!$D$3:$D$202,MATCH(L96,'11. DM_SAN_PHAM'!$A$3:$A$202,0))),""))</f>
        <v/>
      </c>
      <c r="N96" s="83" t="str">
        <f>IF(L96="","",IFERROR(IF(INDEX('11. DM_SAN_PHAM'!$E$3:$E$202,MATCH(L96,'11. DM_SAN_PHAM'!$A$3:$A$202,0))="","",INDEX('11. DM_SAN_PHAM'!$E$3:$E$202,MATCH(L96,'11. DM_SAN_PHAM'!$A$3:$A$202,0))),""))</f>
        <v/>
      </c>
      <c r="O96" s="83" t="str">
        <f>IF(L96="","",IFERROR(IF(INDEX('11. DM_SAN_PHAM'!$G$3:$G$202,MATCH(L96,'11. DM_SAN_PHAM'!$A$3:$A$202,0))="","",INDEX('11. DM_SAN_PHAM'!$G$3:$G$202,MATCH(L96,'11. DM_SAN_PHAM'!$A$3:$A$202,0))),""))</f>
        <v/>
      </c>
      <c r="P96" s="83" t="str">
        <f t="shared" si="10"/>
        <v/>
      </c>
      <c r="Q96" s="83" t="str">
        <f>IF(P96="","",IF(AND(ISNUMBER(N96),N96&gt;0,O96="Đã xác nhận",S96=""),"Định mức danh mục: "&amp;IFERROR(IF(INDEX('11. DM_SAN_PHAM'!$F$3:$F$202,MATCH(L96,'11. DM_SAN_PHAM'!$A$3:$A$202,0))="","",INDEX('11. DM_SAN_PHAM'!$F$3:$F$202,MATCH(L96,'11. DM_SAN_PHAM'!$A$3:$A$202,0))),""),IF(J96="Có định mức","Định mức: "&amp;I96,"Ước lượng thực tế"&amp;IF(I96="","","; "&amp;I96))))</f>
        <v/>
      </c>
      <c r="R96" s="83" t="str">
        <f t="shared" si="11"/>
        <v/>
      </c>
      <c r="S96" s="81"/>
    </row>
    <row r="97" spans="1:19">
      <c r="A97" s="81"/>
      <c r="B97" s="83" t="str">
        <f>IF(A97="","",IFERROR(IF(INDEX('2. A2_CongViec'!$C$3:$C$202,MATCH(A97,'2. A2_CongViec'!$A$3:$A$202,0))="","",INDEX('2. A2_CongViec'!$C$3:$C$202,MATCH(A97,'2. A2_CongViec'!$A$3:$A$202,0))),""))</f>
        <v/>
      </c>
      <c r="C97" s="81"/>
      <c r="D97" s="81"/>
      <c r="E97" s="81"/>
      <c r="F97" s="84" t="str">
        <f t="shared" si="8"/>
        <v/>
      </c>
      <c r="G97" s="84" t="str">
        <f t="shared" si="9"/>
        <v/>
      </c>
      <c r="H97" s="81"/>
      <c r="I97" s="81"/>
      <c r="J97" s="81"/>
      <c r="K97" s="81"/>
      <c r="L97" s="81"/>
      <c r="M97" s="83" t="str">
        <f>IF(L97="","",IFERROR(IF(INDEX('11. DM_SAN_PHAM'!$D$3:$D$202,MATCH(L97,'11. DM_SAN_PHAM'!$A$3:$A$202,0))="","",INDEX('11. DM_SAN_PHAM'!$D$3:$D$202,MATCH(L97,'11. DM_SAN_PHAM'!$A$3:$A$202,0))),""))</f>
        <v/>
      </c>
      <c r="N97" s="83" t="str">
        <f>IF(L97="","",IFERROR(IF(INDEX('11. DM_SAN_PHAM'!$E$3:$E$202,MATCH(L97,'11. DM_SAN_PHAM'!$A$3:$A$202,0))="","",INDEX('11. DM_SAN_PHAM'!$E$3:$E$202,MATCH(L97,'11. DM_SAN_PHAM'!$A$3:$A$202,0))),""))</f>
        <v/>
      </c>
      <c r="O97" s="83" t="str">
        <f>IF(L97="","",IFERROR(IF(INDEX('11. DM_SAN_PHAM'!$G$3:$G$202,MATCH(L97,'11. DM_SAN_PHAM'!$A$3:$A$202,0))="","",INDEX('11. DM_SAN_PHAM'!$G$3:$G$202,MATCH(L97,'11. DM_SAN_PHAM'!$A$3:$A$202,0))),""))</f>
        <v/>
      </c>
      <c r="P97" s="83" t="str">
        <f t="shared" si="10"/>
        <v/>
      </c>
      <c r="Q97" s="83" t="str">
        <f>IF(P97="","",IF(AND(ISNUMBER(N97),N97&gt;0,O97="Đã xác nhận",S97=""),"Định mức danh mục: "&amp;IFERROR(IF(INDEX('11. DM_SAN_PHAM'!$F$3:$F$202,MATCH(L97,'11. DM_SAN_PHAM'!$A$3:$A$202,0))="","",INDEX('11. DM_SAN_PHAM'!$F$3:$F$202,MATCH(L97,'11. DM_SAN_PHAM'!$A$3:$A$202,0))),""),IF(J97="Có định mức","Định mức: "&amp;I97,"Ước lượng thực tế"&amp;IF(I97="","","; "&amp;I97))))</f>
        <v/>
      </c>
      <c r="R97" s="83" t="str">
        <f t="shared" si="11"/>
        <v/>
      </c>
      <c r="S97" s="81"/>
    </row>
    <row r="98" spans="1:19">
      <c r="A98" s="81"/>
      <c r="B98" s="83" t="str">
        <f>IF(A98="","",IFERROR(IF(INDEX('2. A2_CongViec'!$C$3:$C$202,MATCH(A98,'2. A2_CongViec'!$A$3:$A$202,0))="","",INDEX('2. A2_CongViec'!$C$3:$C$202,MATCH(A98,'2. A2_CongViec'!$A$3:$A$202,0))),""))</f>
        <v/>
      </c>
      <c r="C98" s="81"/>
      <c r="D98" s="81"/>
      <c r="E98" s="81"/>
      <c r="F98" s="84" t="str">
        <f t="shared" si="8"/>
        <v/>
      </c>
      <c r="G98" s="84" t="str">
        <f t="shared" si="9"/>
        <v/>
      </c>
      <c r="H98" s="81"/>
      <c r="I98" s="81"/>
      <c r="J98" s="81"/>
      <c r="K98" s="81"/>
      <c r="L98" s="81"/>
      <c r="M98" s="83" t="str">
        <f>IF(L98="","",IFERROR(IF(INDEX('11. DM_SAN_PHAM'!$D$3:$D$202,MATCH(L98,'11. DM_SAN_PHAM'!$A$3:$A$202,0))="","",INDEX('11. DM_SAN_PHAM'!$D$3:$D$202,MATCH(L98,'11. DM_SAN_PHAM'!$A$3:$A$202,0))),""))</f>
        <v/>
      </c>
      <c r="N98" s="83" t="str">
        <f>IF(L98="","",IFERROR(IF(INDEX('11. DM_SAN_PHAM'!$E$3:$E$202,MATCH(L98,'11. DM_SAN_PHAM'!$A$3:$A$202,0))="","",INDEX('11. DM_SAN_PHAM'!$E$3:$E$202,MATCH(L98,'11. DM_SAN_PHAM'!$A$3:$A$202,0))),""))</f>
        <v/>
      </c>
      <c r="O98" s="83" t="str">
        <f>IF(L98="","",IFERROR(IF(INDEX('11. DM_SAN_PHAM'!$G$3:$G$202,MATCH(L98,'11. DM_SAN_PHAM'!$A$3:$A$202,0))="","",INDEX('11. DM_SAN_PHAM'!$G$3:$G$202,MATCH(L98,'11. DM_SAN_PHAM'!$A$3:$A$202,0))),""))</f>
        <v/>
      </c>
      <c r="P98" s="83" t="str">
        <f t="shared" si="10"/>
        <v/>
      </c>
      <c r="Q98" s="83" t="str">
        <f>IF(P98="","",IF(AND(ISNUMBER(N98),N98&gt;0,O98="Đã xác nhận",S98=""),"Định mức danh mục: "&amp;IFERROR(IF(INDEX('11. DM_SAN_PHAM'!$F$3:$F$202,MATCH(L98,'11. DM_SAN_PHAM'!$A$3:$A$202,0))="","",INDEX('11. DM_SAN_PHAM'!$F$3:$F$202,MATCH(L98,'11. DM_SAN_PHAM'!$A$3:$A$202,0))),""),IF(J98="Có định mức","Định mức: "&amp;I98,"Ước lượng thực tế"&amp;IF(I98="","","; "&amp;I98))))</f>
        <v/>
      </c>
      <c r="R98" s="83" t="str">
        <f t="shared" si="11"/>
        <v/>
      </c>
      <c r="S98" s="81"/>
    </row>
    <row r="99" spans="1:19">
      <c r="A99" s="81"/>
      <c r="B99" s="83" t="str">
        <f>IF(A99="","",IFERROR(IF(INDEX('2. A2_CongViec'!$C$3:$C$202,MATCH(A99,'2. A2_CongViec'!$A$3:$A$202,0))="","",INDEX('2. A2_CongViec'!$C$3:$C$202,MATCH(A99,'2. A2_CongViec'!$A$3:$A$202,0))),""))</f>
        <v/>
      </c>
      <c r="C99" s="81"/>
      <c r="D99" s="81"/>
      <c r="E99" s="81"/>
      <c r="F99" s="84" t="str">
        <f t="shared" ref="F99:F130" si="12">IF(R99&lt;&gt;"ĐẠT","",IF(AND(C99="",ISNUMBER(E99),E99&gt;0),0,C99*P99/60))</f>
        <v/>
      </c>
      <c r="G99" s="84" t="str">
        <f t="shared" ref="G99:G130" si="13">IF(NOT(ISNUMBER(F99)),"",F99+IF(ISNUMBER(E99),E99,0))</f>
        <v/>
      </c>
      <c r="H99" s="81"/>
      <c r="I99" s="81"/>
      <c r="J99" s="81"/>
      <c r="K99" s="81"/>
      <c r="L99" s="81"/>
      <c r="M99" s="83" t="str">
        <f>IF(L99="","",IFERROR(IF(INDEX('11. DM_SAN_PHAM'!$D$3:$D$202,MATCH(L99,'11. DM_SAN_PHAM'!$A$3:$A$202,0))="","",INDEX('11. DM_SAN_PHAM'!$D$3:$D$202,MATCH(L99,'11. DM_SAN_PHAM'!$A$3:$A$202,0))),""))</f>
        <v/>
      </c>
      <c r="N99" s="83" t="str">
        <f>IF(L99="","",IFERROR(IF(INDEX('11. DM_SAN_PHAM'!$E$3:$E$202,MATCH(L99,'11. DM_SAN_PHAM'!$A$3:$A$202,0))="","",INDEX('11. DM_SAN_PHAM'!$E$3:$E$202,MATCH(L99,'11. DM_SAN_PHAM'!$A$3:$A$202,0))),""))</f>
        <v/>
      </c>
      <c r="O99" s="83" t="str">
        <f>IF(L99="","",IFERROR(IF(INDEX('11. DM_SAN_PHAM'!$G$3:$G$202,MATCH(L99,'11. DM_SAN_PHAM'!$A$3:$A$202,0))="","",INDEX('11. DM_SAN_PHAM'!$G$3:$G$202,MATCH(L99,'11. DM_SAN_PHAM'!$A$3:$A$202,0))),""))</f>
        <v/>
      </c>
      <c r="P99" s="83" t="str">
        <f t="shared" ref="P99:P130" si="14">IF(A99="","",IF(AND(ISNUMBER(N99),N99&gt;0,O99="Đã xác nhận",S99=""),N99,IF(AND(ISNUMBER(D99),D99&gt;0,OR(J99="Kiểm đếm, ước lượng thực tế",AND(J99="Có định mức",I99&lt;&gt;""))),D99,"")))</f>
        <v/>
      </c>
      <c r="Q99" s="83" t="str">
        <f>IF(P99="","",IF(AND(ISNUMBER(N99),N99&gt;0,O99="Đã xác nhận",S99=""),"Định mức danh mục: "&amp;IFERROR(IF(INDEX('11. DM_SAN_PHAM'!$F$3:$F$202,MATCH(L99,'11. DM_SAN_PHAM'!$A$3:$A$202,0))="","",INDEX('11. DM_SAN_PHAM'!$F$3:$F$202,MATCH(L99,'11. DM_SAN_PHAM'!$A$3:$A$202,0))),""),IF(J99="Có định mức","Định mức: "&amp;I99,"Ước lượng thực tế"&amp;IF(I99="","","; "&amp;I99))))</f>
        <v/>
      </c>
      <c r="R99" s="83" t="str">
        <f t="shared" ref="R99:R130" si="15">IF(A99="","",IF(B99="","THIẾU MÃ VTVL",IF(H99="","THIẾU NGUỒN SẢN LƯỢNG/CÔNG VIỆC",IF(K99="","THIẾU KỲ",IF(AND(C99="",ISNUMBER(E99),E99&gt;0,I99&lt;&gt;""),"ĐẠT",IF(C99="","THIẾU SẢN LƯỢNG",IF(J99="","CHƯA CHỌN TRẠNG THÁI",IF(AND(ISNUMBER(N99),N99&gt;0,O99="Đã xác nhận",S99&lt;&gt;"",LEFT(TRIM(S99),LEN("Đã xác nhận:"))&lt;&gt;"Đã xác nhận:"),"CHỜ XÁC NHẬN KHÁC CHUẨN",IF(AND(I99="",NOT(AND(ISNUMBER(N99),N99&gt;0,O99="Đã xác nhận",S99=""))),"THIẾU NGUỒN THỜI GIAN",IF(P99="","THIẾU THỜI GIAN","ĐẠT"))))))))))</f>
        <v/>
      </c>
      <c r="S99" s="81"/>
    </row>
    <row r="100" spans="1:19">
      <c r="A100" s="81"/>
      <c r="B100" s="83" t="str">
        <f>IF(A100="","",IFERROR(IF(INDEX('2. A2_CongViec'!$C$3:$C$202,MATCH(A100,'2. A2_CongViec'!$A$3:$A$202,0))="","",INDEX('2. A2_CongViec'!$C$3:$C$202,MATCH(A100,'2. A2_CongViec'!$A$3:$A$202,0))),""))</f>
        <v/>
      </c>
      <c r="C100" s="81"/>
      <c r="D100" s="81"/>
      <c r="E100" s="81"/>
      <c r="F100" s="84" t="str">
        <f t="shared" si="12"/>
        <v/>
      </c>
      <c r="G100" s="84" t="str">
        <f t="shared" si="13"/>
        <v/>
      </c>
      <c r="H100" s="81"/>
      <c r="I100" s="81"/>
      <c r="J100" s="81"/>
      <c r="K100" s="81"/>
      <c r="L100" s="81"/>
      <c r="M100" s="83" t="str">
        <f>IF(L100="","",IFERROR(IF(INDEX('11. DM_SAN_PHAM'!$D$3:$D$202,MATCH(L100,'11. DM_SAN_PHAM'!$A$3:$A$202,0))="","",INDEX('11. DM_SAN_PHAM'!$D$3:$D$202,MATCH(L100,'11. DM_SAN_PHAM'!$A$3:$A$202,0))),""))</f>
        <v/>
      </c>
      <c r="N100" s="83" t="str">
        <f>IF(L100="","",IFERROR(IF(INDEX('11. DM_SAN_PHAM'!$E$3:$E$202,MATCH(L100,'11. DM_SAN_PHAM'!$A$3:$A$202,0))="","",INDEX('11. DM_SAN_PHAM'!$E$3:$E$202,MATCH(L100,'11. DM_SAN_PHAM'!$A$3:$A$202,0))),""))</f>
        <v/>
      </c>
      <c r="O100" s="83" t="str">
        <f>IF(L100="","",IFERROR(IF(INDEX('11. DM_SAN_PHAM'!$G$3:$G$202,MATCH(L100,'11. DM_SAN_PHAM'!$A$3:$A$202,0))="","",INDEX('11. DM_SAN_PHAM'!$G$3:$G$202,MATCH(L100,'11. DM_SAN_PHAM'!$A$3:$A$202,0))),""))</f>
        <v/>
      </c>
      <c r="P100" s="83" t="str">
        <f t="shared" si="14"/>
        <v/>
      </c>
      <c r="Q100" s="83" t="str">
        <f>IF(P100="","",IF(AND(ISNUMBER(N100),N100&gt;0,O100="Đã xác nhận",S100=""),"Định mức danh mục: "&amp;IFERROR(IF(INDEX('11. DM_SAN_PHAM'!$F$3:$F$202,MATCH(L100,'11. DM_SAN_PHAM'!$A$3:$A$202,0))="","",INDEX('11. DM_SAN_PHAM'!$F$3:$F$202,MATCH(L100,'11. DM_SAN_PHAM'!$A$3:$A$202,0))),""),IF(J100="Có định mức","Định mức: "&amp;I100,"Ước lượng thực tế"&amp;IF(I100="","","; "&amp;I100))))</f>
        <v/>
      </c>
      <c r="R100" s="83" t="str">
        <f t="shared" si="15"/>
        <v/>
      </c>
      <c r="S100" s="81"/>
    </row>
    <row r="101" spans="1:19">
      <c r="A101" s="81"/>
      <c r="B101" s="83" t="str">
        <f>IF(A101="","",IFERROR(IF(INDEX('2. A2_CongViec'!$C$3:$C$202,MATCH(A101,'2. A2_CongViec'!$A$3:$A$202,0))="","",INDEX('2. A2_CongViec'!$C$3:$C$202,MATCH(A101,'2. A2_CongViec'!$A$3:$A$202,0))),""))</f>
        <v/>
      </c>
      <c r="C101" s="81"/>
      <c r="D101" s="81"/>
      <c r="E101" s="81"/>
      <c r="F101" s="84" t="str">
        <f t="shared" si="12"/>
        <v/>
      </c>
      <c r="G101" s="84" t="str">
        <f t="shared" si="13"/>
        <v/>
      </c>
      <c r="H101" s="81"/>
      <c r="I101" s="81"/>
      <c r="J101" s="81"/>
      <c r="K101" s="81"/>
      <c r="L101" s="81"/>
      <c r="M101" s="83" t="str">
        <f>IF(L101="","",IFERROR(IF(INDEX('11. DM_SAN_PHAM'!$D$3:$D$202,MATCH(L101,'11. DM_SAN_PHAM'!$A$3:$A$202,0))="","",INDEX('11. DM_SAN_PHAM'!$D$3:$D$202,MATCH(L101,'11. DM_SAN_PHAM'!$A$3:$A$202,0))),""))</f>
        <v/>
      </c>
      <c r="N101" s="83" t="str">
        <f>IF(L101="","",IFERROR(IF(INDEX('11. DM_SAN_PHAM'!$E$3:$E$202,MATCH(L101,'11. DM_SAN_PHAM'!$A$3:$A$202,0))="","",INDEX('11. DM_SAN_PHAM'!$E$3:$E$202,MATCH(L101,'11. DM_SAN_PHAM'!$A$3:$A$202,0))),""))</f>
        <v/>
      </c>
      <c r="O101" s="83" t="str">
        <f>IF(L101="","",IFERROR(IF(INDEX('11. DM_SAN_PHAM'!$G$3:$G$202,MATCH(L101,'11. DM_SAN_PHAM'!$A$3:$A$202,0))="","",INDEX('11. DM_SAN_PHAM'!$G$3:$G$202,MATCH(L101,'11. DM_SAN_PHAM'!$A$3:$A$202,0))),""))</f>
        <v/>
      </c>
      <c r="P101" s="83" t="str">
        <f t="shared" si="14"/>
        <v/>
      </c>
      <c r="Q101" s="83" t="str">
        <f>IF(P101="","",IF(AND(ISNUMBER(N101),N101&gt;0,O101="Đã xác nhận",S101=""),"Định mức danh mục: "&amp;IFERROR(IF(INDEX('11. DM_SAN_PHAM'!$F$3:$F$202,MATCH(L101,'11. DM_SAN_PHAM'!$A$3:$A$202,0))="","",INDEX('11. DM_SAN_PHAM'!$F$3:$F$202,MATCH(L101,'11. DM_SAN_PHAM'!$A$3:$A$202,0))),""),IF(J101="Có định mức","Định mức: "&amp;I101,"Ước lượng thực tế"&amp;IF(I101="","","; "&amp;I101))))</f>
        <v/>
      </c>
      <c r="R101" s="83" t="str">
        <f t="shared" si="15"/>
        <v/>
      </c>
      <c r="S101" s="81"/>
    </row>
    <row r="102" spans="1:19">
      <c r="A102" s="81"/>
      <c r="B102" s="83" t="str">
        <f>IF(A102="","",IFERROR(IF(INDEX('2. A2_CongViec'!$C$3:$C$202,MATCH(A102,'2. A2_CongViec'!$A$3:$A$202,0))="","",INDEX('2. A2_CongViec'!$C$3:$C$202,MATCH(A102,'2. A2_CongViec'!$A$3:$A$202,0))),""))</f>
        <v/>
      </c>
      <c r="C102" s="81"/>
      <c r="D102" s="81"/>
      <c r="E102" s="81"/>
      <c r="F102" s="84" t="str">
        <f t="shared" si="12"/>
        <v/>
      </c>
      <c r="G102" s="84" t="str">
        <f t="shared" si="13"/>
        <v/>
      </c>
      <c r="H102" s="81"/>
      <c r="I102" s="81"/>
      <c r="J102" s="81"/>
      <c r="K102" s="81"/>
      <c r="L102" s="81"/>
      <c r="M102" s="83" t="str">
        <f>IF(L102="","",IFERROR(IF(INDEX('11. DM_SAN_PHAM'!$D$3:$D$202,MATCH(L102,'11. DM_SAN_PHAM'!$A$3:$A$202,0))="","",INDEX('11. DM_SAN_PHAM'!$D$3:$D$202,MATCH(L102,'11. DM_SAN_PHAM'!$A$3:$A$202,0))),""))</f>
        <v/>
      </c>
      <c r="N102" s="83" t="str">
        <f>IF(L102="","",IFERROR(IF(INDEX('11. DM_SAN_PHAM'!$E$3:$E$202,MATCH(L102,'11. DM_SAN_PHAM'!$A$3:$A$202,0))="","",INDEX('11. DM_SAN_PHAM'!$E$3:$E$202,MATCH(L102,'11. DM_SAN_PHAM'!$A$3:$A$202,0))),""))</f>
        <v/>
      </c>
      <c r="O102" s="83" t="str">
        <f>IF(L102="","",IFERROR(IF(INDEX('11. DM_SAN_PHAM'!$G$3:$G$202,MATCH(L102,'11. DM_SAN_PHAM'!$A$3:$A$202,0))="","",INDEX('11. DM_SAN_PHAM'!$G$3:$G$202,MATCH(L102,'11. DM_SAN_PHAM'!$A$3:$A$202,0))),""))</f>
        <v/>
      </c>
      <c r="P102" s="83" t="str">
        <f t="shared" si="14"/>
        <v/>
      </c>
      <c r="Q102" s="83" t="str">
        <f>IF(P102="","",IF(AND(ISNUMBER(N102),N102&gt;0,O102="Đã xác nhận",S102=""),"Định mức danh mục: "&amp;IFERROR(IF(INDEX('11. DM_SAN_PHAM'!$F$3:$F$202,MATCH(L102,'11. DM_SAN_PHAM'!$A$3:$A$202,0))="","",INDEX('11. DM_SAN_PHAM'!$F$3:$F$202,MATCH(L102,'11. DM_SAN_PHAM'!$A$3:$A$202,0))),""),IF(J102="Có định mức","Định mức: "&amp;I102,"Ước lượng thực tế"&amp;IF(I102="","","; "&amp;I102))))</f>
        <v/>
      </c>
      <c r="R102" s="83" t="str">
        <f t="shared" si="15"/>
        <v/>
      </c>
      <c r="S102" s="81"/>
    </row>
    <row r="103" spans="1:19">
      <c r="A103" s="81"/>
      <c r="B103" s="83" t="str">
        <f>IF(A103="","",IFERROR(IF(INDEX('2. A2_CongViec'!$C$3:$C$202,MATCH(A103,'2. A2_CongViec'!$A$3:$A$202,0))="","",INDEX('2. A2_CongViec'!$C$3:$C$202,MATCH(A103,'2. A2_CongViec'!$A$3:$A$202,0))),""))</f>
        <v/>
      </c>
      <c r="C103" s="81"/>
      <c r="D103" s="81"/>
      <c r="E103" s="81"/>
      <c r="F103" s="84" t="str">
        <f t="shared" si="12"/>
        <v/>
      </c>
      <c r="G103" s="84" t="str">
        <f t="shared" si="13"/>
        <v/>
      </c>
      <c r="H103" s="81"/>
      <c r="I103" s="81"/>
      <c r="J103" s="81"/>
      <c r="K103" s="81"/>
      <c r="L103" s="81"/>
      <c r="M103" s="83" t="str">
        <f>IF(L103="","",IFERROR(IF(INDEX('11. DM_SAN_PHAM'!$D$3:$D$202,MATCH(L103,'11. DM_SAN_PHAM'!$A$3:$A$202,0))="","",INDEX('11. DM_SAN_PHAM'!$D$3:$D$202,MATCH(L103,'11. DM_SAN_PHAM'!$A$3:$A$202,0))),""))</f>
        <v/>
      </c>
      <c r="N103" s="83" t="str">
        <f>IF(L103="","",IFERROR(IF(INDEX('11. DM_SAN_PHAM'!$E$3:$E$202,MATCH(L103,'11. DM_SAN_PHAM'!$A$3:$A$202,0))="","",INDEX('11. DM_SAN_PHAM'!$E$3:$E$202,MATCH(L103,'11. DM_SAN_PHAM'!$A$3:$A$202,0))),""))</f>
        <v/>
      </c>
      <c r="O103" s="83" t="str">
        <f>IF(L103="","",IFERROR(IF(INDEX('11. DM_SAN_PHAM'!$G$3:$G$202,MATCH(L103,'11. DM_SAN_PHAM'!$A$3:$A$202,0))="","",INDEX('11. DM_SAN_PHAM'!$G$3:$G$202,MATCH(L103,'11. DM_SAN_PHAM'!$A$3:$A$202,0))),""))</f>
        <v/>
      </c>
      <c r="P103" s="83" t="str">
        <f t="shared" si="14"/>
        <v/>
      </c>
      <c r="Q103" s="83" t="str">
        <f>IF(P103="","",IF(AND(ISNUMBER(N103),N103&gt;0,O103="Đã xác nhận",S103=""),"Định mức danh mục: "&amp;IFERROR(IF(INDEX('11. DM_SAN_PHAM'!$F$3:$F$202,MATCH(L103,'11. DM_SAN_PHAM'!$A$3:$A$202,0))="","",INDEX('11. DM_SAN_PHAM'!$F$3:$F$202,MATCH(L103,'11. DM_SAN_PHAM'!$A$3:$A$202,0))),""),IF(J103="Có định mức","Định mức: "&amp;I103,"Ước lượng thực tế"&amp;IF(I103="","","; "&amp;I103))))</f>
        <v/>
      </c>
      <c r="R103" s="83" t="str">
        <f t="shared" si="15"/>
        <v/>
      </c>
      <c r="S103" s="81"/>
    </row>
    <row r="104" spans="1:19">
      <c r="A104" s="81"/>
      <c r="B104" s="83" t="str">
        <f>IF(A104="","",IFERROR(IF(INDEX('2. A2_CongViec'!$C$3:$C$202,MATCH(A104,'2. A2_CongViec'!$A$3:$A$202,0))="","",INDEX('2. A2_CongViec'!$C$3:$C$202,MATCH(A104,'2. A2_CongViec'!$A$3:$A$202,0))),""))</f>
        <v/>
      </c>
      <c r="C104" s="81"/>
      <c r="D104" s="81"/>
      <c r="E104" s="81"/>
      <c r="F104" s="84" t="str">
        <f t="shared" si="12"/>
        <v/>
      </c>
      <c r="G104" s="84" t="str">
        <f t="shared" si="13"/>
        <v/>
      </c>
      <c r="H104" s="81"/>
      <c r="I104" s="81"/>
      <c r="J104" s="81"/>
      <c r="K104" s="81"/>
      <c r="L104" s="81"/>
      <c r="M104" s="83" t="str">
        <f>IF(L104="","",IFERROR(IF(INDEX('11. DM_SAN_PHAM'!$D$3:$D$202,MATCH(L104,'11. DM_SAN_PHAM'!$A$3:$A$202,0))="","",INDEX('11. DM_SAN_PHAM'!$D$3:$D$202,MATCH(L104,'11. DM_SAN_PHAM'!$A$3:$A$202,0))),""))</f>
        <v/>
      </c>
      <c r="N104" s="83" t="str">
        <f>IF(L104="","",IFERROR(IF(INDEX('11. DM_SAN_PHAM'!$E$3:$E$202,MATCH(L104,'11. DM_SAN_PHAM'!$A$3:$A$202,0))="","",INDEX('11. DM_SAN_PHAM'!$E$3:$E$202,MATCH(L104,'11. DM_SAN_PHAM'!$A$3:$A$202,0))),""))</f>
        <v/>
      </c>
      <c r="O104" s="83" t="str">
        <f>IF(L104="","",IFERROR(IF(INDEX('11. DM_SAN_PHAM'!$G$3:$G$202,MATCH(L104,'11. DM_SAN_PHAM'!$A$3:$A$202,0))="","",INDEX('11. DM_SAN_PHAM'!$G$3:$G$202,MATCH(L104,'11. DM_SAN_PHAM'!$A$3:$A$202,0))),""))</f>
        <v/>
      </c>
      <c r="P104" s="83" t="str">
        <f t="shared" si="14"/>
        <v/>
      </c>
      <c r="Q104" s="83" t="str">
        <f>IF(P104="","",IF(AND(ISNUMBER(N104),N104&gt;0,O104="Đã xác nhận",S104=""),"Định mức danh mục: "&amp;IFERROR(IF(INDEX('11. DM_SAN_PHAM'!$F$3:$F$202,MATCH(L104,'11. DM_SAN_PHAM'!$A$3:$A$202,0))="","",INDEX('11. DM_SAN_PHAM'!$F$3:$F$202,MATCH(L104,'11. DM_SAN_PHAM'!$A$3:$A$202,0))),""),IF(J104="Có định mức","Định mức: "&amp;I104,"Ước lượng thực tế"&amp;IF(I104="","","; "&amp;I104))))</f>
        <v/>
      </c>
      <c r="R104" s="83" t="str">
        <f t="shared" si="15"/>
        <v/>
      </c>
      <c r="S104" s="81"/>
    </row>
    <row r="105" spans="1:19">
      <c r="A105" s="81"/>
      <c r="B105" s="83" t="str">
        <f>IF(A105="","",IFERROR(IF(INDEX('2. A2_CongViec'!$C$3:$C$202,MATCH(A105,'2. A2_CongViec'!$A$3:$A$202,0))="","",INDEX('2. A2_CongViec'!$C$3:$C$202,MATCH(A105,'2. A2_CongViec'!$A$3:$A$202,0))),""))</f>
        <v/>
      </c>
      <c r="C105" s="81"/>
      <c r="D105" s="81"/>
      <c r="E105" s="81"/>
      <c r="F105" s="84" t="str">
        <f t="shared" si="12"/>
        <v/>
      </c>
      <c r="G105" s="84" t="str">
        <f t="shared" si="13"/>
        <v/>
      </c>
      <c r="H105" s="81"/>
      <c r="I105" s="81"/>
      <c r="J105" s="81"/>
      <c r="K105" s="81"/>
      <c r="L105" s="81"/>
      <c r="M105" s="83" t="str">
        <f>IF(L105="","",IFERROR(IF(INDEX('11. DM_SAN_PHAM'!$D$3:$D$202,MATCH(L105,'11. DM_SAN_PHAM'!$A$3:$A$202,0))="","",INDEX('11. DM_SAN_PHAM'!$D$3:$D$202,MATCH(L105,'11. DM_SAN_PHAM'!$A$3:$A$202,0))),""))</f>
        <v/>
      </c>
      <c r="N105" s="83" t="str">
        <f>IF(L105="","",IFERROR(IF(INDEX('11. DM_SAN_PHAM'!$E$3:$E$202,MATCH(L105,'11. DM_SAN_PHAM'!$A$3:$A$202,0))="","",INDEX('11. DM_SAN_PHAM'!$E$3:$E$202,MATCH(L105,'11. DM_SAN_PHAM'!$A$3:$A$202,0))),""))</f>
        <v/>
      </c>
      <c r="O105" s="83" t="str">
        <f>IF(L105="","",IFERROR(IF(INDEX('11. DM_SAN_PHAM'!$G$3:$G$202,MATCH(L105,'11. DM_SAN_PHAM'!$A$3:$A$202,0))="","",INDEX('11. DM_SAN_PHAM'!$G$3:$G$202,MATCH(L105,'11. DM_SAN_PHAM'!$A$3:$A$202,0))),""))</f>
        <v/>
      </c>
      <c r="P105" s="83" t="str">
        <f t="shared" si="14"/>
        <v/>
      </c>
      <c r="Q105" s="83" t="str">
        <f>IF(P105="","",IF(AND(ISNUMBER(N105),N105&gt;0,O105="Đã xác nhận",S105=""),"Định mức danh mục: "&amp;IFERROR(IF(INDEX('11. DM_SAN_PHAM'!$F$3:$F$202,MATCH(L105,'11. DM_SAN_PHAM'!$A$3:$A$202,0))="","",INDEX('11. DM_SAN_PHAM'!$F$3:$F$202,MATCH(L105,'11. DM_SAN_PHAM'!$A$3:$A$202,0))),""),IF(J105="Có định mức","Định mức: "&amp;I105,"Ước lượng thực tế"&amp;IF(I105="","","; "&amp;I105))))</f>
        <v/>
      </c>
      <c r="R105" s="83" t="str">
        <f t="shared" si="15"/>
        <v/>
      </c>
      <c r="S105" s="81"/>
    </row>
    <row r="106" spans="1:19">
      <c r="A106" s="81"/>
      <c r="B106" s="83" t="str">
        <f>IF(A106="","",IFERROR(IF(INDEX('2. A2_CongViec'!$C$3:$C$202,MATCH(A106,'2. A2_CongViec'!$A$3:$A$202,0))="","",INDEX('2. A2_CongViec'!$C$3:$C$202,MATCH(A106,'2. A2_CongViec'!$A$3:$A$202,0))),""))</f>
        <v/>
      </c>
      <c r="C106" s="81"/>
      <c r="D106" s="81"/>
      <c r="E106" s="81"/>
      <c r="F106" s="84" t="str">
        <f t="shared" si="12"/>
        <v/>
      </c>
      <c r="G106" s="84" t="str">
        <f t="shared" si="13"/>
        <v/>
      </c>
      <c r="H106" s="81"/>
      <c r="I106" s="81"/>
      <c r="J106" s="81"/>
      <c r="K106" s="81"/>
      <c r="L106" s="81"/>
      <c r="M106" s="83" t="str">
        <f>IF(L106="","",IFERROR(IF(INDEX('11. DM_SAN_PHAM'!$D$3:$D$202,MATCH(L106,'11. DM_SAN_PHAM'!$A$3:$A$202,0))="","",INDEX('11. DM_SAN_PHAM'!$D$3:$D$202,MATCH(L106,'11. DM_SAN_PHAM'!$A$3:$A$202,0))),""))</f>
        <v/>
      </c>
      <c r="N106" s="83" t="str">
        <f>IF(L106="","",IFERROR(IF(INDEX('11. DM_SAN_PHAM'!$E$3:$E$202,MATCH(L106,'11. DM_SAN_PHAM'!$A$3:$A$202,0))="","",INDEX('11. DM_SAN_PHAM'!$E$3:$E$202,MATCH(L106,'11. DM_SAN_PHAM'!$A$3:$A$202,0))),""))</f>
        <v/>
      </c>
      <c r="O106" s="83" t="str">
        <f>IF(L106="","",IFERROR(IF(INDEX('11. DM_SAN_PHAM'!$G$3:$G$202,MATCH(L106,'11. DM_SAN_PHAM'!$A$3:$A$202,0))="","",INDEX('11. DM_SAN_PHAM'!$G$3:$G$202,MATCH(L106,'11. DM_SAN_PHAM'!$A$3:$A$202,0))),""))</f>
        <v/>
      </c>
      <c r="P106" s="83" t="str">
        <f t="shared" si="14"/>
        <v/>
      </c>
      <c r="Q106" s="83" t="str">
        <f>IF(P106="","",IF(AND(ISNUMBER(N106),N106&gt;0,O106="Đã xác nhận",S106=""),"Định mức danh mục: "&amp;IFERROR(IF(INDEX('11. DM_SAN_PHAM'!$F$3:$F$202,MATCH(L106,'11. DM_SAN_PHAM'!$A$3:$A$202,0))="","",INDEX('11. DM_SAN_PHAM'!$F$3:$F$202,MATCH(L106,'11. DM_SAN_PHAM'!$A$3:$A$202,0))),""),IF(J106="Có định mức","Định mức: "&amp;I106,"Ước lượng thực tế"&amp;IF(I106="","","; "&amp;I106))))</f>
        <v/>
      </c>
      <c r="R106" s="83" t="str">
        <f t="shared" si="15"/>
        <v/>
      </c>
      <c r="S106" s="81"/>
    </row>
    <row r="107" spans="1:19">
      <c r="A107" s="81"/>
      <c r="B107" s="83" t="str">
        <f>IF(A107="","",IFERROR(IF(INDEX('2. A2_CongViec'!$C$3:$C$202,MATCH(A107,'2. A2_CongViec'!$A$3:$A$202,0))="","",INDEX('2. A2_CongViec'!$C$3:$C$202,MATCH(A107,'2. A2_CongViec'!$A$3:$A$202,0))),""))</f>
        <v/>
      </c>
      <c r="C107" s="81"/>
      <c r="D107" s="81"/>
      <c r="E107" s="81"/>
      <c r="F107" s="84" t="str">
        <f t="shared" si="12"/>
        <v/>
      </c>
      <c r="G107" s="84" t="str">
        <f t="shared" si="13"/>
        <v/>
      </c>
      <c r="H107" s="81"/>
      <c r="I107" s="81"/>
      <c r="J107" s="81"/>
      <c r="K107" s="81"/>
      <c r="L107" s="81"/>
      <c r="M107" s="83" t="str">
        <f>IF(L107="","",IFERROR(IF(INDEX('11. DM_SAN_PHAM'!$D$3:$D$202,MATCH(L107,'11. DM_SAN_PHAM'!$A$3:$A$202,0))="","",INDEX('11. DM_SAN_PHAM'!$D$3:$D$202,MATCH(L107,'11. DM_SAN_PHAM'!$A$3:$A$202,0))),""))</f>
        <v/>
      </c>
      <c r="N107" s="83" t="str">
        <f>IF(L107="","",IFERROR(IF(INDEX('11. DM_SAN_PHAM'!$E$3:$E$202,MATCH(L107,'11. DM_SAN_PHAM'!$A$3:$A$202,0))="","",INDEX('11. DM_SAN_PHAM'!$E$3:$E$202,MATCH(L107,'11. DM_SAN_PHAM'!$A$3:$A$202,0))),""))</f>
        <v/>
      </c>
      <c r="O107" s="83" t="str">
        <f>IF(L107="","",IFERROR(IF(INDEX('11. DM_SAN_PHAM'!$G$3:$G$202,MATCH(L107,'11. DM_SAN_PHAM'!$A$3:$A$202,0))="","",INDEX('11. DM_SAN_PHAM'!$G$3:$G$202,MATCH(L107,'11. DM_SAN_PHAM'!$A$3:$A$202,0))),""))</f>
        <v/>
      </c>
      <c r="P107" s="83" t="str">
        <f t="shared" si="14"/>
        <v/>
      </c>
      <c r="Q107" s="83" t="str">
        <f>IF(P107="","",IF(AND(ISNUMBER(N107),N107&gt;0,O107="Đã xác nhận",S107=""),"Định mức danh mục: "&amp;IFERROR(IF(INDEX('11. DM_SAN_PHAM'!$F$3:$F$202,MATCH(L107,'11. DM_SAN_PHAM'!$A$3:$A$202,0))="","",INDEX('11. DM_SAN_PHAM'!$F$3:$F$202,MATCH(L107,'11. DM_SAN_PHAM'!$A$3:$A$202,0))),""),IF(J107="Có định mức","Định mức: "&amp;I107,"Ước lượng thực tế"&amp;IF(I107="","","; "&amp;I107))))</f>
        <v/>
      </c>
      <c r="R107" s="83" t="str">
        <f t="shared" si="15"/>
        <v/>
      </c>
      <c r="S107" s="81"/>
    </row>
    <row r="108" spans="1:19">
      <c r="A108" s="81"/>
      <c r="B108" s="83" t="str">
        <f>IF(A108="","",IFERROR(IF(INDEX('2. A2_CongViec'!$C$3:$C$202,MATCH(A108,'2. A2_CongViec'!$A$3:$A$202,0))="","",INDEX('2. A2_CongViec'!$C$3:$C$202,MATCH(A108,'2. A2_CongViec'!$A$3:$A$202,0))),""))</f>
        <v/>
      </c>
      <c r="C108" s="81"/>
      <c r="D108" s="81"/>
      <c r="E108" s="81"/>
      <c r="F108" s="84" t="str">
        <f t="shared" si="12"/>
        <v/>
      </c>
      <c r="G108" s="84" t="str">
        <f t="shared" si="13"/>
        <v/>
      </c>
      <c r="H108" s="81"/>
      <c r="I108" s="81"/>
      <c r="J108" s="81"/>
      <c r="K108" s="81"/>
      <c r="L108" s="81"/>
      <c r="M108" s="83" t="str">
        <f>IF(L108="","",IFERROR(IF(INDEX('11. DM_SAN_PHAM'!$D$3:$D$202,MATCH(L108,'11. DM_SAN_PHAM'!$A$3:$A$202,0))="","",INDEX('11. DM_SAN_PHAM'!$D$3:$D$202,MATCH(L108,'11. DM_SAN_PHAM'!$A$3:$A$202,0))),""))</f>
        <v/>
      </c>
      <c r="N108" s="83" t="str">
        <f>IF(L108="","",IFERROR(IF(INDEX('11. DM_SAN_PHAM'!$E$3:$E$202,MATCH(L108,'11. DM_SAN_PHAM'!$A$3:$A$202,0))="","",INDEX('11. DM_SAN_PHAM'!$E$3:$E$202,MATCH(L108,'11. DM_SAN_PHAM'!$A$3:$A$202,0))),""))</f>
        <v/>
      </c>
      <c r="O108" s="83" t="str">
        <f>IF(L108="","",IFERROR(IF(INDEX('11. DM_SAN_PHAM'!$G$3:$G$202,MATCH(L108,'11. DM_SAN_PHAM'!$A$3:$A$202,0))="","",INDEX('11. DM_SAN_PHAM'!$G$3:$G$202,MATCH(L108,'11. DM_SAN_PHAM'!$A$3:$A$202,0))),""))</f>
        <v/>
      </c>
      <c r="P108" s="83" t="str">
        <f t="shared" si="14"/>
        <v/>
      </c>
      <c r="Q108" s="83" t="str">
        <f>IF(P108="","",IF(AND(ISNUMBER(N108),N108&gt;0,O108="Đã xác nhận",S108=""),"Định mức danh mục: "&amp;IFERROR(IF(INDEX('11. DM_SAN_PHAM'!$F$3:$F$202,MATCH(L108,'11. DM_SAN_PHAM'!$A$3:$A$202,0))="","",INDEX('11. DM_SAN_PHAM'!$F$3:$F$202,MATCH(L108,'11. DM_SAN_PHAM'!$A$3:$A$202,0))),""),IF(J108="Có định mức","Định mức: "&amp;I108,"Ước lượng thực tế"&amp;IF(I108="","","; "&amp;I108))))</f>
        <v/>
      </c>
      <c r="R108" s="83" t="str">
        <f t="shared" si="15"/>
        <v/>
      </c>
      <c r="S108" s="81"/>
    </row>
    <row r="109" spans="1:19">
      <c r="A109" s="81"/>
      <c r="B109" s="83" t="str">
        <f>IF(A109="","",IFERROR(IF(INDEX('2. A2_CongViec'!$C$3:$C$202,MATCH(A109,'2. A2_CongViec'!$A$3:$A$202,0))="","",INDEX('2. A2_CongViec'!$C$3:$C$202,MATCH(A109,'2. A2_CongViec'!$A$3:$A$202,0))),""))</f>
        <v/>
      </c>
      <c r="C109" s="81"/>
      <c r="D109" s="81"/>
      <c r="E109" s="81"/>
      <c r="F109" s="84" t="str">
        <f t="shared" si="12"/>
        <v/>
      </c>
      <c r="G109" s="84" t="str">
        <f t="shared" si="13"/>
        <v/>
      </c>
      <c r="H109" s="81"/>
      <c r="I109" s="81"/>
      <c r="J109" s="81"/>
      <c r="K109" s="81"/>
      <c r="L109" s="81"/>
      <c r="M109" s="83" t="str">
        <f>IF(L109="","",IFERROR(IF(INDEX('11. DM_SAN_PHAM'!$D$3:$D$202,MATCH(L109,'11. DM_SAN_PHAM'!$A$3:$A$202,0))="","",INDEX('11. DM_SAN_PHAM'!$D$3:$D$202,MATCH(L109,'11. DM_SAN_PHAM'!$A$3:$A$202,0))),""))</f>
        <v/>
      </c>
      <c r="N109" s="83" t="str">
        <f>IF(L109="","",IFERROR(IF(INDEX('11. DM_SAN_PHAM'!$E$3:$E$202,MATCH(L109,'11. DM_SAN_PHAM'!$A$3:$A$202,0))="","",INDEX('11. DM_SAN_PHAM'!$E$3:$E$202,MATCH(L109,'11. DM_SAN_PHAM'!$A$3:$A$202,0))),""))</f>
        <v/>
      </c>
      <c r="O109" s="83" t="str">
        <f>IF(L109="","",IFERROR(IF(INDEX('11. DM_SAN_PHAM'!$G$3:$G$202,MATCH(L109,'11. DM_SAN_PHAM'!$A$3:$A$202,0))="","",INDEX('11. DM_SAN_PHAM'!$G$3:$G$202,MATCH(L109,'11. DM_SAN_PHAM'!$A$3:$A$202,0))),""))</f>
        <v/>
      </c>
      <c r="P109" s="83" t="str">
        <f t="shared" si="14"/>
        <v/>
      </c>
      <c r="Q109" s="83" t="str">
        <f>IF(P109="","",IF(AND(ISNUMBER(N109),N109&gt;0,O109="Đã xác nhận",S109=""),"Định mức danh mục: "&amp;IFERROR(IF(INDEX('11. DM_SAN_PHAM'!$F$3:$F$202,MATCH(L109,'11. DM_SAN_PHAM'!$A$3:$A$202,0))="","",INDEX('11. DM_SAN_PHAM'!$F$3:$F$202,MATCH(L109,'11. DM_SAN_PHAM'!$A$3:$A$202,0))),""),IF(J109="Có định mức","Định mức: "&amp;I109,"Ước lượng thực tế"&amp;IF(I109="","","; "&amp;I109))))</f>
        <v/>
      </c>
      <c r="R109" s="83" t="str">
        <f t="shared" si="15"/>
        <v/>
      </c>
      <c r="S109" s="81"/>
    </row>
    <row r="110" spans="1:19">
      <c r="A110" s="81"/>
      <c r="B110" s="83" t="str">
        <f>IF(A110="","",IFERROR(IF(INDEX('2. A2_CongViec'!$C$3:$C$202,MATCH(A110,'2. A2_CongViec'!$A$3:$A$202,0))="","",INDEX('2. A2_CongViec'!$C$3:$C$202,MATCH(A110,'2. A2_CongViec'!$A$3:$A$202,0))),""))</f>
        <v/>
      </c>
      <c r="C110" s="81"/>
      <c r="D110" s="81"/>
      <c r="E110" s="81"/>
      <c r="F110" s="84" t="str">
        <f t="shared" si="12"/>
        <v/>
      </c>
      <c r="G110" s="84" t="str">
        <f t="shared" si="13"/>
        <v/>
      </c>
      <c r="H110" s="81"/>
      <c r="I110" s="81"/>
      <c r="J110" s="81"/>
      <c r="K110" s="81"/>
      <c r="L110" s="81"/>
      <c r="M110" s="83" t="str">
        <f>IF(L110="","",IFERROR(IF(INDEX('11. DM_SAN_PHAM'!$D$3:$D$202,MATCH(L110,'11. DM_SAN_PHAM'!$A$3:$A$202,0))="","",INDEX('11. DM_SAN_PHAM'!$D$3:$D$202,MATCH(L110,'11. DM_SAN_PHAM'!$A$3:$A$202,0))),""))</f>
        <v/>
      </c>
      <c r="N110" s="83" t="str">
        <f>IF(L110="","",IFERROR(IF(INDEX('11. DM_SAN_PHAM'!$E$3:$E$202,MATCH(L110,'11. DM_SAN_PHAM'!$A$3:$A$202,0))="","",INDEX('11. DM_SAN_PHAM'!$E$3:$E$202,MATCH(L110,'11. DM_SAN_PHAM'!$A$3:$A$202,0))),""))</f>
        <v/>
      </c>
      <c r="O110" s="83" t="str">
        <f>IF(L110="","",IFERROR(IF(INDEX('11. DM_SAN_PHAM'!$G$3:$G$202,MATCH(L110,'11. DM_SAN_PHAM'!$A$3:$A$202,0))="","",INDEX('11. DM_SAN_PHAM'!$G$3:$G$202,MATCH(L110,'11. DM_SAN_PHAM'!$A$3:$A$202,0))),""))</f>
        <v/>
      </c>
      <c r="P110" s="83" t="str">
        <f t="shared" si="14"/>
        <v/>
      </c>
      <c r="Q110" s="83" t="str">
        <f>IF(P110="","",IF(AND(ISNUMBER(N110),N110&gt;0,O110="Đã xác nhận",S110=""),"Định mức danh mục: "&amp;IFERROR(IF(INDEX('11. DM_SAN_PHAM'!$F$3:$F$202,MATCH(L110,'11. DM_SAN_PHAM'!$A$3:$A$202,0))="","",INDEX('11. DM_SAN_PHAM'!$F$3:$F$202,MATCH(L110,'11. DM_SAN_PHAM'!$A$3:$A$202,0))),""),IF(J110="Có định mức","Định mức: "&amp;I110,"Ước lượng thực tế"&amp;IF(I110="","","; "&amp;I110))))</f>
        <v/>
      </c>
      <c r="R110" s="83" t="str">
        <f t="shared" si="15"/>
        <v/>
      </c>
      <c r="S110" s="81"/>
    </row>
    <row r="111" spans="1:19">
      <c r="A111" s="81"/>
      <c r="B111" s="83" t="str">
        <f>IF(A111="","",IFERROR(IF(INDEX('2. A2_CongViec'!$C$3:$C$202,MATCH(A111,'2. A2_CongViec'!$A$3:$A$202,0))="","",INDEX('2. A2_CongViec'!$C$3:$C$202,MATCH(A111,'2. A2_CongViec'!$A$3:$A$202,0))),""))</f>
        <v/>
      </c>
      <c r="C111" s="81"/>
      <c r="D111" s="81"/>
      <c r="E111" s="81"/>
      <c r="F111" s="84" t="str">
        <f t="shared" si="12"/>
        <v/>
      </c>
      <c r="G111" s="84" t="str">
        <f t="shared" si="13"/>
        <v/>
      </c>
      <c r="H111" s="81"/>
      <c r="I111" s="81"/>
      <c r="J111" s="81"/>
      <c r="K111" s="81"/>
      <c r="L111" s="81"/>
      <c r="M111" s="83" t="str">
        <f>IF(L111="","",IFERROR(IF(INDEX('11. DM_SAN_PHAM'!$D$3:$D$202,MATCH(L111,'11. DM_SAN_PHAM'!$A$3:$A$202,0))="","",INDEX('11. DM_SAN_PHAM'!$D$3:$D$202,MATCH(L111,'11. DM_SAN_PHAM'!$A$3:$A$202,0))),""))</f>
        <v/>
      </c>
      <c r="N111" s="83" t="str">
        <f>IF(L111="","",IFERROR(IF(INDEX('11. DM_SAN_PHAM'!$E$3:$E$202,MATCH(L111,'11. DM_SAN_PHAM'!$A$3:$A$202,0))="","",INDEX('11. DM_SAN_PHAM'!$E$3:$E$202,MATCH(L111,'11. DM_SAN_PHAM'!$A$3:$A$202,0))),""))</f>
        <v/>
      </c>
      <c r="O111" s="83" t="str">
        <f>IF(L111="","",IFERROR(IF(INDEX('11. DM_SAN_PHAM'!$G$3:$G$202,MATCH(L111,'11. DM_SAN_PHAM'!$A$3:$A$202,0))="","",INDEX('11. DM_SAN_PHAM'!$G$3:$G$202,MATCH(L111,'11. DM_SAN_PHAM'!$A$3:$A$202,0))),""))</f>
        <v/>
      </c>
      <c r="P111" s="83" t="str">
        <f t="shared" si="14"/>
        <v/>
      </c>
      <c r="Q111" s="83" t="str">
        <f>IF(P111="","",IF(AND(ISNUMBER(N111),N111&gt;0,O111="Đã xác nhận",S111=""),"Định mức danh mục: "&amp;IFERROR(IF(INDEX('11. DM_SAN_PHAM'!$F$3:$F$202,MATCH(L111,'11. DM_SAN_PHAM'!$A$3:$A$202,0))="","",INDEX('11. DM_SAN_PHAM'!$F$3:$F$202,MATCH(L111,'11. DM_SAN_PHAM'!$A$3:$A$202,0))),""),IF(J111="Có định mức","Định mức: "&amp;I111,"Ước lượng thực tế"&amp;IF(I111="","","; "&amp;I111))))</f>
        <v/>
      </c>
      <c r="R111" s="83" t="str">
        <f t="shared" si="15"/>
        <v/>
      </c>
      <c r="S111" s="81"/>
    </row>
    <row r="112" spans="1:19">
      <c r="A112" s="81"/>
      <c r="B112" s="83" t="str">
        <f>IF(A112="","",IFERROR(IF(INDEX('2. A2_CongViec'!$C$3:$C$202,MATCH(A112,'2. A2_CongViec'!$A$3:$A$202,0))="","",INDEX('2. A2_CongViec'!$C$3:$C$202,MATCH(A112,'2. A2_CongViec'!$A$3:$A$202,0))),""))</f>
        <v/>
      </c>
      <c r="C112" s="81"/>
      <c r="D112" s="81"/>
      <c r="E112" s="81"/>
      <c r="F112" s="84" t="str">
        <f t="shared" si="12"/>
        <v/>
      </c>
      <c r="G112" s="84" t="str">
        <f t="shared" si="13"/>
        <v/>
      </c>
      <c r="H112" s="81"/>
      <c r="I112" s="81"/>
      <c r="J112" s="81"/>
      <c r="K112" s="81"/>
      <c r="L112" s="81"/>
      <c r="M112" s="83" t="str">
        <f>IF(L112="","",IFERROR(IF(INDEX('11. DM_SAN_PHAM'!$D$3:$D$202,MATCH(L112,'11. DM_SAN_PHAM'!$A$3:$A$202,0))="","",INDEX('11. DM_SAN_PHAM'!$D$3:$D$202,MATCH(L112,'11. DM_SAN_PHAM'!$A$3:$A$202,0))),""))</f>
        <v/>
      </c>
      <c r="N112" s="83" t="str">
        <f>IF(L112="","",IFERROR(IF(INDEX('11. DM_SAN_PHAM'!$E$3:$E$202,MATCH(L112,'11. DM_SAN_PHAM'!$A$3:$A$202,0))="","",INDEX('11. DM_SAN_PHAM'!$E$3:$E$202,MATCH(L112,'11. DM_SAN_PHAM'!$A$3:$A$202,0))),""))</f>
        <v/>
      </c>
      <c r="O112" s="83" t="str">
        <f>IF(L112="","",IFERROR(IF(INDEX('11. DM_SAN_PHAM'!$G$3:$G$202,MATCH(L112,'11. DM_SAN_PHAM'!$A$3:$A$202,0))="","",INDEX('11. DM_SAN_PHAM'!$G$3:$G$202,MATCH(L112,'11. DM_SAN_PHAM'!$A$3:$A$202,0))),""))</f>
        <v/>
      </c>
      <c r="P112" s="83" t="str">
        <f t="shared" si="14"/>
        <v/>
      </c>
      <c r="Q112" s="83" t="str">
        <f>IF(P112="","",IF(AND(ISNUMBER(N112),N112&gt;0,O112="Đã xác nhận",S112=""),"Định mức danh mục: "&amp;IFERROR(IF(INDEX('11. DM_SAN_PHAM'!$F$3:$F$202,MATCH(L112,'11. DM_SAN_PHAM'!$A$3:$A$202,0))="","",INDEX('11. DM_SAN_PHAM'!$F$3:$F$202,MATCH(L112,'11. DM_SAN_PHAM'!$A$3:$A$202,0))),""),IF(J112="Có định mức","Định mức: "&amp;I112,"Ước lượng thực tế"&amp;IF(I112="","","; "&amp;I112))))</f>
        <v/>
      </c>
      <c r="R112" s="83" t="str">
        <f t="shared" si="15"/>
        <v/>
      </c>
      <c r="S112" s="81"/>
    </row>
    <row r="113" spans="1:19">
      <c r="A113" s="81"/>
      <c r="B113" s="83" t="str">
        <f>IF(A113="","",IFERROR(IF(INDEX('2. A2_CongViec'!$C$3:$C$202,MATCH(A113,'2. A2_CongViec'!$A$3:$A$202,0))="","",INDEX('2. A2_CongViec'!$C$3:$C$202,MATCH(A113,'2. A2_CongViec'!$A$3:$A$202,0))),""))</f>
        <v/>
      </c>
      <c r="C113" s="81"/>
      <c r="D113" s="81"/>
      <c r="E113" s="81"/>
      <c r="F113" s="84" t="str">
        <f t="shared" si="12"/>
        <v/>
      </c>
      <c r="G113" s="84" t="str">
        <f t="shared" si="13"/>
        <v/>
      </c>
      <c r="H113" s="81"/>
      <c r="I113" s="81"/>
      <c r="J113" s="81"/>
      <c r="K113" s="81"/>
      <c r="L113" s="81"/>
      <c r="M113" s="83" t="str">
        <f>IF(L113="","",IFERROR(IF(INDEX('11. DM_SAN_PHAM'!$D$3:$D$202,MATCH(L113,'11. DM_SAN_PHAM'!$A$3:$A$202,0))="","",INDEX('11. DM_SAN_PHAM'!$D$3:$D$202,MATCH(L113,'11. DM_SAN_PHAM'!$A$3:$A$202,0))),""))</f>
        <v/>
      </c>
      <c r="N113" s="83" t="str">
        <f>IF(L113="","",IFERROR(IF(INDEX('11. DM_SAN_PHAM'!$E$3:$E$202,MATCH(L113,'11. DM_SAN_PHAM'!$A$3:$A$202,0))="","",INDEX('11. DM_SAN_PHAM'!$E$3:$E$202,MATCH(L113,'11. DM_SAN_PHAM'!$A$3:$A$202,0))),""))</f>
        <v/>
      </c>
      <c r="O113" s="83" t="str">
        <f>IF(L113="","",IFERROR(IF(INDEX('11. DM_SAN_PHAM'!$G$3:$G$202,MATCH(L113,'11. DM_SAN_PHAM'!$A$3:$A$202,0))="","",INDEX('11. DM_SAN_PHAM'!$G$3:$G$202,MATCH(L113,'11. DM_SAN_PHAM'!$A$3:$A$202,0))),""))</f>
        <v/>
      </c>
      <c r="P113" s="83" t="str">
        <f t="shared" si="14"/>
        <v/>
      </c>
      <c r="Q113" s="83" t="str">
        <f>IF(P113="","",IF(AND(ISNUMBER(N113),N113&gt;0,O113="Đã xác nhận",S113=""),"Định mức danh mục: "&amp;IFERROR(IF(INDEX('11. DM_SAN_PHAM'!$F$3:$F$202,MATCH(L113,'11. DM_SAN_PHAM'!$A$3:$A$202,0))="","",INDEX('11. DM_SAN_PHAM'!$F$3:$F$202,MATCH(L113,'11. DM_SAN_PHAM'!$A$3:$A$202,0))),""),IF(J113="Có định mức","Định mức: "&amp;I113,"Ước lượng thực tế"&amp;IF(I113="","","; "&amp;I113))))</f>
        <v/>
      </c>
      <c r="R113" s="83" t="str">
        <f t="shared" si="15"/>
        <v/>
      </c>
      <c r="S113" s="81"/>
    </row>
    <row r="114" spans="1:19">
      <c r="A114" s="81"/>
      <c r="B114" s="83" t="str">
        <f>IF(A114="","",IFERROR(IF(INDEX('2. A2_CongViec'!$C$3:$C$202,MATCH(A114,'2. A2_CongViec'!$A$3:$A$202,0))="","",INDEX('2. A2_CongViec'!$C$3:$C$202,MATCH(A114,'2. A2_CongViec'!$A$3:$A$202,0))),""))</f>
        <v/>
      </c>
      <c r="C114" s="81"/>
      <c r="D114" s="81"/>
      <c r="E114" s="81"/>
      <c r="F114" s="84" t="str">
        <f t="shared" si="12"/>
        <v/>
      </c>
      <c r="G114" s="84" t="str">
        <f t="shared" si="13"/>
        <v/>
      </c>
      <c r="H114" s="81"/>
      <c r="I114" s="81"/>
      <c r="J114" s="81"/>
      <c r="K114" s="81"/>
      <c r="L114" s="81"/>
      <c r="M114" s="83" t="str">
        <f>IF(L114="","",IFERROR(IF(INDEX('11. DM_SAN_PHAM'!$D$3:$D$202,MATCH(L114,'11. DM_SAN_PHAM'!$A$3:$A$202,0))="","",INDEX('11. DM_SAN_PHAM'!$D$3:$D$202,MATCH(L114,'11. DM_SAN_PHAM'!$A$3:$A$202,0))),""))</f>
        <v/>
      </c>
      <c r="N114" s="83" t="str">
        <f>IF(L114="","",IFERROR(IF(INDEX('11. DM_SAN_PHAM'!$E$3:$E$202,MATCH(L114,'11. DM_SAN_PHAM'!$A$3:$A$202,0))="","",INDEX('11. DM_SAN_PHAM'!$E$3:$E$202,MATCH(L114,'11. DM_SAN_PHAM'!$A$3:$A$202,0))),""))</f>
        <v/>
      </c>
      <c r="O114" s="83" t="str">
        <f>IF(L114="","",IFERROR(IF(INDEX('11. DM_SAN_PHAM'!$G$3:$G$202,MATCH(L114,'11. DM_SAN_PHAM'!$A$3:$A$202,0))="","",INDEX('11. DM_SAN_PHAM'!$G$3:$G$202,MATCH(L114,'11. DM_SAN_PHAM'!$A$3:$A$202,0))),""))</f>
        <v/>
      </c>
      <c r="P114" s="83" t="str">
        <f t="shared" si="14"/>
        <v/>
      </c>
      <c r="Q114" s="83" t="str">
        <f>IF(P114="","",IF(AND(ISNUMBER(N114),N114&gt;0,O114="Đã xác nhận",S114=""),"Định mức danh mục: "&amp;IFERROR(IF(INDEX('11. DM_SAN_PHAM'!$F$3:$F$202,MATCH(L114,'11. DM_SAN_PHAM'!$A$3:$A$202,0))="","",INDEX('11. DM_SAN_PHAM'!$F$3:$F$202,MATCH(L114,'11. DM_SAN_PHAM'!$A$3:$A$202,0))),""),IF(J114="Có định mức","Định mức: "&amp;I114,"Ước lượng thực tế"&amp;IF(I114="","","; "&amp;I114))))</f>
        <v/>
      </c>
      <c r="R114" s="83" t="str">
        <f t="shared" si="15"/>
        <v/>
      </c>
      <c r="S114" s="81"/>
    </row>
    <row r="115" spans="1:19">
      <c r="A115" s="81"/>
      <c r="B115" s="83" t="str">
        <f>IF(A115="","",IFERROR(IF(INDEX('2. A2_CongViec'!$C$3:$C$202,MATCH(A115,'2. A2_CongViec'!$A$3:$A$202,0))="","",INDEX('2. A2_CongViec'!$C$3:$C$202,MATCH(A115,'2. A2_CongViec'!$A$3:$A$202,0))),""))</f>
        <v/>
      </c>
      <c r="C115" s="81"/>
      <c r="D115" s="81"/>
      <c r="E115" s="81"/>
      <c r="F115" s="84" t="str">
        <f t="shared" si="12"/>
        <v/>
      </c>
      <c r="G115" s="84" t="str">
        <f t="shared" si="13"/>
        <v/>
      </c>
      <c r="H115" s="81"/>
      <c r="I115" s="81"/>
      <c r="J115" s="81"/>
      <c r="K115" s="81"/>
      <c r="L115" s="81"/>
      <c r="M115" s="83" t="str">
        <f>IF(L115="","",IFERROR(IF(INDEX('11. DM_SAN_PHAM'!$D$3:$D$202,MATCH(L115,'11. DM_SAN_PHAM'!$A$3:$A$202,0))="","",INDEX('11. DM_SAN_PHAM'!$D$3:$D$202,MATCH(L115,'11. DM_SAN_PHAM'!$A$3:$A$202,0))),""))</f>
        <v/>
      </c>
      <c r="N115" s="83" t="str">
        <f>IF(L115="","",IFERROR(IF(INDEX('11. DM_SAN_PHAM'!$E$3:$E$202,MATCH(L115,'11. DM_SAN_PHAM'!$A$3:$A$202,0))="","",INDEX('11. DM_SAN_PHAM'!$E$3:$E$202,MATCH(L115,'11. DM_SAN_PHAM'!$A$3:$A$202,0))),""))</f>
        <v/>
      </c>
      <c r="O115" s="83" t="str">
        <f>IF(L115="","",IFERROR(IF(INDEX('11. DM_SAN_PHAM'!$G$3:$G$202,MATCH(L115,'11. DM_SAN_PHAM'!$A$3:$A$202,0))="","",INDEX('11. DM_SAN_PHAM'!$G$3:$G$202,MATCH(L115,'11. DM_SAN_PHAM'!$A$3:$A$202,0))),""))</f>
        <v/>
      </c>
      <c r="P115" s="83" t="str">
        <f t="shared" si="14"/>
        <v/>
      </c>
      <c r="Q115" s="83" t="str">
        <f>IF(P115="","",IF(AND(ISNUMBER(N115),N115&gt;0,O115="Đã xác nhận",S115=""),"Định mức danh mục: "&amp;IFERROR(IF(INDEX('11. DM_SAN_PHAM'!$F$3:$F$202,MATCH(L115,'11. DM_SAN_PHAM'!$A$3:$A$202,0))="","",INDEX('11. DM_SAN_PHAM'!$F$3:$F$202,MATCH(L115,'11. DM_SAN_PHAM'!$A$3:$A$202,0))),""),IF(J115="Có định mức","Định mức: "&amp;I115,"Ước lượng thực tế"&amp;IF(I115="","","; "&amp;I115))))</f>
        <v/>
      </c>
      <c r="R115" s="83" t="str">
        <f t="shared" si="15"/>
        <v/>
      </c>
      <c r="S115" s="81"/>
    </row>
    <row r="116" spans="1:19">
      <c r="A116" s="81"/>
      <c r="B116" s="83" t="str">
        <f>IF(A116="","",IFERROR(IF(INDEX('2. A2_CongViec'!$C$3:$C$202,MATCH(A116,'2. A2_CongViec'!$A$3:$A$202,0))="","",INDEX('2. A2_CongViec'!$C$3:$C$202,MATCH(A116,'2. A2_CongViec'!$A$3:$A$202,0))),""))</f>
        <v/>
      </c>
      <c r="C116" s="81"/>
      <c r="D116" s="81"/>
      <c r="E116" s="81"/>
      <c r="F116" s="84" t="str">
        <f t="shared" si="12"/>
        <v/>
      </c>
      <c r="G116" s="84" t="str">
        <f t="shared" si="13"/>
        <v/>
      </c>
      <c r="H116" s="81"/>
      <c r="I116" s="81"/>
      <c r="J116" s="81"/>
      <c r="K116" s="81"/>
      <c r="L116" s="81"/>
      <c r="M116" s="83" t="str">
        <f>IF(L116="","",IFERROR(IF(INDEX('11. DM_SAN_PHAM'!$D$3:$D$202,MATCH(L116,'11. DM_SAN_PHAM'!$A$3:$A$202,0))="","",INDEX('11. DM_SAN_PHAM'!$D$3:$D$202,MATCH(L116,'11. DM_SAN_PHAM'!$A$3:$A$202,0))),""))</f>
        <v/>
      </c>
      <c r="N116" s="83" t="str">
        <f>IF(L116="","",IFERROR(IF(INDEX('11. DM_SAN_PHAM'!$E$3:$E$202,MATCH(L116,'11. DM_SAN_PHAM'!$A$3:$A$202,0))="","",INDEX('11. DM_SAN_PHAM'!$E$3:$E$202,MATCH(L116,'11. DM_SAN_PHAM'!$A$3:$A$202,0))),""))</f>
        <v/>
      </c>
      <c r="O116" s="83" t="str">
        <f>IF(L116="","",IFERROR(IF(INDEX('11. DM_SAN_PHAM'!$G$3:$G$202,MATCH(L116,'11. DM_SAN_PHAM'!$A$3:$A$202,0))="","",INDEX('11. DM_SAN_PHAM'!$G$3:$G$202,MATCH(L116,'11. DM_SAN_PHAM'!$A$3:$A$202,0))),""))</f>
        <v/>
      </c>
      <c r="P116" s="83" t="str">
        <f t="shared" si="14"/>
        <v/>
      </c>
      <c r="Q116" s="83" t="str">
        <f>IF(P116="","",IF(AND(ISNUMBER(N116),N116&gt;0,O116="Đã xác nhận",S116=""),"Định mức danh mục: "&amp;IFERROR(IF(INDEX('11. DM_SAN_PHAM'!$F$3:$F$202,MATCH(L116,'11. DM_SAN_PHAM'!$A$3:$A$202,0))="","",INDEX('11. DM_SAN_PHAM'!$F$3:$F$202,MATCH(L116,'11. DM_SAN_PHAM'!$A$3:$A$202,0))),""),IF(J116="Có định mức","Định mức: "&amp;I116,"Ước lượng thực tế"&amp;IF(I116="","","; "&amp;I116))))</f>
        <v/>
      </c>
      <c r="R116" s="83" t="str">
        <f t="shared" si="15"/>
        <v/>
      </c>
      <c r="S116" s="81"/>
    </row>
    <row r="117" spans="1:19">
      <c r="A117" s="81"/>
      <c r="B117" s="83" t="str">
        <f>IF(A117="","",IFERROR(IF(INDEX('2. A2_CongViec'!$C$3:$C$202,MATCH(A117,'2. A2_CongViec'!$A$3:$A$202,0))="","",INDEX('2. A2_CongViec'!$C$3:$C$202,MATCH(A117,'2. A2_CongViec'!$A$3:$A$202,0))),""))</f>
        <v/>
      </c>
      <c r="C117" s="81"/>
      <c r="D117" s="81"/>
      <c r="E117" s="81"/>
      <c r="F117" s="84" t="str">
        <f t="shared" si="12"/>
        <v/>
      </c>
      <c r="G117" s="84" t="str">
        <f t="shared" si="13"/>
        <v/>
      </c>
      <c r="H117" s="81"/>
      <c r="I117" s="81"/>
      <c r="J117" s="81"/>
      <c r="K117" s="81"/>
      <c r="L117" s="81"/>
      <c r="M117" s="83" t="str">
        <f>IF(L117="","",IFERROR(IF(INDEX('11. DM_SAN_PHAM'!$D$3:$D$202,MATCH(L117,'11. DM_SAN_PHAM'!$A$3:$A$202,0))="","",INDEX('11. DM_SAN_PHAM'!$D$3:$D$202,MATCH(L117,'11. DM_SAN_PHAM'!$A$3:$A$202,0))),""))</f>
        <v/>
      </c>
      <c r="N117" s="83" t="str">
        <f>IF(L117="","",IFERROR(IF(INDEX('11. DM_SAN_PHAM'!$E$3:$E$202,MATCH(L117,'11. DM_SAN_PHAM'!$A$3:$A$202,0))="","",INDEX('11. DM_SAN_PHAM'!$E$3:$E$202,MATCH(L117,'11. DM_SAN_PHAM'!$A$3:$A$202,0))),""))</f>
        <v/>
      </c>
      <c r="O117" s="83" t="str">
        <f>IF(L117="","",IFERROR(IF(INDEX('11. DM_SAN_PHAM'!$G$3:$G$202,MATCH(L117,'11. DM_SAN_PHAM'!$A$3:$A$202,0))="","",INDEX('11. DM_SAN_PHAM'!$G$3:$G$202,MATCH(L117,'11. DM_SAN_PHAM'!$A$3:$A$202,0))),""))</f>
        <v/>
      </c>
      <c r="P117" s="83" t="str">
        <f t="shared" si="14"/>
        <v/>
      </c>
      <c r="Q117" s="83" t="str">
        <f>IF(P117="","",IF(AND(ISNUMBER(N117),N117&gt;0,O117="Đã xác nhận",S117=""),"Định mức danh mục: "&amp;IFERROR(IF(INDEX('11. DM_SAN_PHAM'!$F$3:$F$202,MATCH(L117,'11. DM_SAN_PHAM'!$A$3:$A$202,0))="","",INDEX('11. DM_SAN_PHAM'!$F$3:$F$202,MATCH(L117,'11. DM_SAN_PHAM'!$A$3:$A$202,0))),""),IF(J117="Có định mức","Định mức: "&amp;I117,"Ước lượng thực tế"&amp;IF(I117="","","; "&amp;I117))))</f>
        <v/>
      </c>
      <c r="R117" s="83" t="str">
        <f t="shared" si="15"/>
        <v/>
      </c>
      <c r="S117" s="81"/>
    </row>
    <row r="118" spans="1:19">
      <c r="A118" s="81"/>
      <c r="B118" s="83" t="str">
        <f>IF(A118="","",IFERROR(IF(INDEX('2. A2_CongViec'!$C$3:$C$202,MATCH(A118,'2. A2_CongViec'!$A$3:$A$202,0))="","",INDEX('2. A2_CongViec'!$C$3:$C$202,MATCH(A118,'2. A2_CongViec'!$A$3:$A$202,0))),""))</f>
        <v/>
      </c>
      <c r="C118" s="81"/>
      <c r="D118" s="81"/>
      <c r="E118" s="81"/>
      <c r="F118" s="84" t="str">
        <f t="shared" si="12"/>
        <v/>
      </c>
      <c r="G118" s="84" t="str">
        <f t="shared" si="13"/>
        <v/>
      </c>
      <c r="H118" s="81"/>
      <c r="I118" s="81"/>
      <c r="J118" s="81"/>
      <c r="K118" s="81"/>
      <c r="L118" s="81"/>
      <c r="M118" s="83" t="str">
        <f>IF(L118="","",IFERROR(IF(INDEX('11. DM_SAN_PHAM'!$D$3:$D$202,MATCH(L118,'11. DM_SAN_PHAM'!$A$3:$A$202,0))="","",INDEX('11. DM_SAN_PHAM'!$D$3:$D$202,MATCH(L118,'11. DM_SAN_PHAM'!$A$3:$A$202,0))),""))</f>
        <v/>
      </c>
      <c r="N118" s="83" t="str">
        <f>IF(L118="","",IFERROR(IF(INDEX('11. DM_SAN_PHAM'!$E$3:$E$202,MATCH(L118,'11. DM_SAN_PHAM'!$A$3:$A$202,0))="","",INDEX('11. DM_SAN_PHAM'!$E$3:$E$202,MATCH(L118,'11. DM_SAN_PHAM'!$A$3:$A$202,0))),""))</f>
        <v/>
      </c>
      <c r="O118" s="83" t="str">
        <f>IF(L118="","",IFERROR(IF(INDEX('11. DM_SAN_PHAM'!$G$3:$G$202,MATCH(L118,'11. DM_SAN_PHAM'!$A$3:$A$202,0))="","",INDEX('11. DM_SAN_PHAM'!$G$3:$G$202,MATCH(L118,'11. DM_SAN_PHAM'!$A$3:$A$202,0))),""))</f>
        <v/>
      </c>
      <c r="P118" s="83" t="str">
        <f t="shared" si="14"/>
        <v/>
      </c>
      <c r="Q118" s="83" t="str">
        <f>IF(P118="","",IF(AND(ISNUMBER(N118),N118&gt;0,O118="Đã xác nhận",S118=""),"Định mức danh mục: "&amp;IFERROR(IF(INDEX('11. DM_SAN_PHAM'!$F$3:$F$202,MATCH(L118,'11. DM_SAN_PHAM'!$A$3:$A$202,0))="","",INDEX('11. DM_SAN_PHAM'!$F$3:$F$202,MATCH(L118,'11. DM_SAN_PHAM'!$A$3:$A$202,0))),""),IF(J118="Có định mức","Định mức: "&amp;I118,"Ước lượng thực tế"&amp;IF(I118="","","; "&amp;I118))))</f>
        <v/>
      </c>
      <c r="R118" s="83" t="str">
        <f t="shared" si="15"/>
        <v/>
      </c>
      <c r="S118" s="81"/>
    </row>
    <row r="119" spans="1:19">
      <c r="A119" s="81"/>
      <c r="B119" s="83" t="str">
        <f>IF(A119="","",IFERROR(IF(INDEX('2. A2_CongViec'!$C$3:$C$202,MATCH(A119,'2. A2_CongViec'!$A$3:$A$202,0))="","",INDEX('2. A2_CongViec'!$C$3:$C$202,MATCH(A119,'2. A2_CongViec'!$A$3:$A$202,0))),""))</f>
        <v/>
      </c>
      <c r="C119" s="81"/>
      <c r="D119" s="81"/>
      <c r="E119" s="81"/>
      <c r="F119" s="84" t="str">
        <f t="shared" si="12"/>
        <v/>
      </c>
      <c r="G119" s="84" t="str">
        <f t="shared" si="13"/>
        <v/>
      </c>
      <c r="H119" s="81"/>
      <c r="I119" s="81"/>
      <c r="J119" s="81"/>
      <c r="K119" s="81"/>
      <c r="L119" s="81"/>
      <c r="M119" s="83" t="str">
        <f>IF(L119="","",IFERROR(IF(INDEX('11. DM_SAN_PHAM'!$D$3:$D$202,MATCH(L119,'11. DM_SAN_PHAM'!$A$3:$A$202,0))="","",INDEX('11. DM_SAN_PHAM'!$D$3:$D$202,MATCH(L119,'11. DM_SAN_PHAM'!$A$3:$A$202,0))),""))</f>
        <v/>
      </c>
      <c r="N119" s="83" t="str">
        <f>IF(L119="","",IFERROR(IF(INDEX('11. DM_SAN_PHAM'!$E$3:$E$202,MATCH(L119,'11. DM_SAN_PHAM'!$A$3:$A$202,0))="","",INDEX('11. DM_SAN_PHAM'!$E$3:$E$202,MATCH(L119,'11. DM_SAN_PHAM'!$A$3:$A$202,0))),""))</f>
        <v/>
      </c>
      <c r="O119" s="83" t="str">
        <f>IF(L119="","",IFERROR(IF(INDEX('11. DM_SAN_PHAM'!$G$3:$G$202,MATCH(L119,'11. DM_SAN_PHAM'!$A$3:$A$202,0))="","",INDEX('11. DM_SAN_PHAM'!$G$3:$G$202,MATCH(L119,'11. DM_SAN_PHAM'!$A$3:$A$202,0))),""))</f>
        <v/>
      </c>
      <c r="P119" s="83" t="str">
        <f t="shared" si="14"/>
        <v/>
      </c>
      <c r="Q119" s="83" t="str">
        <f>IF(P119="","",IF(AND(ISNUMBER(N119),N119&gt;0,O119="Đã xác nhận",S119=""),"Định mức danh mục: "&amp;IFERROR(IF(INDEX('11. DM_SAN_PHAM'!$F$3:$F$202,MATCH(L119,'11. DM_SAN_PHAM'!$A$3:$A$202,0))="","",INDEX('11. DM_SAN_PHAM'!$F$3:$F$202,MATCH(L119,'11. DM_SAN_PHAM'!$A$3:$A$202,0))),""),IF(J119="Có định mức","Định mức: "&amp;I119,"Ước lượng thực tế"&amp;IF(I119="","","; "&amp;I119))))</f>
        <v/>
      </c>
      <c r="R119" s="83" t="str">
        <f t="shared" si="15"/>
        <v/>
      </c>
      <c r="S119" s="81"/>
    </row>
    <row r="120" spans="1:19">
      <c r="A120" s="81"/>
      <c r="B120" s="83" t="str">
        <f>IF(A120="","",IFERROR(IF(INDEX('2. A2_CongViec'!$C$3:$C$202,MATCH(A120,'2. A2_CongViec'!$A$3:$A$202,0))="","",INDEX('2. A2_CongViec'!$C$3:$C$202,MATCH(A120,'2. A2_CongViec'!$A$3:$A$202,0))),""))</f>
        <v/>
      </c>
      <c r="C120" s="81"/>
      <c r="D120" s="81"/>
      <c r="E120" s="81"/>
      <c r="F120" s="84" t="str">
        <f t="shared" si="12"/>
        <v/>
      </c>
      <c r="G120" s="84" t="str">
        <f t="shared" si="13"/>
        <v/>
      </c>
      <c r="H120" s="81"/>
      <c r="I120" s="81"/>
      <c r="J120" s="81"/>
      <c r="K120" s="81"/>
      <c r="L120" s="81"/>
      <c r="M120" s="83" t="str">
        <f>IF(L120="","",IFERROR(IF(INDEX('11. DM_SAN_PHAM'!$D$3:$D$202,MATCH(L120,'11. DM_SAN_PHAM'!$A$3:$A$202,0))="","",INDEX('11. DM_SAN_PHAM'!$D$3:$D$202,MATCH(L120,'11. DM_SAN_PHAM'!$A$3:$A$202,0))),""))</f>
        <v/>
      </c>
      <c r="N120" s="83" t="str">
        <f>IF(L120="","",IFERROR(IF(INDEX('11. DM_SAN_PHAM'!$E$3:$E$202,MATCH(L120,'11. DM_SAN_PHAM'!$A$3:$A$202,0))="","",INDEX('11. DM_SAN_PHAM'!$E$3:$E$202,MATCH(L120,'11. DM_SAN_PHAM'!$A$3:$A$202,0))),""))</f>
        <v/>
      </c>
      <c r="O120" s="83" t="str">
        <f>IF(L120="","",IFERROR(IF(INDEX('11. DM_SAN_PHAM'!$G$3:$G$202,MATCH(L120,'11. DM_SAN_PHAM'!$A$3:$A$202,0))="","",INDEX('11. DM_SAN_PHAM'!$G$3:$G$202,MATCH(L120,'11. DM_SAN_PHAM'!$A$3:$A$202,0))),""))</f>
        <v/>
      </c>
      <c r="P120" s="83" t="str">
        <f t="shared" si="14"/>
        <v/>
      </c>
      <c r="Q120" s="83" t="str">
        <f>IF(P120="","",IF(AND(ISNUMBER(N120),N120&gt;0,O120="Đã xác nhận",S120=""),"Định mức danh mục: "&amp;IFERROR(IF(INDEX('11. DM_SAN_PHAM'!$F$3:$F$202,MATCH(L120,'11. DM_SAN_PHAM'!$A$3:$A$202,0))="","",INDEX('11. DM_SAN_PHAM'!$F$3:$F$202,MATCH(L120,'11. DM_SAN_PHAM'!$A$3:$A$202,0))),""),IF(J120="Có định mức","Định mức: "&amp;I120,"Ước lượng thực tế"&amp;IF(I120="","","; "&amp;I120))))</f>
        <v/>
      </c>
      <c r="R120" s="83" t="str">
        <f t="shared" si="15"/>
        <v/>
      </c>
      <c r="S120" s="81"/>
    </row>
    <row r="121" spans="1:19">
      <c r="A121" s="81"/>
      <c r="B121" s="83" t="str">
        <f>IF(A121="","",IFERROR(IF(INDEX('2. A2_CongViec'!$C$3:$C$202,MATCH(A121,'2. A2_CongViec'!$A$3:$A$202,0))="","",INDEX('2. A2_CongViec'!$C$3:$C$202,MATCH(A121,'2. A2_CongViec'!$A$3:$A$202,0))),""))</f>
        <v/>
      </c>
      <c r="C121" s="81"/>
      <c r="D121" s="81"/>
      <c r="E121" s="81"/>
      <c r="F121" s="84" t="str">
        <f t="shared" si="12"/>
        <v/>
      </c>
      <c r="G121" s="84" t="str">
        <f t="shared" si="13"/>
        <v/>
      </c>
      <c r="H121" s="81"/>
      <c r="I121" s="81"/>
      <c r="J121" s="81"/>
      <c r="K121" s="81"/>
      <c r="L121" s="81"/>
      <c r="M121" s="83" t="str">
        <f>IF(L121="","",IFERROR(IF(INDEX('11. DM_SAN_PHAM'!$D$3:$D$202,MATCH(L121,'11. DM_SAN_PHAM'!$A$3:$A$202,0))="","",INDEX('11. DM_SAN_PHAM'!$D$3:$D$202,MATCH(L121,'11. DM_SAN_PHAM'!$A$3:$A$202,0))),""))</f>
        <v/>
      </c>
      <c r="N121" s="83" t="str">
        <f>IF(L121="","",IFERROR(IF(INDEX('11. DM_SAN_PHAM'!$E$3:$E$202,MATCH(L121,'11. DM_SAN_PHAM'!$A$3:$A$202,0))="","",INDEX('11. DM_SAN_PHAM'!$E$3:$E$202,MATCH(L121,'11. DM_SAN_PHAM'!$A$3:$A$202,0))),""))</f>
        <v/>
      </c>
      <c r="O121" s="83" t="str">
        <f>IF(L121="","",IFERROR(IF(INDEX('11. DM_SAN_PHAM'!$G$3:$G$202,MATCH(L121,'11. DM_SAN_PHAM'!$A$3:$A$202,0))="","",INDEX('11. DM_SAN_PHAM'!$G$3:$G$202,MATCH(L121,'11. DM_SAN_PHAM'!$A$3:$A$202,0))),""))</f>
        <v/>
      </c>
      <c r="P121" s="83" t="str">
        <f t="shared" si="14"/>
        <v/>
      </c>
      <c r="Q121" s="83" t="str">
        <f>IF(P121="","",IF(AND(ISNUMBER(N121),N121&gt;0,O121="Đã xác nhận",S121=""),"Định mức danh mục: "&amp;IFERROR(IF(INDEX('11. DM_SAN_PHAM'!$F$3:$F$202,MATCH(L121,'11. DM_SAN_PHAM'!$A$3:$A$202,0))="","",INDEX('11. DM_SAN_PHAM'!$F$3:$F$202,MATCH(L121,'11. DM_SAN_PHAM'!$A$3:$A$202,0))),""),IF(J121="Có định mức","Định mức: "&amp;I121,"Ước lượng thực tế"&amp;IF(I121="","","; "&amp;I121))))</f>
        <v/>
      </c>
      <c r="R121" s="83" t="str">
        <f t="shared" si="15"/>
        <v/>
      </c>
      <c r="S121" s="81"/>
    </row>
    <row r="122" spans="1:19">
      <c r="A122" s="81"/>
      <c r="B122" s="83" t="str">
        <f>IF(A122="","",IFERROR(IF(INDEX('2. A2_CongViec'!$C$3:$C$202,MATCH(A122,'2. A2_CongViec'!$A$3:$A$202,0))="","",INDEX('2. A2_CongViec'!$C$3:$C$202,MATCH(A122,'2. A2_CongViec'!$A$3:$A$202,0))),""))</f>
        <v/>
      </c>
      <c r="C122" s="81"/>
      <c r="D122" s="81"/>
      <c r="E122" s="81"/>
      <c r="F122" s="84" t="str">
        <f t="shared" si="12"/>
        <v/>
      </c>
      <c r="G122" s="84" t="str">
        <f t="shared" si="13"/>
        <v/>
      </c>
      <c r="H122" s="81"/>
      <c r="I122" s="81"/>
      <c r="J122" s="81"/>
      <c r="K122" s="81"/>
      <c r="L122" s="81"/>
      <c r="M122" s="83" t="str">
        <f>IF(L122="","",IFERROR(IF(INDEX('11. DM_SAN_PHAM'!$D$3:$D$202,MATCH(L122,'11. DM_SAN_PHAM'!$A$3:$A$202,0))="","",INDEX('11. DM_SAN_PHAM'!$D$3:$D$202,MATCH(L122,'11. DM_SAN_PHAM'!$A$3:$A$202,0))),""))</f>
        <v/>
      </c>
      <c r="N122" s="83" t="str">
        <f>IF(L122="","",IFERROR(IF(INDEX('11. DM_SAN_PHAM'!$E$3:$E$202,MATCH(L122,'11. DM_SAN_PHAM'!$A$3:$A$202,0))="","",INDEX('11. DM_SAN_PHAM'!$E$3:$E$202,MATCH(L122,'11. DM_SAN_PHAM'!$A$3:$A$202,0))),""))</f>
        <v/>
      </c>
      <c r="O122" s="83" t="str">
        <f>IF(L122="","",IFERROR(IF(INDEX('11. DM_SAN_PHAM'!$G$3:$G$202,MATCH(L122,'11. DM_SAN_PHAM'!$A$3:$A$202,0))="","",INDEX('11. DM_SAN_PHAM'!$G$3:$G$202,MATCH(L122,'11. DM_SAN_PHAM'!$A$3:$A$202,0))),""))</f>
        <v/>
      </c>
      <c r="P122" s="83" t="str">
        <f t="shared" si="14"/>
        <v/>
      </c>
      <c r="Q122" s="83" t="str">
        <f>IF(P122="","",IF(AND(ISNUMBER(N122),N122&gt;0,O122="Đã xác nhận",S122=""),"Định mức danh mục: "&amp;IFERROR(IF(INDEX('11. DM_SAN_PHAM'!$F$3:$F$202,MATCH(L122,'11. DM_SAN_PHAM'!$A$3:$A$202,0))="","",INDEX('11. DM_SAN_PHAM'!$F$3:$F$202,MATCH(L122,'11. DM_SAN_PHAM'!$A$3:$A$202,0))),""),IF(J122="Có định mức","Định mức: "&amp;I122,"Ước lượng thực tế"&amp;IF(I122="","","; "&amp;I122))))</f>
        <v/>
      </c>
      <c r="R122" s="83" t="str">
        <f t="shared" si="15"/>
        <v/>
      </c>
      <c r="S122" s="81"/>
    </row>
    <row r="123" spans="1:19">
      <c r="A123" s="81"/>
      <c r="B123" s="83" t="str">
        <f>IF(A123="","",IFERROR(IF(INDEX('2. A2_CongViec'!$C$3:$C$202,MATCH(A123,'2. A2_CongViec'!$A$3:$A$202,0))="","",INDEX('2. A2_CongViec'!$C$3:$C$202,MATCH(A123,'2. A2_CongViec'!$A$3:$A$202,0))),""))</f>
        <v/>
      </c>
      <c r="C123" s="81"/>
      <c r="D123" s="81"/>
      <c r="E123" s="81"/>
      <c r="F123" s="84" t="str">
        <f t="shared" si="12"/>
        <v/>
      </c>
      <c r="G123" s="84" t="str">
        <f t="shared" si="13"/>
        <v/>
      </c>
      <c r="H123" s="81"/>
      <c r="I123" s="81"/>
      <c r="J123" s="81"/>
      <c r="K123" s="81"/>
      <c r="L123" s="81"/>
      <c r="M123" s="83" t="str">
        <f>IF(L123="","",IFERROR(IF(INDEX('11. DM_SAN_PHAM'!$D$3:$D$202,MATCH(L123,'11. DM_SAN_PHAM'!$A$3:$A$202,0))="","",INDEX('11. DM_SAN_PHAM'!$D$3:$D$202,MATCH(L123,'11. DM_SAN_PHAM'!$A$3:$A$202,0))),""))</f>
        <v/>
      </c>
      <c r="N123" s="83" t="str">
        <f>IF(L123="","",IFERROR(IF(INDEX('11. DM_SAN_PHAM'!$E$3:$E$202,MATCH(L123,'11. DM_SAN_PHAM'!$A$3:$A$202,0))="","",INDEX('11. DM_SAN_PHAM'!$E$3:$E$202,MATCH(L123,'11. DM_SAN_PHAM'!$A$3:$A$202,0))),""))</f>
        <v/>
      </c>
      <c r="O123" s="83" t="str">
        <f>IF(L123="","",IFERROR(IF(INDEX('11. DM_SAN_PHAM'!$G$3:$G$202,MATCH(L123,'11. DM_SAN_PHAM'!$A$3:$A$202,0))="","",INDEX('11. DM_SAN_PHAM'!$G$3:$G$202,MATCH(L123,'11. DM_SAN_PHAM'!$A$3:$A$202,0))),""))</f>
        <v/>
      </c>
      <c r="P123" s="83" t="str">
        <f t="shared" si="14"/>
        <v/>
      </c>
      <c r="Q123" s="83" t="str">
        <f>IF(P123="","",IF(AND(ISNUMBER(N123),N123&gt;0,O123="Đã xác nhận",S123=""),"Định mức danh mục: "&amp;IFERROR(IF(INDEX('11. DM_SAN_PHAM'!$F$3:$F$202,MATCH(L123,'11. DM_SAN_PHAM'!$A$3:$A$202,0))="","",INDEX('11. DM_SAN_PHAM'!$F$3:$F$202,MATCH(L123,'11. DM_SAN_PHAM'!$A$3:$A$202,0))),""),IF(J123="Có định mức","Định mức: "&amp;I123,"Ước lượng thực tế"&amp;IF(I123="","","; "&amp;I123))))</f>
        <v/>
      </c>
      <c r="R123" s="83" t="str">
        <f t="shared" si="15"/>
        <v/>
      </c>
      <c r="S123" s="81"/>
    </row>
    <row r="124" spans="1:19">
      <c r="A124" s="81"/>
      <c r="B124" s="83" t="str">
        <f>IF(A124="","",IFERROR(IF(INDEX('2. A2_CongViec'!$C$3:$C$202,MATCH(A124,'2. A2_CongViec'!$A$3:$A$202,0))="","",INDEX('2. A2_CongViec'!$C$3:$C$202,MATCH(A124,'2. A2_CongViec'!$A$3:$A$202,0))),""))</f>
        <v/>
      </c>
      <c r="C124" s="81"/>
      <c r="D124" s="81"/>
      <c r="E124" s="81"/>
      <c r="F124" s="84" t="str">
        <f t="shared" si="12"/>
        <v/>
      </c>
      <c r="G124" s="84" t="str">
        <f t="shared" si="13"/>
        <v/>
      </c>
      <c r="H124" s="81"/>
      <c r="I124" s="81"/>
      <c r="J124" s="81"/>
      <c r="K124" s="81"/>
      <c r="L124" s="81"/>
      <c r="M124" s="83" t="str">
        <f>IF(L124="","",IFERROR(IF(INDEX('11. DM_SAN_PHAM'!$D$3:$D$202,MATCH(L124,'11. DM_SAN_PHAM'!$A$3:$A$202,0))="","",INDEX('11. DM_SAN_PHAM'!$D$3:$D$202,MATCH(L124,'11. DM_SAN_PHAM'!$A$3:$A$202,0))),""))</f>
        <v/>
      </c>
      <c r="N124" s="83" t="str">
        <f>IF(L124="","",IFERROR(IF(INDEX('11. DM_SAN_PHAM'!$E$3:$E$202,MATCH(L124,'11. DM_SAN_PHAM'!$A$3:$A$202,0))="","",INDEX('11. DM_SAN_PHAM'!$E$3:$E$202,MATCH(L124,'11. DM_SAN_PHAM'!$A$3:$A$202,0))),""))</f>
        <v/>
      </c>
      <c r="O124" s="83" t="str">
        <f>IF(L124="","",IFERROR(IF(INDEX('11. DM_SAN_PHAM'!$G$3:$G$202,MATCH(L124,'11. DM_SAN_PHAM'!$A$3:$A$202,0))="","",INDEX('11. DM_SAN_PHAM'!$G$3:$G$202,MATCH(L124,'11. DM_SAN_PHAM'!$A$3:$A$202,0))),""))</f>
        <v/>
      </c>
      <c r="P124" s="83" t="str">
        <f t="shared" si="14"/>
        <v/>
      </c>
      <c r="Q124" s="83" t="str">
        <f>IF(P124="","",IF(AND(ISNUMBER(N124),N124&gt;0,O124="Đã xác nhận",S124=""),"Định mức danh mục: "&amp;IFERROR(IF(INDEX('11. DM_SAN_PHAM'!$F$3:$F$202,MATCH(L124,'11. DM_SAN_PHAM'!$A$3:$A$202,0))="","",INDEX('11. DM_SAN_PHAM'!$F$3:$F$202,MATCH(L124,'11. DM_SAN_PHAM'!$A$3:$A$202,0))),""),IF(J124="Có định mức","Định mức: "&amp;I124,"Ước lượng thực tế"&amp;IF(I124="","","; "&amp;I124))))</f>
        <v/>
      </c>
      <c r="R124" s="83" t="str">
        <f t="shared" si="15"/>
        <v/>
      </c>
      <c r="S124" s="81"/>
    </row>
    <row r="125" spans="1:19">
      <c r="A125" s="81"/>
      <c r="B125" s="83" t="str">
        <f>IF(A125="","",IFERROR(IF(INDEX('2. A2_CongViec'!$C$3:$C$202,MATCH(A125,'2. A2_CongViec'!$A$3:$A$202,0))="","",INDEX('2. A2_CongViec'!$C$3:$C$202,MATCH(A125,'2. A2_CongViec'!$A$3:$A$202,0))),""))</f>
        <v/>
      </c>
      <c r="C125" s="81"/>
      <c r="D125" s="81"/>
      <c r="E125" s="81"/>
      <c r="F125" s="84" t="str">
        <f t="shared" si="12"/>
        <v/>
      </c>
      <c r="G125" s="84" t="str">
        <f t="shared" si="13"/>
        <v/>
      </c>
      <c r="H125" s="81"/>
      <c r="I125" s="81"/>
      <c r="J125" s="81"/>
      <c r="K125" s="81"/>
      <c r="L125" s="81"/>
      <c r="M125" s="83" t="str">
        <f>IF(L125="","",IFERROR(IF(INDEX('11. DM_SAN_PHAM'!$D$3:$D$202,MATCH(L125,'11. DM_SAN_PHAM'!$A$3:$A$202,0))="","",INDEX('11. DM_SAN_PHAM'!$D$3:$D$202,MATCH(L125,'11. DM_SAN_PHAM'!$A$3:$A$202,0))),""))</f>
        <v/>
      </c>
      <c r="N125" s="83" t="str">
        <f>IF(L125="","",IFERROR(IF(INDEX('11. DM_SAN_PHAM'!$E$3:$E$202,MATCH(L125,'11. DM_SAN_PHAM'!$A$3:$A$202,0))="","",INDEX('11. DM_SAN_PHAM'!$E$3:$E$202,MATCH(L125,'11. DM_SAN_PHAM'!$A$3:$A$202,0))),""))</f>
        <v/>
      </c>
      <c r="O125" s="83" t="str">
        <f>IF(L125="","",IFERROR(IF(INDEX('11. DM_SAN_PHAM'!$G$3:$G$202,MATCH(L125,'11. DM_SAN_PHAM'!$A$3:$A$202,0))="","",INDEX('11. DM_SAN_PHAM'!$G$3:$G$202,MATCH(L125,'11. DM_SAN_PHAM'!$A$3:$A$202,0))),""))</f>
        <v/>
      </c>
      <c r="P125" s="83" t="str">
        <f t="shared" si="14"/>
        <v/>
      </c>
      <c r="Q125" s="83" t="str">
        <f>IF(P125="","",IF(AND(ISNUMBER(N125),N125&gt;0,O125="Đã xác nhận",S125=""),"Định mức danh mục: "&amp;IFERROR(IF(INDEX('11. DM_SAN_PHAM'!$F$3:$F$202,MATCH(L125,'11. DM_SAN_PHAM'!$A$3:$A$202,0))="","",INDEX('11. DM_SAN_PHAM'!$F$3:$F$202,MATCH(L125,'11. DM_SAN_PHAM'!$A$3:$A$202,0))),""),IF(J125="Có định mức","Định mức: "&amp;I125,"Ước lượng thực tế"&amp;IF(I125="","","; "&amp;I125))))</f>
        <v/>
      </c>
      <c r="R125" s="83" t="str">
        <f t="shared" si="15"/>
        <v/>
      </c>
      <c r="S125" s="81"/>
    </row>
    <row r="126" spans="1:19">
      <c r="A126" s="81"/>
      <c r="B126" s="83" t="str">
        <f>IF(A126="","",IFERROR(IF(INDEX('2. A2_CongViec'!$C$3:$C$202,MATCH(A126,'2. A2_CongViec'!$A$3:$A$202,0))="","",INDEX('2. A2_CongViec'!$C$3:$C$202,MATCH(A126,'2. A2_CongViec'!$A$3:$A$202,0))),""))</f>
        <v/>
      </c>
      <c r="C126" s="81"/>
      <c r="D126" s="81"/>
      <c r="E126" s="81"/>
      <c r="F126" s="84" t="str">
        <f t="shared" si="12"/>
        <v/>
      </c>
      <c r="G126" s="84" t="str">
        <f t="shared" si="13"/>
        <v/>
      </c>
      <c r="H126" s="81"/>
      <c r="I126" s="81"/>
      <c r="J126" s="81"/>
      <c r="K126" s="81"/>
      <c r="L126" s="81"/>
      <c r="M126" s="83" t="str">
        <f>IF(L126="","",IFERROR(IF(INDEX('11. DM_SAN_PHAM'!$D$3:$D$202,MATCH(L126,'11. DM_SAN_PHAM'!$A$3:$A$202,0))="","",INDEX('11. DM_SAN_PHAM'!$D$3:$D$202,MATCH(L126,'11. DM_SAN_PHAM'!$A$3:$A$202,0))),""))</f>
        <v/>
      </c>
      <c r="N126" s="83" t="str">
        <f>IF(L126="","",IFERROR(IF(INDEX('11. DM_SAN_PHAM'!$E$3:$E$202,MATCH(L126,'11. DM_SAN_PHAM'!$A$3:$A$202,0))="","",INDEX('11. DM_SAN_PHAM'!$E$3:$E$202,MATCH(L126,'11. DM_SAN_PHAM'!$A$3:$A$202,0))),""))</f>
        <v/>
      </c>
      <c r="O126" s="83" t="str">
        <f>IF(L126="","",IFERROR(IF(INDEX('11. DM_SAN_PHAM'!$G$3:$G$202,MATCH(L126,'11. DM_SAN_PHAM'!$A$3:$A$202,0))="","",INDEX('11. DM_SAN_PHAM'!$G$3:$G$202,MATCH(L126,'11. DM_SAN_PHAM'!$A$3:$A$202,0))),""))</f>
        <v/>
      </c>
      <c r="P126" s="83" t="str">
        <f t="shared" si="14"/>
        <v/>
      </c>
      <c r="Q126" s="83" t="str">
        <f>IF(P126="","",IF(AND(ISNUMBER(N126),N126&gt;0,O126="Đã xác nhận",S126=""),"Định mức danh mục: "&amp;IFERROR(IF(INDEX('11. DM_SAN_PHAM'!$F$3:$F$202,MATCH(L126,'11. DM_SAN_PHAM'!$A$3:$A$202,0))="","",INDEX('11. DM_SAN_PHAM'!$F$3:$F$202,MATCH(L126,'11. DM_SAN_PHAM'!$A$3:$A$202,0))),""),IF(J126="Có định mức","Định mức: "&amp;I126,"Ước lượng thực tế"&amp;IF(I126="","","; "&amp;I126))))</f>
        <v/>
      </c>
      <c r="R126" s="83" t="str">
        <f t="shared" si="15"/>
        <v/>
      </c>
      <c r="S126" s="81"/>
    </row>
    <row r="127" spans="1:19">
      <c r="A127" s="81"/>
      <c r="B127" s="83" t="str">
        <f>IF(A127="","",IFERROR(IF(INDEX('2. A2_CongViec'!$C$3:$C$202,MATCH(A127,'2. A2_CongViec'!$A$3:$A$202,0))="","",INDEX('2. A2_CongViec'!$C$3:$C$202,MATCH(A127,'2. A2_CongViec'!$A$3:$A$202,0))),""))</f>
        <v/>
      </c>
      <c r="C127" s="81"/>
      <c r="D127" s="81"/>
      <c r="E127" s="81"/>
      <c r="F127" s="84" t="str">
        <f t="shared" si="12"/>
        <v/>
      </c>
      <c r="G127" s="84" t="str">
        <f t="shared" si="13"/>
        <v/>
      </c>
      <c r="H127" s="81"/>
      <c r="I127" s="81"/>
      <c r="J127" s="81"/>
      <c r="K127" s="81"/>
      <c r="L127" s="81"/>
      <c r="M127" s="83" t="str">
        <f>IF(L127="","",IFERROR(IF(INDEX('11. DM_SAN_PHAM'!$D$3:$D$202,MATCH(L127,'11. DM_SAN_PHAM'!$A$3:$A$202,0))="","",INDEX('11. DM_SAN_PHAM'!$D$3:$D$202,MATCH(L127,'11. DM_SAN_PHAM'!$A$3:$A$202,0))),""))</f>
        <v/>
      </c>
      <c r="N127" s="83" t="str">
        <f>IF(L127="","",IFERROR(IF(INDEX('11. DM_SAN_PHAM'!$E$3:$E$202,MATCH(L127,'11. DM_SAN_PHAM'!$A$3:$A$202,0))="","",INDEX('11. DM_SAN_PHAM'!$E$3:$E$202,MATCH(L127,'11. DM_SAN_PHAM'!$A$3:$A$202,0))),""))</f>
        <v/>
      </c>
      <c r="O127" s="83" t="str">
        <f>IF(L127="","",IFERROR(IF(INDEX('11. DM_SAN_PHAM'!$G$3:$G$202,MATCH(L127,'11. DM_SAN_PHAM'!$A$3:$A$202,0))="","",INDEX('11. DM_SAN_PHAM'!$G$3:$G$202,MATCH(L127,'11. DM_SAN_PHAM'!$A$3:$A$202,0))),""))</f>
        <v/>
      </c>
      <c r="P127" s="83" t="str">
        <f t="shared" si="14"/>
        <v/>
      </c>
      <c r="Q127" s="83" t="str">
        <f>IF(P127="","",IF(AND(ISNUMBER(N127),N127&gt;0,O127="Đã xác nhận",S127=""),"Định mức danh mục: "&amp;IFERROR(IF(INDEX('11. DM_SAN_PHAM'!$F$3:$F$202,MATCH(L127,'11. DM_SAN_PHAM'!$A$3:$A$202,0))="","",INDEX('11. DM_SAN_PHAM'!$F$3:$F$202,MATCH(L127,'11. DM_SAN_PHAM'!$A$3:$A$202,0))),""),IF(J127="Có định mức","Định mức: "&amp;I127,"Ước lượng thực tế"&amp;IF(I127="","","; "&amp;I127))))</f>
        <v/>
      </c>
      <c r="R127" s="83" t="str">
        <f t="shared" si="15"/>
        <v/>
      </c>
      <c r="S127" s="81"/>
    </row>
    <row r="128" spans="1:19">
      <c r="A128" s="81"/>
      <c r="B128" s="83" t="str">
        <f>IF(A128="","",IFERROR(IF(INDEX('2. A2_CongViec'!$C$3:$C$202,MATCH(A128,'2. A2_CongViec'!$A$3:$A$202,0))="","",INDEX('2. A2_CongViec'!$C$3:$C$202,MATCH(A128,'2. A2_CongViec'!$A$3:$A$202,0))),""))</f>
        <v/>
      </c>
      <c r="C128" s="81"/>
      <c r="D128" s="81"/>
      <c r="E128" s="81"/>
      <c r="F128" s="84" t="str">
        <f t="shared" si="12"/>
        <v/>
      </c>
      <c r="G128" s="84" t="str">
        <f t="shared" si="13"/>
        <v/>
      </c>
      <c r="H128" s="81"/>
      <c r="I128" s="81"/>
      <c r="J128" s="81"/>
      <c r="K128" s="81"/>
      <c r="L128" s="81"/>
      <c r="M128" s="83" t="str">
        <f>IF(L128="","",IFERROR(IF(INDEX('11. DM_SAN_PHAM'!$D$3:$D$202,MATCH(L128,'11. DM_SAN_PHAM'!$A$3:$A$202,0))="","",INDEX('11. DM_SAN_PHAM'!$D$3:$D$202,MATCH(L128,'11. DM_SAN_PHAM'!$A$3:$A$202,0))),""))</f>
        <v/>
      </c>
      <c r="N128" s="83" t="str">
        <f>IF(L128="","",IFERROR(IF(INDEX('11. DM_SAN_PHAM'!$E$3:$E$202,MATCH(L128,'11. DM_SAN_PHAM'!$A$3:$A$202,0))="","",INDEX('11. DM_SAN_PHAM'!$E$3:$E$202,MATCH(L128,'11. DM_SAN_PHAM'!$A$3:$A$202,0))),""))</f>
        <v/>
      </c>
      <c r="O128" s="83" t="str">
        <f>IF(L128="","",IFERROR(IF(INDEX('11. DM_SAN_PHAM'!$G$3:$G$202,MATCH(L128,'11. DM_SAN_PHAM'!$A$3:$A$202,0))="","",INDEX('11. DM_SAN_PHAM'!$G$3:$G$202,MATCH(L128,'11. DM_SAN_PHAM'!$A$3:$A$202,0))),""))</f>
        <v/>
      </c>
      <c r="P128" s="83" t="str">
        <f t="shared" si="14"/>
        <v/>
      </c>
      <c r="Q128" s="83" t="str">
        <f>IF(P128="","",IF(AND(ISNUMBER(N128),N128&gt;0,O128="Đã xác nhận",S128=""),"Định mức danh mục: "&amp;IFERROR(IF(INDEX('11. DM_SAN_PHAM'!$F$3:$F$202,MATCH(L128,'11. DM_SAN_PHAM'!$A$3:$A$202,0))="","",INDEX('11. DM_SAN_PHAM'!$F$3:$F$202,MATCH(L128,'11. DM_SAN_PHAM'!$A$3:$A$202,0))),""),IF(J128="Có định mức","Định mức: "&amp;I128,"Ước lượng thực tế"&amp;IF(I128="","","; "&amp;I128))))</f>
        <v/>
      </c>
      <c r="R128" s="83" t="str">
        <f t="shared" si="15"/>
        <v/>
      </c>
      <c r="S128" s="81"/>
    </row>
    <row r="129" spans="1:19">
      <c r="A129" s="81"/>
      <c r="B129" s="83" t="str">
        <f>IF(A129="","",IFERROR(IF(INDEX('2. A2_CongViec'!$C$3:$C$202,MATCH(A129,'2. A2_CongViec'!$A$3:$A$202,0))="","",INDEX('2. A2_CongViec'!$C$3:$C$202,MATCH(A129,'2. A2_CongViec'!$A$3:$A$202,0))),""))</f>
        <v/>
      </c>
      <c r="C129" s="81"/>
      <c r="D129" s="81"/>
      <c r="E129" s="81"/>
      <c r="F129" s="84" t="str">
        <f t="shared" si="12"/>
        <v/>
      </c>
      <c r="G129" s="84" t="str">
        <f t="shared" si="13"/>
        <v/>
      </c>
      <c r="H129" s="81"/>
      <c r="I129" s="81"/>
      <c r="J129" s="81"/>
      <c r="K129" s="81"/>
      <c r="L129" s="81"/>
      <c r="M129" s="83" t="str">
        <f>IF(L129="","",IFERROR(IF(INDEX('11. DM_SAN_PHAM'!$D$3:$D$202,MATCH(L129,'11. DM_SAN_PHAM'!$A$3:$A$202,0))="","",INDEX('11. DM_SAN_PHAM'!$D$3:$D$202,MATCH(L129,'11. DM_SAN_PHAM'!$A$3:$A$202,0))),""))</f>
        <v/>
      </c>
      <c r="N129" s="83" t="str">
        <f>IF(L129="","",IFERROR(IF(INDEX('11. DM_SAN_PHAM'!$E$3:$E$202,MATCH(L129,'11. DM_SAN_PHAM'!$A$3:$A$202,0))="","",INDEX('11. DM_SAN_PHAM'!$E$3:$E$202,MATCH(L129,'11. DM_SAN_PHAM'!$A$3:$A$202,0))),""))</f>
        <v/>
      </c>
      <c r="O129" s="83" t="str">
        <f>IF(L129="","",IFERROR(IF(INDEX('11. DM_SAN_PHAM'!$G$3:$G$202,MATCH(L129,'11. DM_SAN_PHAM'!$A$3:$A$202,0))="","",INDEX('11. DM_SAN_PHAM'!$G$3:$G$202,MATCH(L129,'11. DM_SAN_PHAM'!$A$3:$A$202,0))),""))</f>
        <v/>
      </c>
      <c r="P129" s="83" t="str">
        <f t="shared" si="14"/>
        <v/>
      </c>
      <c r="Q129" s="83" t="str">
        <f>IF(P129="","",IF(AND(ISNUMBER(N129),N129&gt;0,O129="Đã xác nhận",S129=""),"Định mức danh mục: "&amp;IFERROR(IF(INDEX('11. DM_SAN_PHAM'!$F$3:$F$202,MATCH(L129,'11. DM_SAN_PHAM'!$A$3:$A$202,0))="","",INDEX('11. DM_SAN_PHAM'!$F$3:$F$202,MATCH(L129,'11. DM_SAN_PHAM'!$A$3:$A$202,0))),""),IF(J129="Có định mức","Định mức: "&amp;I129,"Ước lượng thực tế"&amp;IF(I129="","","; "&amp;I129))))</f>
        <v/>
      </c>
      <c r="R129" s="83" t="str">
        <f t="shared" si="15"/>
        <v/>
      </c>
      <c r="S129" s="81"/>
    </row>
    <row r="130" spans="1:19">
      <c r="A130" s="81"/>
      <c r="B130" s="83" t="str">
        <f>IF(A130="","",IFERROR(IF(INDEX('2. A2_CongViec'!$C$3:$C$202,MATCH(A130,'2. A2_CongViec'!$A$3:$A$202,0))="","",INDEX('2. A2_CongViec'!$C$3:$C$202,MATCH(A130,'2. A2_CongViec'!$A$3:$A$202,0))),""))</f>
        <v/>
      </c>
      <c r="C130" s="81"/>
      <c r="D130" s="81"/>
      <c r="E130" s="81"/>
      <c r="F130" s="84" t="str">
        <f t="shared" si="12"/>
        <v/>
      </c>
      <c r="G130" s="84" t="str">
        <f t="shared" si="13"/>
        <v/>
      </c>
      <c r="H130" s="81"/>
      <c r="I130" s="81"/>
      <c r="J130" s="81"/>
      <c r="K130" s="81"/>
      <c r="L130" s="81"/>
      <c r="M130" s="83" t="str">
        <f>IF(L130="","",IFERROR(IF(INDEX('11. DM_SAN_PHAM'!$D$3:$D$202,MATCH(L130,'11. DM_SAN_PHAM'!$A$3:$A$202,0))="","",INDEX('11. DM_SAN_PHAM'!$D$3:$D$202,MATCH(L130,'11. DM_SAN_PHAM'!$A$3:$A$202,0))),""))</f>
        <v/>
      </c>
      <c r="N130" s="83" t="str">
        <f>IF(L130="","",IFERROR(IF(INDEX('11. DM_SAN_PHAM'!$E$3:$E$202,MATCH(L130,'11. DM_SAN_PHAM'!$A$3:$A$202,0))="","",INDEX('11. DM_SAN_PHAM'!$E$3:$E$202,MATCH(L130,'11. DM_SAN_PHAM'!$A$3:$A$202,0))),""))</f>
        <v/>
      </c>
      <c r="O130" s="83" t="str">
        <f>IF(L130="","",IFERROR(IF(INDEX('11. DM_SAN_PHAM'!$G$3:$G$202,MATCH(L130,'11. DM_SAN_PHAM'!$A$3:$A$202,0))="","",INDEX('11. DM_SAN_PHAM'!$G$3:$G$202,MATCH(L130,'11. DM_SAN_PHAM'!$A$3:$A$202,0))),""))</f>
        <v/>
      </c>
      <c r="P130" s="83" t="str">
        <f t="shared" si="14"/>
        <v/>
      </c>
      <c r="Q130" s="83" t="str">
        <f>IF(P130="","",IF(AND(ISNUMBER(N130),N130&gt;0,O130="Đã xác nhận",S130=""),"Định mức danh mục: "&amp;IFERROR(IF(INDEX('11. DM_SAN_PHAM'!$F$3:$F$202,MATCH(L130,'11. DM_SAN_PHAM'!$A$3:$A$202,0))="","",INDEX('11. DM_SAN_PHAM'!$F$3:$F$202,MATCH(L130,'11. DM_SAN_PHAM'!$A$3:$A$202,0))),""),IF(J130="Có định mức","Định mức: "&amp;I130,"Ước lượng thực tế"&amp;IF(I130="","","; "&amp;I130))))</f>
        <v/>
      </c>
      <c r="R130" s="83" t="str">
        <f t="shared" si="15"/>
        <v/>
      </c>
      <c r="S130" s="81"/>
    </row>
    <row r="131" spans="1:19">
      <c r="A131" s="81"/>
      <c r="B131" s="83" t="str">
        <f>IF(A131="","",IFERROR(IF(INDEX('2. A2_CongViec'!$C$3:$C$202,MATCH(A131,'2. A2_CongViec'!$A$3:$A$202,0))="","",INDEX('2. A2_CongViec'!$C$3:$C$202,MATCH(A131,'2. A2_CongViec'!$A$3:$A$202,0))),""))</f>
        <v/>
      </c>
      <c r="C131" s="81"/>
      <c r="D131" s="81"/>
      <c r="E131" s="81"/>
      <c r="F131" s="84" t="str">
        <f t="shared" ref="F131:F162" si="16">IF(R131&lt;&gt;"ĐẠT","",IF(AND(C131="",ISNUMBER(E131),E131&gt;0),0,C131*P131/60))</f>
        <v/>
      </c>
      <c r="G131" s="84" t="str">
        <f t="shared" ref="G131:G162" si="17">IF(NOT(ISNUMBER(F131)),"",F131+IF(ISNUMBER(E131),E131,0))</f>
        <v/>
      </c>
      <c r="H131" s="81"/>
      <c r="I131" s="81"/>
      <c r="J131" s="81"/>
      <c r="K131" s="81"/>
      <c r="L131" s="81"/>
      <c r="M131" s="83" t="str">
        <f>IF(L131="","",IFERROR(IF(INDEX('11. DM_SAN_PHAM'!$D$3:$D$202,MATCH(L131,'11. DM_SAN_PHAM'!$A$3:$A$202,0))="","",INDEX('11. DM_SAN_PHAM'!$D$3:$D$202,MATCH(L131,'11. DM_SAN_PHAM'!$A$3:$A$202,0))),""))</f>
        <v/>
      </c>
      <c r="N131" s="83" t="str">
        <f>IF(L131="","",IFERROR(IF(INDEX('11. DM_SAN_PHAM'!$E$3:$E$202,MATCH(L131,'11. DM_SAN_PHAM'!$A$3:$A$202,0))="","",INDEX('11. DM_SAN_PHAM'!$E$3:$E$202,MATCH(L131,'11. DM_SAN_PHAM'!$A$3:$A$202,0))),""))</f>
        <v/>
      </c>
      <c r="O131" s="83" t="str">
        <f>IF(L131="","",IFERROR(IF(INDEX('11. DM_SAN_PHAM'!$G$3:$G$202,MATCH(L131,'11. DM_SAN_PHAM'!$A$3:$A$202,0))="","",INDEX('11. DM_SAN_PHAM'!$G$3:$G$202,MATCH(L131,'11. DM_SAN_PHAM'!$A$3:$A$202,0))),""))</f>
        <v/>
      </c>
      <c r="P131" s="83" t="str">
        <f t="shared" ref="P131:P162" si="18">IF(A131="","",IF(AND(ISNUMBER(N131),N131&gt;0,O131="Đã xác nhận",S131=""),N131,IF(AND(ISNUMBER(D131),D131&gt;0,OR(J131="Kiểm đếm, ước lượng thực tế",AND(J131="Có định mức",I131&lt;&gt;""))),D131,"")))</f>
        <v/>
      </c>
      <c r="Q131" s="83" t="str">
        <f>IF(P131="","",IF(AND(ISNUMBER(N131),N131&gt;0,O131="Đã xác nhận",S131=""),"Định mức danh mục: "&amp;IFERROR(IF(INDEX('11. DM_SAN_PHAM'!$F$3:$F$202,MATCH(L131,'11. DM_SAN_PHAM'!$A$3:$A$202,0))="","",INDEX('11. DM_SAN_PHAM'!$F$3:$F$202,MATCH(L131,'11. DM_SAN_PHAM'!$A$3:$A$202,0))),""),IF(J131="Có định mức","Định mức: "&amp;I131,"Ước lượng thực tế"&amp;IF(I131="","","; "&amp;I131))))</f>
        <v/>
      </c>
      <c r="R131" s="83" t="str">
        <f t="shared" ref="R131:R162" si="19">IF(A131="","",IF(B131="","THIẾU MÃ VTVL",IF(H131="","THIẾU NGUỒN SẢN LƯỢNG/CÔNG VIỆC",IF(K131="","THIẾU KỲ",IF(AND(C131="",ISNUMBER(E131),E131&gt;0,I131&lt;&gt;""),"ĐẠT",IF(C131="","THIẾU SẢN LƯỢNG",IF(J131="","CHƯA CHỌN TRẠNG THÁI",IF(AND(ISNUMBER(N131),N131&gt;0,O131="Đã xác nhận",S131&lt;&gt;"",LEFT(TRIM(S131),LEN("Đã xác nhận:"))&lt;&gt;"Đã xác nhận:"),"CHỜ XÁC NHẬN KHÁC CHUẨN",IF(AND(I131="",NOT(AND(ISNUMBER(N131),N131&gt;0,O131="Đã xác nhận",S131=""))),"THIẾU NGUỒN THỜI GIAN",IF(P131="","THIẾU THỜI GIAN","ĐẠT"))))))))))</f>
        <v/>
      </c>
      <c r="S131" s="81"/>
    </row>
    <row r="132" spans="1:19">
      <c r="A132" s="81"/>
      <c r="B132" s="83" t="str">
        <f>IF(A132="","",IFERROR(IF(INDEX('2. A2_CongViec'!$C$3:$C$202,MATCH(A132,'2. A2_CongViec'!$A$3:$A$202,0))="","",INDEX('2. A2_CongViec'!$C$3:$C$202,MATCH(A132,'2. A2_CongViec'!$A$3:$A$202,0))),""))</f>
        <v/>
      </c>
      <c r="C132" s="81"/>
      <c r="D132" s="81"/>
      <c r="E132" s="81"/>
      <c r="F132" s="84" t="str">
        <f t="shared" si="16"/>
        <v/>
      </c>
      <c r="G132" s="84" t="str">
        <f t="shared" si="17"/>
        <v/>
      </c>
      <c r="H132" s="81"/>
      <c r="I132" s="81"/>
      <c r="J132" s="81"/>
      <c r="K132" s="81"/>
      <c r="L132" s="81"/>
      <c r="M132" s="83" t="str">
        <f>IF(L132="","",IFERROR(IF(INDEX('11. DM_SAN_PHAM'!$D$3:$D$202,MATCH(L132,'11. DM_SAN_PHAM'!$A$3:$A$202,0))="","",INDEX('11. DM_SAN_PHAM'!$D$3:$D$202,MATCH(L132,'11. DM_SAN_PHAM'!$A$3:$A$202,0))),""))</f>
        <v/>
      </c>
      <c r="N132" s="83" t="str">
        <f>IF(L132="","",IFERROR(IF(INDEX('11. DM_SAN_PHAM'!$E$3:$E$202,MATCH(L132,'11. DM_SAN_PHAM'!$A$3:$A$202,0))="","",INDEX('11. DM_SAN_PHAM'!$E$3:$E$202,MATCH(L132,'11. DM_SAN_PHAM'!$A$3:$A$202,0))),""))</f>
        <v/>
      </c>
      <c r="O132" s="83" t="str">
        <f>IF(L132="","",IFERROR(IF(INDEX('11. DM_SAN_PHAM'!$G$3:$G$202,MATCH(L132,'11. DM_SAN_PHAM'!$A$3:$A$202,0))="","",INDEX('11. DM_SAN_PHAM'!$G$3:$G$202,MATCH(L132,'11. DM_SAN_PHAM'!$A$3:$A$202,0))),""))</f>
        <v/>
      </c>
      <c r="P132" s="83" t="str">
        <f t="shared" si="18"/>
        <v/>
      </c>
      <c r="Q132" s="83" t="str">
        <f>IF(P132="","",IF(AND(ISNUMBER(N132),N132&gt;0,O132="Đã xác nhận",S132=""),"Định mức danh mục: "&amp;IFERROR(IF(INDEX('11. DM_SAN_PHAM'!$F$3:$F$202,MATCH(L132,'11. DM_SAN_PHAM'!$A$3:$A$202,0))="","",INDEX('11. DM_SAN_PHAM'!$F$3:$F$202,MATCH(L132,'11. DM_SAN_PHAM'!$A$3:$A$202,0))),""),IF(J132="Có định mức","Định mức: "&amp;I132,"Ước lượng thực tế"&amp;IF(I132="","","; "&amp;I132))))</f>
        <v/>
      </c>
      <c r="R132" s="83" t="str">
        <f t="shared" si="19"/>
        <v/>
      </c>
      <c r="S132" s="81"/>
    </row>
    <row r="133" spans="1:19">
      <c r="A133" s="81"/>
      <c r="B133" s="83" t="str">
        <f>IF(A133="","",IFERROR(IF(INDEX('2. A2_CongViec'!$C$3:$C$202,MATCH(A133,'2. A2_CongViec'!$A$3:$A$202,0))="","",INDEX('2. A2_CongViec'!$C$3:$C$202,MATCH(A133,'2. A2_CongViec'!$A$3:$A$202,0))),""))</f>
        <v/>
      </c>
      <c r="C133" s="81"/>
      <c r="D133" s="81"/>
      <c r="E133" s="81"/>
      <c r="F133" s="84" t="str">
        <f t="shared" si="16"/>
        <v/>
      </c>
      <c r="G133" s="84" t="str">
        <f t="shared" si="17"/>
        <v/>
      </c>
      <c r="H133" s="81"/>
      <c r="I133" s="81"/>
      <c r="J133" s="81"/>
      <c r="K133" s="81"/>
      <c r="L133" s="81"/>
      <c r="M133" s="83" t="str">
        <f>IF(L133="","",IFERROR(IF(INDEX('11. DM_SAN_PHAM'!$D$3:$D$202,MATCH(L133,'11. DM_SAN_PHAM'!$A$3:$A$202,0))="","",INDEX('11. DM_SAN_PHAM'!$D$3:$D$202,MATCH(L133,'11. DM_SAN_PHAM'!$A$3:$A$202,0))),""))</f>
        <v/>
      </c>
      <c r="N133" s="83" t="str">
        <f>IF(L133="","",IFERROR(IF(INDEX('11. DM_SAN_PHAM'!$E$3:$E$202,MATCH(L133,'11. DM_SAN_PHAM'!$A$3:$A$202,0))="","",INDEX('11. DM_SAN_PHAM'!$E$3:$E$202,MATCH(L133,'11. DM_SAN_PHAM'!$A$3:$A$202,0))),""))</f>
        <v/>
      </c>
      <c r="O133" s="83" t="str">
        <f>IF(L133="","",IFERROR(IF(INDEX('11. DM_SAN_PHAM'!$G$3:$G$202,MATCH(L133,'11. DM_SAN_PHAM'!$A$3:$A$202,0))="","",INDEX('11. DM_SAN_PHAM'!$G$3:$G$202,MATCH(L133,'11. DM_SAN_PHAM'!$A$3:$A$202,0))),""))</f>
        <v/>
      </c>
      <c r="P133" s="83" t="str">
        <f t="shared" si="18"/>
        <v/>
      </c>
      <c r="Q133" s="83" t="str">
        <f>IF(P133="","",IF(AND(ISNUMBER(N133),N133&gt;0,O133="Đã xác nhận",S133=""),"Định mức danh mục: "&amp;IFERROR(IF(INDEX('11. DM_SAN_PHAM'!$F$3:$F$202,MATCH(L133,'11. DM_SAN_PHAM'!$A$3:$A$202,0))="","",INDEX('11. DM_SAN_PHAM'!$F$3:$F$202,MATCH(L133,'11. DM_SAN_PHAM'!$A$3:$A$202,0))),""),IF(J133="Có định mức","Định mức: "&amp;I133,"Ước lượng thực tế"&amp;IF(I133="","","; "&amp;I133))))</f>
        <v/>
      </c>
      <c r="R133" s="83" t="str">
        <f t="shared" si="19"/>
        <v/>
      </c>
      <c r="S133" s="81"/>
    </row>
    <row r="134" spans="1:19">
      <c r="A134" s="81"/>
      <c r="B134" s="83" t="str">
        <f>IF(A134="","",IFERROR(IF(INDEX('2. A2_CongViec'!$C$3:$C$202,MATCH(A134,'2. A2_CongViec'!$A$3:$A$202,0))="","",INDEX('2. A2_CongViec'!$C$3:$C$202,MATCH(A134,'2. A2_CongViec'!$A$3:$A$202,0))),""))</f>
        <v/>
      </c>
      <c r="C134" s="81"/>
      <c r="D134" s="81"/>
      <c r="E134" s="81"/>
      <c r="F134" s="84" t="str">
        <f t="shared" si="16"/>
        <v/>
      </c>
      <c r="G134" s="84" t="str">
        <f t="shared" si="17"/>
        <v/>
      </c>
      <c r="H134" s="81"/>
      <c r="I134" s="81"/>
      <c r="J134" s="81"/>
      <c r="K134" s="81"/>
      <c r="L134" s="81"/>
      <c r="M134" s="83" t="str">
        <f>IF(L134="","",IFERROR(IF(INDEX('11. DM_SAN_PHAM'!$D$3:$D$202,MATCH(L134,'11. DM_SAN_PHAM'!$A$3:$A$202,0))="","",INDEX('11. DM_SAN_PHAM'!$D$3:$D$202,MATCH(L134,'11. DM_SAN_PHAM'!$A$3:$A$202,0))),""))</f>
        <v/>
      </c>
      <c r="N134" s="83" t="str">
        <f>IF(L134="","",IFERROR(IF(INDEX('11. DM_SAN_PHAM'!$E$3:$E$202,MATCH(L134,'11. DM_SAN_PHAM'!$A$3:$A$202,0))="","",INDEX('11. DM_SAN_PHAM'!$E$3:$E$202,MATCH(L134,'11. DM_SAN_PHAM'!$A$3:$A$202,0))),""))</f>
        <v/>
      </c>
      <c r="O134" s="83" t="str">
        <f>IF(L134="","",IFERROR(IF(INDEX('11. DM_SAN_PHAM'!$G$3:$G$202,MATCH(L134,'11. DM_SAN_PHAM'!$A$3:$A$202,0))="","",INDEX('11. DM_SAN_PHAM'!$G$3:$G$202,MATCH(L134,'11. DM_SAN_PHAM'!$A$3:$A$202,0))),""))</f>
        <v/>
      </c>
      <c r="P134" s="83" t="str">
        <f t="shared" si="18"/>
        <v/>
      </c>
      <c r="Q134" s="83" t="str">
        <f>IF(P134="","",IF(AND(ISNUMBER(N134),N134&gt;0,O134="Đã xác nhận",S134=""),"Định mức danh mục: "&amp;IFERROR(IF(INDEX('11. DM_SAN_PHAM'!$F$3:$F$202,MATCH(L134,'11. DM_SAN_PHAM'!$A$3:$A$202,0))="","",INDEX('11. DM_SAN_PHAM'!$F$3:$F$202,MATCH(L134,'11. DM_SAN_PHAM'!$A$3:$A$202,0))),""),IF(J134="Có định mức","Định mức: "&amp;I134,"Ước lượng thực tế"&amp;IF(I134="","","; "&amp;I134))))</f>
        <v/>
      </c>
      <c r="R134" s="83" t="str">
        <f t="shared" si="19"/>
        <v/>
      </c>
      <c r="S134" s="81"/>
    </row>
    <row r="135" spans="1:19">
      <c r="A135" s="81"/>
      <c r="B135" s="83" t="str">
        <f>IF(A135="","",IFERROR(IF(INDEX('2. A2_CongViec'!$C$3:$C$202,MATCH(A135,'2. A2_CongViec'!$A$3:$A$202,0))="","",INDEX('2. A2_CongViec'!$C$3:$C$202,MATCH(A135,'2. A2_CongViec'!$A$3:$A$202,0))),""))</f>
        <v/>
      </c>
      <c r="C135" s="81"/>
      <c r="D135" s="81"/>
      <c r="E135" s="81"/>
      <c r="F135" s="84" t="str">
        <f t="shared" si="16"/>
        <v/>
      </c>
      <c r="G135" s="84" t="str">
        <f t="shared" si="17"/>
        <v/>
      </c>
      <c r="H135" s="81"/>
      <c r="I135" s="81"/>
      <c r="J135" s="81"/>
      <c r="K135" s="81"/>
      <c r="L135" s="81"/>
      <c r="M135" s="83" t="str">
        <f>IF(L135="","",IFERROR(IF(INDEX('11. DM_SAN_PHAM'!$D$3:$D$202,MATCH(L135,'11. DM_SAN_PHAM'!$A$3:$A$202,0))="","",INDEX('11. DM_SAN_PHAM'!$D$3:$D$202,MATCH(L135,'11. DM_SAN_PHAM'!$A$3:$A$202,0))),""))</f>
        <v/>
      </c>
      <c r="N135" s="83" t="str">
        <f>IF(L135="","",IFERROR(IF(INDEX('11. DM_SAN_PHAM'!$E$3:$E$202,MATCH(L135,'11. DM_SAN_PHAM'!$A$3:$A$202,0))="","",INDEX('11. DM_SAN_PHAM'!$E$3:$E$202,MATCH(L135,'11. DM_SAN_PHAM'!$A$3:$A$202,0))),""))</f>
        <v/>
      </c>
      <c r="O135" s="83" t="str">
        <f>IF(L135="","",IFERROR(IF(INDEX('11. DM_SAN_PHAM'!$G$3:$G$202,MATCH(L135,'11. DM_SAN_PHAM'!$A$3:$A$202,0))="","",INDEX('11. DM_SAN_PHAM'!$G$3:$G$202,MATCH(L135,'11. DM_SAN_PHAM'!$A$3:$A$202,0))),""))</f>
        <v/>
      </c>
      <c r="P135" s="83" t="str">
        <f t="shared" si="18"/>
        <v/>
      </c>
      <c r="Q135" s="83" t="str">
        <f>IF(P135="","",IF(AND(ISNUMBER(N135),N135&gt;0,O135="Đã xác nhận",S135=""),"Định mức danh mục: "&amp;IFERROR(IF(INDEX('11. DM_SAN_PHAM'!$F$3:$F$202,MATCH(L135,'11. DM_SAN_PHAM'!$A$3:$A$202,0))="","",INDEX('11. DM_SAN_PHAM'!$F$3:$F$202,MATCH(L135,'11. DM_SAN_PHAM'!$A$3:$A$202,0))),""),IF(J135="Có định mức","Định mức: "&amp;I135,"Ước lượng thực tế"&amp;IF(I135="","","; "&amp;I135))))</f>
        <v/>
      </c>
      <c r="R135" s="83" t="str">
        <f t="shared" si="19"/>
        <v/>
      </c>
      <c r="S135" s="81"/>
    </row>
    <row r="136" spans="1:19">
      <c r="A136" s="81"/>
      <c r="B136" s="83" t="str">
        <f>IF(A136="","",IFERROR(IF(INDEX('2. A2_CongViec'!$C$3:$C$202,MATCH(A136,'2. A2_CongViec'!$A$3:$A$202,0))="","",INDEX('2. A2_CongViec'!$C$3:$C$202,MATCH(A136,'2. A2_CongViec'!$A$3:$A$202,0))),""))</f>
        <v/>
      </c>
      <c r="C136" s="81"/>
      <c r="D136" s="81"/>
      <c r="E136" s="81"/>
      <c r="F136" s="84" t="str">
        <f t="shared" si="16"/>
        <v/>
      </c>
      <c r="G136" s="84" t="str">
        <f t="shared" si="17"/>
        <v/>
      </c>
      <c r="H136" s="81"/>
      <c r="I136" s="81"/>
      <c r="J136" s="81"/>
      <c r="K136" s="81"/>
      <c r="L136" s="81"/>
      <c r="M136" s="83" t="str">
        <f>IF(L136="","",IFERROR(IF(INDEX('11. DM_SAN_PHAM'!$D$3:$D$202,MATCH(L136,'11. DM_SAN_PHAM'!$A$3:$A$202,0))="","",INDEX('11. DM_SAN_PHAM'!$D$3:$D$202,MATCH(L136,'11. DM_SAN_PHAM'!$A$3:$A$202,0))),""))</f>
        <v/>
      </c>
      <c r="N136" s="83" t="str">
        <f>IF(L136="","",IFERROR(IF(INDEX('11. DM_SAN_PHAM'!$E$3:$E$202,MATCH(L136,'11. DM_SAN_PHAM'!$A$3:$A$202,0))="","",INDEX('11. DM_SAN_PHAM'!$E$3:$E$202,MATCH(L136,'11. DM_SAN_PHAM'!$A$3:$A$202,0))),""))</f>
        <v/>
      </c>
      <c r="O136" s="83" t="str">
        <f>IF(L136="","",IFERROR(IF(INDEX('11. DM_SAN_PHAM'!$G$3:$G$202,MATCH(L136,'11. DM_SAN_PHAM'!$A$3:$A$202,0))="","",INDEX('11. DM_SAN_PHAM'!$G$3:$G$202,MATCH(L136,'11. DM_SAN_PHAM'!$A$3:$A$202,0))),""))</f>
        <v/>
      </c>
      <c r="P136" s="83" t="str">
        <f t="shared" si="18"/>
        <v/>
      </c>
      <c r="Q136" s="83" t="str">
        <f>IF(P136="","",IF(AND(ISNUMBER(N136),N136&gt;0,O136="Đã xác nhận",S136=""),"Định mức danh mục: "&amp;IFERROR(IF(INDEX('11. DM_SAN_PHAM'!$F$3:$F$202,MATCH(L136,'11. DM_SAN_PHAM'!$A$3:$A$202,0))="","",INDEX('11. DM_SAN_PHAM'!$F$3:$F$202,MATCH(L136,'11. DM_SAN_PHAM'!$A$3:$A$202,0))),""),IF(J136="Có định mức","Định mức: "&amp;I136,"Ước lượng thực tế"&amp;IF(I136="","","; "&amp;I136))))</f>
        <v/>
      </c>
      <c r="R136" s="83" t="str">
        <f t="shared" si="19"/>
        <v/>
      </c>
      <c r="S136" s="81"/>
    </row>
    <row r="137" spans="1:19">
      <c r="A137" s="81"/>
      <c r="B137" s="83" t="str">
        <f>IF(A137="","",IFERROR(IF(INDEX('2. A2_CongViec'!$C$3:$C$202,MATCH(A137,'2. A2_CongViec'!$A$3:$A$202,0))="","",INDEX('2. A2_CongViec'!$C$3:$C$202,MATCH(A137,'2. A2_CongViec'!$A$3:$A$202,0))),""))</f>
        <v/>
      </c>
      <c r="C137" s="81"/>
      <c r="D137" s="81"/>
      <c r="E137" s="81"/>
      <c r="F137" s="84" t="str">
        <f t="shared" si="16"/>
        <v/>
      </c>
      <c r="G137" s="84" t="str">
        <f t="shared" si="17"/>
        <v/>
      </c>
      <c r="H137" s="81"/>
      <c r="I137" s="81"/>
      <c r="J137" s="81"/>
      <c r="K137" s="81"/>
      <c r="L137" s="81"/>
      <c r="M137" s="83" t="str">
        <f>IF(L137="","",IFERROR(IF(INDEX('11. DM_SAN_PHAM'!$D$3:$D$202,MATCH(L137,'11. DM_SAN_PHAM'!$A$3:$A$202,0))="","",INDEX('11. DM_SAN_PHAM'!$D$3:$D$202,MATCH(L137,'11. DM_SAN_PHAM'!$A$3:$A$202,0))),""))</f>
        <v/>
      </c>
      <c r="N137" s="83" t="str">
        <f>IF(L137="","",IFERROR(IF(INDEX('11. DM_SAN_PHAM'!$E$3:$E$202,MATCH(L137,'11. DM_SAN_PHAM'!$A$3:$A$202,0))="","",INDEX('11. DM_SAN_PHAM'!$E$3:$E$202,MATCH(L137,'11. DM_SAN_PHAM'!$A$3:$A$202,0))),""))</f>
        <v/>
      </c>
      <c r="O137" s="83" t="str">
        <f>IF(L137="","",IFERROR(IF(INDEX('11. DM_SAN_PHAM'!$G$3:$G$202,MATCH(L137,'11. DM_SAN_PHAM'!$A$3:$A$202,0))="","",INDEX('11. DM_SAN_PHAM'!$G$3:$G$202,MATCH(L137,'11. DM_SAN_PHAM'!$A$3:$A$202,0))),""))</f>
        <v/>
      </c>
      <c r="P137" s="83" t="str">
        <f t="shared" si="18"/>
        <v/>
      </c>
      <c r="Q137" s="83" t="str">
        <f>IF(P137="","",IF(AND(ISNUMBER(N137),N137&gt;0,O137="Đã xác nhận",S137=""),"Định mức danh mục: "&amp;IFERROR(IF(INDEX('11. DM_SAN_PHAM'!$F$3:$F$202,MATCH(L137,'11. DM_SAN_PHAM'!$A$3:$A$202,0))="","",INDEX('11. DM_SAN_PHAM'!$F$3:$F$202,MATCH(L137,'11. DM_SAN_PHAM'!$A$3:$A$202,0))),""),IF(J137="Có định mức","Định mức: "&amp;I137,"Ước lượng thực tế"&amp;IF(I137="","","; "&amp;I137))))</f>
        <v/>
      </c>
      <c r="R137" s="83" t="str">
        <f t="shared" si="19"/>
        <v/>
      </c>
      <c r="S137" s="81"/>
    </row>
    <row r="138" spans="1:19">
      <c r="A138" s="81"/>
      <c r="B138" s="83" t="str">
        <f>IF(A138="","",IFERROR(IF(INDEX('2. A2_CongViec'!$C$3:$C$202,MATCH(A138,'2. A2_CongViec'!$A$3:$A$202,0))="","",INDEX('2. A2_CongViec'!$C$3:$C$202,MATCH(A138,'2. A2_CongViec'!$A$3:$A$202,0))),""))</f>
        <v/>
      </c>
      <c r="C138" s="81"/>
      <c r="D138" s="81"/>
      <c r="E138" s="81"/>
      <c r="F138" s="84" t="str">
        <f t="shared" si="16"/>
        <v/>
      </c>
      <c r="G138" s="84" t="str">
        <f t="shared" si="17"/>
        <v/>
      </c>
      <c r="H138" s="81"/>
      <c r="I138" s="81"/>
      <c r="J138" s="81"/>
      <c r="K138" s="81"/>
      <c r="L138" s="81"/>
      <c r="M138" s="83" t="str">
        <f>IF(L138="","",IFERROR(IF(INDEX('11. DM_SAN_PHAM'!$D$3:$D$202,MATCH(L138,'11. DM_SAN_PHAM'!$A$3:$A$202,0))="","",INDEX('11. DM_SAN_PHAM'!$D$3:$D$202,MATCH(L138,'11. DM_SAN_PHAM'!$A$3:$A$202,0))),""))</f>
        <v/>
      </c>
      <c r="N138" s="83" t="str">
        <f>IF(L138="","",IFERROR(IF(INDEX('11. DM_SAN_PHAM'!$E$3:$E$202,MATCH(L138,'11. DM_SAN_PHAM'!$A$3:$A$202,0))="","",INDEX('11. DM_SAN_PHAM'!$E$3:$E$202,MATCH(L138,'11. DM_SAN_PHAM'!$A$3:$A$202,0))),""))</f>
        <v/>
      </c>
      <c r="O138" s="83" t="str">
        <f>IF(L138="","",IFERROR(IF(INDEX('11. DM_SAN_PHAM'!$G$3:$G$202,MATCH(L138,'11. DM_SAN_PHAM'!$A$3:$A$202,0))="","",INDEX('11. DM_SAN_PHAM'!$G$3:$G$202,MATCH(L138,'11. DM_SAN_PHAM'!$A$3:$A$202,0))),""))</f>
        <v/>
      </c>
      <c r="P138" s="83" t="str">
        <f t="shared" si="18"/>
        <v/>
      </c>
      <c r="Q138" s="83" t="str">
        <f>IF(P138="","",IF(AND(ISNUMBER(N138),N138&gt;0,O138="Đã xác nhận",S138=""),"Định mức danh mục: "&amp;IFERROR(IF(INDEX('11. DM_SAN_PHAM'!$F$3:$F$202,MATCH(L138,'11. DM_SAN_PHAM'!$A$3:$A$202,0))="","",INDEX('11. DM_SAN_PHAM'!$F$3:$F$202,MATCH(L138,'11. DM_SAN_PHAM'!$A$3:$A$202,0))),""),IF(J138="Có định mức","Định mức: "&amp;I138,"Ước lượng thực tế"&amp;IF(I138="","","; "&amp;I138))))</f>
        <v/>
      </c>
      <c r="R138" s="83" t="str">
        <f t="shared" si="19"/>
        <v/>
      </c>
      <c r="S138" s="81"/>
    </row>
    <row r="139" spans="1:19">
      <c r="A139" s="81"/>
      <c r="B139" s="83" t="str">
        <f>IF(A139="","",IFERROR(IF(INDEX('2. A2_CongViec'!$C$3:$C$202,MATCH(A139,'2. A2_CongViec'!$A$3:$A$202,0))="","",INDEX('2. A2_CongViec'!$C$3:$C$202,MATCH(A139,'2. A2_CongViec'!$A$3:$A$202,0))),""))</f>
        <v/>
      </c>
      <c r="C139" s="81"/>
      <c r="D139" s="81"/>
      <c r="E139" s="81"/>
      <c r="F139" s="84" t="str">
        <f t="shared" si="16"/>
        <v/>
      </c>
      <c r="G139" s="84" t="str">
        <f t="shared" si="17"/>
        <v/>
      </c>
      <c r="H139" s="81"/>
      <c r="I139" s="81"/>
      <c r="J139" s="81"/>
      <c r="K139" s="81"/>
      <c r="L139" s="81"/>
      <c r="M139" s="83" t="str">
        <f>IF(L139="","",IFERROR(IF(INDEX('11. DM_SAN_PHAM'!$D$3:$D$202,MATCH(L139,'11. DM_SAN_PHAM'!$A$3:$A$202,0))="","",INDEX('11. DM_SAN_PHAM'!$D$3:$D$202,MATCH(L139,'11. DM_SAN_PHAM'!$A$3:$A$202,0))),""))</f>
        <v/>
      </c>
      <c r="N139" s="83" t="str">
        <f>IF(L139="","",IFERROR(IF(INDEX('11. DM_SAN_PHAM'!$E$3:$E$202,MATCH(L139,'11. DM_SAN_PHAM'!$A$3:$A$202,0))="","",INDEX('11. DM_SAN_PHAM'!$E$3:$E$202,MATCH(L139,'11. DM_SAN_PHAM'!$A$3:$A$202,0))),""))</f>
        <v/>
      </c>
      <c r="O139" s="83" t="str">
        <f>IF(L139="","",IFERROR(IF(INDEX('11. DM_SAN_PHAM'!$G$3:$G$202,MATCH(L139,'11. DM_SAN_PHAM'!$A$3:$A$202,0))="","",INDEX('11. DM_SAN_PHAM'!$G$3:$G$202,MATCH(L139,'11. DM_SAN_PHAM'!$A$3:$A$202,0))),""))</f>
        <v/>
      </c>
      <c r="P139" s="83" t="str">
        <f t="shared" si="18"/>
        <v/>
      </c>
      <c r="Q139" s="83" t="str">
        <f>IF(P139="","",IF(AND(ISNUMBER(N139),N139&gt;0,O139="Đã xác nhận",S139=""),"Định mức danh mục: "&amp;IFERROR(IF(INDEX('11. DM_SAN_PHAM'!$F$3:$F$202,MATCH(L139,'11. DM_SAN_PHAM'!$A$3:$A$202,0))="","",INDEX('11. DM_SAN_PHAM'!$F$3:$F$202,MATCH(L139,'11. DM_SAN_PHAM'!$A$3:$A$202,0))),""),IF(J139="Có định mức","Định mức: "&amp;I139,"Ước lượng thực tế"&amp;IF(I139="","","; "&amp;I139))))</f>
        <v/>
      </c>
      <c r="R139" s="83" t="str">
        <f t="shared" si="19"/>
        <v/>
      </c>
      <c r="S139" s="81"/>
    </row>
    <row r="140" spans="1:19">
      <c r="A140" s="81"/>
      <c r="B140" s="83" t="str">
        <f>IF(A140="","",IFERROR(IF(INDEX('2. A2_CongViec'!$C$3:$C$202,MATCH(A140,'2. A2_CongViec'!$A$3:$A$202,0))="","",INDEX('2. A2_CongViec'!$C$3:$C$202,MATCH(A140,'2. A2_CongViec'!$A$3:$A$202,0))),""))</f>
        <v/>
      </c>
      <c r="C140" s="81"/>
      <c r="D140" s="81"/>
      <c r="E140" s="81"/>
      <c r="F140" s="84" t="str">
        <f t="shared" si="16"/>
        <v/>
      </c>
      <c r="G140" s="84" t="str">
        <f t="shared" si="17"/>
        <v/>
      </c>
      <c r="H140" s="81"/>
      <c r="I140" s="81"/>
      <c r="J140" s="81"/>
      <c r="K140" s="81"/>
      <c r="L140" s="81"/>
      <c r="M140" s="83" t="str">
        <f>IF(L140="","",IFERROR(IF(INDEX('11. DM_SAN_PHAM'!$D$3:$D$202,MATCH(L140,'11. DM_SAN_PHAM'!$A$3:$A$202,0))="","",INDEX('11. DM_SAN_PHAM'!$D$3:$D$202,MATCH(L140,'11. DM_SAN_PHAM'!$A$3:$A$202,0))),""))</f>
        <v/>
      </c>
      <c r="N140" s="83" t="str">
        <f>IF(L140="","",IFERROR(IF(INDEX('11. DM_SAN_PHAM'!$E$3:$E$202,MATCH(L140,'11. DM_SAN_PHAM'!$A$3:$A$202,0))="","",INDEX('11. DM_SAN_PHAM'!$E$3:$E$202,MATCH(L140,'11. DM_SAN_PHAM'!$A$3:$A$202,0))),""))</f>
        <v/>
      </c>
      <c r="O140" s="83" t="str">
        <f>IF(L140="","",IFERROR(IF(INDEX('11. DM_SAN_PHAM'!$G$3:$G$202,MATCH(L140,'11. DM_SAN_PHAM'!$A$3:$A$202,0))="","",INDEX('11. DM_SAN_PHAM'!$G$3:$G$202,MATCH(L140,'11. DM_SAN_PHAM'!$A$3:$A$202,0))),""))</f>
        <v/>
      </c>
      <c r="P140" s="83" t="str">
        <f t="shared" si="18"/>
        <v/>
      </c>
      <c r="Q140" s="83" t="str">
        <f>IF(P140="","",IF(AND(ISNUMBER(N140),N140&gt;0,O140="Đã xác nhận",S140=""),"Định mức danh mục: "&amp;IFERROR(IF(INDEX('11. DM_SAN_PHAM'!$F$3:$F$202,MATCH(L140,'11. DM_SAN_PHAM'!$A$3:$A$202,0))="","",INDEX('11. DM_SAN_PHAM'!$F$3:$F$202,MATCH(L140,'11. DM_SAN_PHAM'!$A$3:$A$202,0))),""),IF(J140="Có định mức","Định mức: "&amp;I140,"Ước lượng thực tế"&amp;IF(I140="","","; "&amp;I140))))</f>
        <v/>
      </c>
      <c r="R140" s="83" t="str">
        <f t="shared" si="19"/>
        <v/>
      </c>
      <c r="S140" s="81"/>
    </row>
    <row r="141" spans="1:19">
      <c r="A141" s="81"/>
      <c r="B141" s="83" t="str">
        <f>IF(A141="","",IFERROR(IF(INDEX('2. A2_CongViec'!$C$3:$C$202,MATCH(A141,'2. A2_CongViec'!$A$3:$A$202,0))="","",INDEX('2. A2_CongViec'!$C$3:$C$202,MATCH(A141,'2. A2_CongViec'!$A$3:$A$202,0))),""))</f>
        <v/>
      </c>
      <c r="C141" s="81"/>
      <c r="D141" s="81"/>
      <c r="E141" s="81"/>
      <c r="F141" s="84" t="str">
        <f t="shared" si="16"/>
        <v/>
      </c>
      <c r="G141" s="84" t="str">
        <f t="shared" si="17"/>
        <v/>
      </c>
      <c r="H141" s="81"/>
      <c r="I141" s="81"/>
      <c r="J141" s="81"/>
      <c r="K141" s="81"/>
      <c r="L141" s="81"/>
      <c r="M141" s="83" t="str">
        <f>IF(L141="","",IFERROR(IF(INDEX('11. DM_SAN_PHAM'!$D$3:$D$202,MATCH(L141,'11. DM_SAN_PHAM'!$A$3:$A$202,0))="","",INDEX('11. DM_SAN_PHAM'!$D$3:$D$202,MATCH(L141,'11. DM_SAN_PHAM'!$A$3:$A$202,0))),""))</f>
        <v/>
      </c>
      <c r="N141" s="83" t="str">
        <f>IF(L141="","",IFERROR(IF(INDEX('11. DM_SAN_PHAM'!$E$3:$E$202,MATCH(L141,'11. DM_SAN_PHAM'!$A$3:$A$202,0))="","",INDEX('11. DM_SAN_PHAM'!$E$3:$E$202,MATCH(L141,'11. DM_SAN_PHAM'!$A$3:$A$202,0))),""))</f>
        <v/>
      </c>
      <c r="O141" s="83" t="str">
        <f>IF(L141="","",IFERROR(IF(INDEX('11. DM_SAN_PHAM'!$G$3:$G$202,MATCH(L141,'11. DM_SAN_PHAM'!$A$3:$A$202,0))="","",INDEX('11. DM_SAN_PHAM'!$G$3:$G$202,MATCH(L141,'11. DM_SAN_PHAM'!$A$3:$A$202,0))),""))</f>
        <v/>
      </c>
      <c r="P141" s="83" t="str">
        <f t="shared" si="18"/>
        <v/>
      </c>
      <c r="Q141" s="83" t="str">
        <f>IF(P141="","",IF(AND(ISNUMBER(N141),N141&gt;0,O141="Đã xác nhận",S141=""),"Định mức danh mục: "&amp;IFERROR(IF(INDEX('11. DM_SAN_PHAM'!$F$3:$F$202,MATCH(L141,'11. DM_SAN_PHAM'!$A$3:$A$202,0))="","",INDEX('11. DM_SAN_PHAM'!$F$3:$F$202,MATCH(L141,'11. DM_SAN_PHAM'!$A$3:$A$202,0))),""),IF(J141="Có định mức","Định mức: "&amp;I141,"Ước lượng thực tế"&amp;IF(I141="","","; "&amp;I141))))</f>
        <v/>
      </c>
      <c r="R141" s="83" t="str">
        <f t="shared" si="19"/>
        <v/>
      </c>
      <c r="S141" s="81"/>
    </row>
    <row r="142" spans="1:19">
      <c r="A142" s="81"/>
      <c r="B142" s="83" t="str">
        <f>IF(A142="","",IFERROR(IF(INDEX('2. A2_CongViec'!$C$3:$C$202,MATCH(A142,'2. A2_CongViec'!$A$3:$A$202,0))="","",INDEX('2. A2_CongViec'!$C$3:$C$202,MATCH(A142,'2. A2_CongViec'!$A$3:$A$202,0))),""))</f>
        <v/>
      </c>
      <c r="C142" s="81"/>
      <c r="D142" s="81"/>
      <c r="E142" s="81"/>
      <c r="F142" s="84" t="str">
        <f t="shared" si="16"/>
        <v/>
      </c>
      <c r="G142" s="84" t="str">
        <f t="shared" si="17"/>
        <v/>
      </c>
      <c r="H142" s="81"/>
      <c r="I142" s="81"/>
      <c r="J142" s="81"/>
      <c r="K142" s="81"/>
      <c r="L142" s="81"/>
      <c r="M142" s="83" t="str">
        <f>IF(L142="","",IFERROR(IF(INDEX('11. DM_SAN_PHAM'!$D$3:$D$202,MATCH(L142,'11. DM_SAN_PHAM'!$A$3:$A$202,0))="","",INDEX('11. DM_SAN_PHAM'!$D$3:$D$202,MATCH(L142,'11. DM_SAN_PHAM'!$A$3:$A$202,0))),""))</f>
        <v/>
      </c>
      <c r="N142" s="83" t="str">
        <f>IF(L142="","",IFERROR(IF(INDEX('11. DM_SAN_PHAM'!$E$3:$E$202,MATCH(L142,'11. DM_SAN_PHAM'!$A$3:$A$202,0))="","",INDEX('11. DM_SAN_PHAM'!$E$3:$E$202,MATCH(L142,'11. DM_SAN_PHAM'!$A$3:$A$202,0))),""))</f>
        <v/>
      </c>
      <c r="O142" s="83" t="str">
        <f>IF(L142="","",IFERROR(IF(INDEX('11. DM_SAN_PHAM'!$G$3:$G$202,MATCH(L142,'11. DM_SAN_PHAM'!$A$3:$A$202,0))="","",INDEX('11. DM_SAN_PHAM'!$G$3:$G$202,MATCH(L142,'11. DM_SAN_PHAM'!$A$3:$A$202,0))),""))</f>
        <v/>
      </c>
      <c r="P142" s="83" t="str">
        <f t="shared" si="18"/>
        <v/>
      </c>
      <c r="Q142" s="83" t="str">
        <f>IF(P142="","",IF(AND(ISNUMBER(N142),N142&gt;0,O142="Đã xác nhận",S142=""),"Định mức danh mục: "&amp;IFERROR(IF(INDEX('11. DM_SAN_PHAM'!$F$3:$F$202,MATCH(L142,'11. DM_SAN_PHAM'!$A$3:$A$202,0))="","",INDEX('11. DM_SAN_PHAM'!$F$3:$F$202,MATCH(L142,'11. DM_SAN_PHAM'!$A$3:$A$202,0))),""),IF(J142="Có định mức","Định mức: "&amp;I142,"Ước lượng thực tế"&amp;IF(I142="","","; "&amp;I142))))</f>
        <v/>
      </c>
      <c r="R142" s="83" t="str">
        <f t="shared" si="19"/>
        <v/>
      </c>
      <c r="S142" s="81"/>
    </row>
    <row r="143" spans="1:19">
      <c r="A143" s="81"/>
      <c r="B143" s="83" t="str">
        <f>IF(A143="","",IFERROR(IF(INDEX('2. A2_CongViec'!$C$3:$C$202,MATCH(A143,'2. A2_CongViec'!$A$3:$A$202,0))="","",INDEX('2. A2_CongViec'!$C$3:$C$202,MATCH(A143,'2. A2_CongViec'!$A$3:$A$202,0))),""))</f>
        <v/>
      </c>
      <c r="C143" s="81"/>
      <c r="D143" s="81"/>
      <c r="E143" s="81"/>
      <c r="F143" s="84" t="str">
        <f t="shared" si="16"/>
        <v/>
      </c>
      <c r="G143" s="84" t="str">
        <f t="shared" si="17"/>
        <v/>
      </c>
      <c r="H143" s="81"/>
      <c r="I143" s="81"/>
      <c r="J143" s="81"/>
      <c r="K143" s="81"/>
      <c r="L143" s="81"/>
      <c r="M143" s="83" t="str">
        <f>IF(L143="","",IFERROR(IF(INDEX('11. DM_SAN_PHAM'!$D$3:$D$202,MATCH(L143,'11. DM_SAN_PHAM'!$A$3:$A$202,0))="","",INDEX('11. DM_SAN_PHAM'!$D$3:$D$202,MATCH(L143,'11. DM_SAN_PHAM'!$A$3:$A$202,0))),""))</f>
        <v/>
      </c>
      <c r="N143" s="83" t="str">
        <f>IF(L143="","",IFERROR(IF(INDEX('11. DM_SAN_PHAM'!$E$3:$E$202,MATCH(L143,'11. DM_SAN_PHAM'!$A$3:$A$202,0))="","",INDEX('11. DM_SAN_PHAM'!$E$3:$E$202,MATCH(L143,'11. DM_SAN_PHAM'!$A$3:$A$202,0))),""))</f>
        <v/>
      </c>
      <c r="O143" s="83" t="str">
        <f>IF(L143="","",IFERROR(IF(INDEX('11. DM_SAN_PHAM'!$G$3:$G$202,MATCH(L143,'11. DM_SAN_PHAM'!$A$3:$A$202,0))="","",INDEX('11. DM_SAN_PHAM'!$G$3:$G$202,MATCH(L143,'11. DM_SAN_PHAM'!$A$3:$A$202,0))),""))</f>
        <v/>
      </c>
      <c r="P143" s="83" t="str">
        <f t="shared" si="18"/>
        <v/>
      </c>
      <c r="Q143" s="83" t="str">
        <f>IF(P143="","",IF(AND(ISNUMBER(N143),N143&gt;0,O143="Đã xác nhận",S143=""),"Định mức danh mục: "&amp;IFERROR(IF(INDEX('11. DM_SAN_PHAM'!$F$3:$F$202,MATCH(L143,'11. DM_SAN_PHAM'!$A$3:$A$202,0))="","",INDEX('11. DM_SAN_PHAM'!$F$3:$F$202,MATCH(L143,'11. DM_SAN_PHAM'!$A$3:$A$202,0))),""),IF(J143="Có định mức","Định mức: "&amp;I143,"Ước lượng thực tế"&amp;IF(I143="","","; "&amp;I143))))</f>
        <v/>
      </c>
      <c r="R143" s="83" t="str">
        <f t="shared" si="19"/>
        <v/>
      </c>
      <c r="S143" s="81"/>
    </row>
    <row r="144" spans="1:19">
      <c r="A144" s="81"/>
      <c r="B144" s="83" t="str">
        <f>IF(A144="","",IFERROR(IF(INDEX('2. A2_CongViec'!$C$3:$C$202,MATCH(A144,'2. A2_CongViec'!$A$3:$A$202,0))="","",INDEX('2. A2_CongViec'!$C$3:$C$202,MATCH(A144,'2. A2_CongViec'!$A$3:$A$202,0))),""))</f>
        <v/>
      </c>
      <c r="C144" s="81"/>
      <c r="D144" s="81"/>
      <c r="E144" s="81"/>
      <c r="F144" s="84" t="str">
        <f t="shared" si="16"/>
        <v/>
      </c>
      <c r="G144" s="84" t="str">
        <f t="shared" si="17"/>
        <v/>
      </c>
      <c r="H144" s="81"/>
      <c r="I144" s="81"/>
      <c r="J144" s="81"/>
      <c r="K144" s="81"/>
      <c r="L144" s="81"/>
      <c r="M144" s="83" t="str">
        <f>IF(L144="","",IFERROR(IF(INDEX('11. DM_SAN_PHAM'!$D$3:$D$202,MATCH(L144,'11. DM_SAN_PHAM'!$A$3:$A$202,0))="","",INDEX('11. DM_SAN_PHAM'!$D$3:$D$202,MATCH(L144,'11. DM_SAN_PHAM'!$A$3:$A$202,0))),""))</f>
        <v/>
      </c>
      <c r="N144" s="83" t="str">
        <f>IF(L144="","",IFERROR(IF(INDEX('11. DM_SAN_PHAM'!$E$3:$E$202,MATCH(L144,'11. DM_SAN_PHAM'!$A$3:$A$202,0))="","",INDEX('11. DM_SAN_PHAM'!$E$3:$E$202,MATCH(L144,'11. DM_SAN_PHAM'!$A$3:$A$202,0))),""))</f>
        <v/>
      </c>
      <c r="O144" s="83" t="str">
        <f>IF(L144="","",IFERROR(IF(INDEX('11. DM_SAN_PHAM'!$G$3:$G$202,MATCH(L144,'11. DM_SAN_PHAM'!$A$3:$A$202,0))="","",INDEX('11. DM_SAN_PHAM'!$G$3:$G$202,MATCH(L144,'11. DM_SAN_PHAM'!$A$3:$A$202,0))),""))</f>
        <v/>
      </c>
      <c r="P144" s="83" t="str">
        <f t="shared" si="18"/>
        <v/>
      </c>
      <c r="Q144" s="83" t="str">
        <f>IF(P144="","",IF(AND(ISNUMBER(N144),N144&gt;0,O144="Đã xác nhận",S144=""),"Định mức danh mục: "&amp;IFERROR(IF(INDEX('11. DM_SAN_PHAM'!$F$3:$F$202,MATCH(L144,'11. DM_SAN_PHAM'!$A$3:$A$202,0))="","",INDEX('11. DM_SAN_PHAM'!$F$3:$F$202,MATCH(L144,'11. DM_SAN_PHAM'!$A$3:$A$202,0))),""),IF(J144="Có định mức","Định mức: "&amp;I144,"Ước lượng thực tế"&amp;IF(I144="","","; "&amp;I144))))</f>
        <v/>
      </c>
      <c r="R144" s="83" t="str">
        <f t="shared" si="19"/>
        <v/>
      </c>
      <c r="S144" s="81"/>
    </row>
    <row r="145" spans="1:19">
      <c r="A145" s="81"/>
      <c r="B145" s="83" t="str">
        <f>IF(A145="","",IFERROR(IF(INDEX('2. A2_CongViec'!$C$3:$C$202,MATCH(A145,'2. A2_CongViec'!$A$3:$A$202,0))="","",INDEX('2. A2_CongViec'!$C$3:$C$202,MATCH(A145,'2. A2_CongViec'!$A$3:$A$202,0))),""))</f>
        <v/>
      </c>
      <c r="C145" s="81"/>
      <c r="D145" s="81"/>
      <c r="E145" s="81"/>
      <c r="F145" s="84" t="str">
        <f t="shared" si="16"/>
        <v/>
      </c>
      <c r="G145" s="84" t="str">
        <f t="shared" si="17"/>
        <v/>
      </c>
      <c r="H145" s="81"/>
      <c r="I145" s="81"/>
      <c r="J145" s="81"/>
      <c r="K145" s="81"/>
      <c r="L145" s="81"/>
      <c r="M145" s="83" t="str">
        <f>IF(L145="","",IFERROR(IF(INDEX('11. DM_SAN_PHAM'!$D$3:$D$202,MATCH(L145,'11. DM_SAN_PHAM'!$A$3:$A$202,0))="","",INDEX('11. DM_SAN_PHAM'!$D$3:$D$202,MATCH(L145,'11. DM_SAN_PHAM'!$A$3:$A$202,0))),""))</f>
        <v/>
      </c>
      <c r="N145" s="83" t="str">
        <f>IF(L145="","",IFERROR(IF(INDEX('11. DM_SAN_PHAM'!$E$3:$E$202,MATCH(L145,'11. DM_SAN_PHAM'!$A$3:$A$202,0))="","",INDEX('11. DM_SAN_PHAM'!$E$3:$E$202,MATCH(L145,'11. DM_SAN_PHAM'!$A$3:$A$202,0))),""))</f>
        <v/>
      </c>
      <c r="O145" s="83" t="str">
        <f>IF(L145="","",IFERROR(IF(INDEX('11. DM_SAN_PHAM'!$G$3:$G$202,MATCH(L145,'11. DM_SAN_PHAM'!$A$3:$A$202,0))="","",INDEX('11. DM_SAN_PHAM'!$G$3:$G$202,MATCH(L145,'11. DM_SAN_PHAM'!$A$3:$A$202,0))),""))</f>
        <v/>
      </c>
      <c r="P145" s="83" t="str">
        <f t="shared" si="18"/>
        <v/>
      </c>
      <c r="Q145" s="83" t="str">
        <f>IF(P145="","",IF(AND(ISNUMBER(N145),N145&gt;0,O145="Đã xác nhận",S145=""),"Định mức danh mục: "&amp;IFERROR(IF(INDEX('11. DM_SAN_PHAM'!$F$3:$F$202,MATCH(L145,'11. DM_SAN_PHAM'!$A$3:$A$202,0))="","",INDEX('11. DM_SAN_PHAM'!$F$3:$F$202,MATCH(L145,'11. DM_SAN_PHAM'!$A$3:$A$202,0))),""),IF(J145="Có định mức","Định mức: "&amp;I145,"Ước lượng thực tế"&amp;IF(I145="","","; "&amp;I145))))</f>
        <v/>
      </c>
      <c r="R145" s="83" t="str">
        <f t="shared" si="19"/>
        <v/>
      </c>
      <c r="S145" s="81"/>
    </row>
    <row r="146" spans="1:19">
      <c r="A146" s="81"/>
      <c r="B146" s="83" t="str">
        <f>IF(A146="","",IFERROR(IF(INDEX('2. A2_CongViec'!$C$3:$C$202,MATCH(A146,'2. A2_CongViec'!$A$3:$A$202,0))="","",INDEX('2. A2_CongViec'!$C$3:$C$202,MATCH(A146,'2. A2_CongViec'!$A$3:$A$202,0))),""))</f>
        <v/>
      </c>
      <c r="C146" s="81"/>
      <c r="D146" s="81"/>
      <c r="E146" s="81"/>
      <c r="F146" s="84" t="str">
        <f t="shared" si="16"/>
        <v/>
      </c>
      <c r="G146" s="84" t="str">
        <f t="shared" si="17"/>
        <v/>
      </c>
      <c r="H146" s="81"/>
      <c r="I146" s="81"/>
      <c r="J146" s="81"/>
      <c r="K146" s="81"/>
      <c r="L146" s="81"/>
      <c r="M146" s="83" t="str">
        <f>IF(L146="","",IFERROR(IF(INDEX('11. DM_SAN_PHAM'!$D$3:$D$202,MATCH(L146,'11. DM_SAN_PHAM'!$A$3:$A$202,0))="","",INDEX('11. DM_SAN_PHAM'!$D$3:$D$202,MATCH(L146,'11. DM_SAN_PHAM'!$A$3:$A$202,0))),""))</f>
        <v/>
      </c>
      <c r="N146" s="83" t="str">
        <f>IF(L146="","",IFERROR(IF(INDEX('11. DM_SAN_PHAM'!$E$3:$E$202,MATCH(L146,'11. DM_SAN_PHAM'!$A$3:$A$202,0))="","",INDEX('11. DM_SAN_PHAM'!$E$3:$E$202,MATCH(L146,'11. DM_SAN_PHAM'!$A$3:$A$202,0))),""))</f>
        <v/>
      </c>
      <c r="O146" s="83" t="str">
        <f>IF(L146="","",IFERROR(IF(INDEX('11. DM_SAN_PHAM'!$G$3:$G$202,MATCH(L146,'11. DM_SAN_PHAM'!$A$3:$A$202,0))="","",INDEX('11. DM_SAN_PHAM'!$G$3:$G$202,MATCH(L146,'11. DM_SAN_PHAM'!$A$3:$A$202,0))),""))</f>
        <v/>
      </c>
      <c r="P146" s="83" t="str">
        <f t="shared" si="18"/>
        <v/>
      </c>
      <c r="Q146" s="83" t="str">
        <f>IF(P146="","",IF(AND(ISNUMBER(N146),N146&gt;0,O146="Đã xác nhận",S146=""),"Định mức danh mục: "&amp;IFERROR(IF(INDEX('11. DM_SAN_PHAM'!$F$3:$F$202,MATCH(L146,'11. DM_SAN_PHAM'!$A$3:$A$202,0))="","",INDEX('11. DM_SAN_PHAM'!$F$3:$F$202,MATCH(L146,'11. DM_SAN_PHAM'!$A$3:$A$202,0))),""),IF(J146="Có định mức","Định mức: "&amp;I146,"Ước lượng thực tế"&amp;IF(I146="","","; "&amp;I146))))</f>
        <v/>
      </c>
      <c r="R146" s="83" t="str">
        <f t="shared" si="19"/>
        <v/>
      </c>
      <c r="S146" s="81"/>
    </row>
    <row r="147" spans="1:19">
      <c r="A147" s="81"/>
      <c r="B147" s="83" t="str">
        <f>IF(A147="","",IFERROR(IF(INDEX('2. A2_CongViec'!$C$3:$C$202,MATCH(A147,'2. A2_CongViec'!$A$3:$A$202,0))="","",INDEX('2. A2_CongViec'!$C$3:$C$202,MATCH(A147,'2. A2_CongViec'!$A$3:$A$202,0))),""))</f>
        <v/>
      </c>
      <c r="C147" s="81"/>
      <c r="D147" s="81"/>
      <c r="E147" s="81"/>
      <c r="F147" s="84" t="str">
        <f t="shared" si="16"/>
        <v/>
      </c>
      <c r="G147" s="84" t="str">
        <f t="shared" si="17"/>
        <v/>
      </c>
      <c r="H147" s="81"/>
      <c r="I147" s="81"/>
      <c r="J147" s="81"/>
      <c r="K147" s="81"/>
      <c r="L147" s="81"/>
      <c r="M147" s="83" t="str">
        <f>IF(L147="","",IFERROR(IF(INDEX('11. DM_SAN_PHAM'!$D$3:$D$202,MATCH(L147,'11. DM_SAN_PHAM'!$A$3:$A$202,0))="","",INDEX('11. DM_SAN_PHAM'!$D$3:$D$202,MATCH(L147,'11. DM_SAN_PHAM'!$A$3:$A$202,0))),""))</f>
        <v/>
      </c>
      <c r="N147" s="83" t="str">
        <f>IF(L147="","",IFERROR(IF(INDEX('11. DM_SAN_PHAM'!$E$3:$E$202,MATCH(L147,'11. DM_SAN_PHAM'!$A$3:$A$202,0))="","",INDEX('11. DM_SAN_PHAM'!$E$3:$E$202,MATCH(L147,'11. DM_SAN_PHAM'!$A$3:$A$202,0))),""))</f>
        <v/>
      </c>
      <c r="O147" s="83" t="str">
        <f>IF(L147="","",IFERROR(IF(INDEX('11. DM_SAN_PHAM'!$G$3:$G$202,MATCH(L147,'11. DM_SAN_PHAM'!$A$3:$A$202,0))="","",INDEX('11. DM_SAN_PHAM'!$G$3:$G$202,MATCH(L147,'11. DM_SAN_PHAM'!$A$3:$A$202,0))),""))</f>
        <v/>
      </c>
      <c r="P147" s="83" t="str">
        <f t="shared" si="18"/>
        <v/>
      </c>
      <c r="Q147" s="83" t="str">
        <f>IF(P147="","",IF(AND(ISNUMBER(N147),N147&gt;0,O147="Đã xác nhận",S147=""),"Định mức danh mục: "&amp;IFERROR(IF(INDEX('11. DM_SAN_PHAM'!$F$3:$F$202,MATCH(L147,'11. DM_SAN_PHAM'!$A$3:$A$202,0))="","",INDEX('11. DM_SAN_PHAM'!$F$3:$F$202,MATCH(L147,'11. DM_SAN_PHAM'!$A$3:$A$202,0))),""),IF(J147="Có định mức","Định mức: "&amp;I147,"Ước lượng thực tế"&amp;IF(I147="","","; "&amp;I147))))</f>
        <v/>
      </c>
      <c r="R147" s="83" t="str">
        <f t="shared" si="19"/>
        <v/>
      </c>
      <c r="S147" s="81"/>
    </row>
    <row r="148" spans="1:19">
      <c r="A148" s="81"/>
      <c r="B148" s="83" t="str">
        <f>IF(A148="","",IFERROR(IF(INDEX('2. A2_CongViec'!$C$3:$C$202,MATCH(A148,'2. A2_CongViec'!$A$3:$A$202,0))="","",INDEX('2. A2_CongViec'!$C$3:$C$202,MATCH(A148,'2. A2_CongViec'!$A$3:$A$202,0))),""))</f>
        <v/>
      </c>
      <c r="C148" s="81"/>
      <c r="D148" s="81"/>
      <c r="E148" s="81"/>
      <c r="F148" s="84" t="str">
        <f t="shared" si="16"/>
        <v/>
      </c>
      <c r="G148" s="84" t="str">
        <f t="shared" si="17"/>
        <v/>
      </c>
      <c r="H148" s="81"/>
      <c r="I148" s="81"/>
      <c r="J148" s="81"/>
      <c r="K148" s="81"/>
      <c r="L148" s="81"/>
      <c r="M148" s="83" t="str">
        <f>IF(L148="","",IFERROR(IF(INDEX('11. DM_SAN_PHAM'!$D$3:$D$202,MATCH(L148,'11. DM_SAN_PHAM'!$A$3:$A$202,0))="","",INDEX('11. DM_SAN_PHAM'!$D$3:$D$202,MATCH(L148,'11. DM_SAN_PHAM'!$A$3:$A$202,0))),""))</f>
        <v/>
      </c>
      <c r="N148" s="83" t="str">
        <f>IF(L148="","",IFERROR(IF(INDEX('11. DM_SAN_PHAM'!$E$3:$E$202,MATCH(L148,'11. DM_SAN_PHAM'!$A$3:$A$202,0))="","",INDEX('11. DM_SAN_PHAM'!$E$3:$E$202,MATCH(L148,'11. DM_SAN_PHAM'!$A$3:$A$202,0))),""))</f>
        <v/>
      </c>
      <c r="O148" s="83" t="str">
        <f>IF(L148="","",IFERROR(IF(INDEX('11. DM_SAN_PHAM'!$G$3:$G$202,MATCH(L148,'11. DM_SAN_PHAM'!$A$3:$A$202,0))="","",INDEX('11. DM_SAN_PHAM'!$G$3:$G$202,MATCH(L148,'11. DM_SAN_PHAM'!$A$3:$A$202,0))),""))</f>
        <v/>
      </c>
      <c r="P148" s="83" t="str">
        <f t="shared" si="18"/>
        <v/>
      </c>
      <c r="Q148" s="83" t="str">
        <f>IF(P148="","",IF(AND(ISNUMBER(N148),N148&gt;0,O148="Đã xác nhận",S148=""),"Định mức danh mục: "&amp;IFERROR(IF(INDEX('11. DM_SAN_PHAM'!$F$3:$F$202,MATCH(L148,'11. DM_SAN_PHAM'!$A$3:$A$202,0))="","",INDEX('11. DM_SAN_PHAM'!$F$3:$F$202,MATCH(L148,'11. DM_SAN_PHAM'!$A$3:$A$202,0))),""),IF(J148="Có định mức","Định mức: "&amp;I148,"Ước lượng thực tế"&amp;IF(I148="","","; "&amp;I148))))</f>
        <v/>
      </c>
      <c r="R148" s="83" t="str">
        <f t="shared" si="19"/>
        <v/>
      </c>
      <c r="S148" s="81"/>
    </row>
    <row r="149" spans="1:19">
      <c r="A149" s="81"/>
      <c r="B149" s="83" t="str">
        <f>IF(A149="","",IFERROR(IF(INDEX('2. A2_CongViec'!$C$3:$C$202,MATCH(A149,'2. A2_CongViec'!$A$3:$A$202,0))="","",INDEX('2. A2_CongViec'!$C$3:$C$202,MATCH(A149,'2. A2_CongViec'!$A$3:$A$202,0))),""))</f>
        <v/>
      </c>
      <c r="C149" s="81"/>
      <c r="D149" s="81"/>
      <c r="E149" s="81"/>
      <c r="F149" s="84" t="str">
        <f t="shared" si="16"/>
        <v/>
      </c>
      <c r="G149" s="84" t="str">
        <f t="shared" si="17"/>
        <v/>
      </c>
      <c r="H149" s="81"/>
      <c r="I149" s="81"/>
      <c r="J149" s="81"/>
      <c r="K149" s="81"/>
      <c r="L149" s="81"/>
      <c r="M149" s="83" t="str">
        <f>IF(L149="","",IFERROR(IF(INDEX('11. DM_SAN_PHAM'!$D$3:$D$202,MATCH(L149,'11. DM_SAN_PHAM'!$A$3:$A$202,0))="","",INDEX('11. DM_SAN_PHAM'!$D$3:$D$202,MATCH(L149,'11. DM_SAN_PHAM'!$A$3:$A$202,0))),""))</f>
        <v/>
      </c>
      <c r="N149" s="83" t="str">
        <f>IF(L149="","",IFERROR(IF(INDEX('11. DM_SAN_PHAM'!$E$3:$E$202,MATCH(L149,'11. DM_SAN_PHAM'!$A$3:$A$202,0))="","",INDEX('11. DM_SAN_PHAM'!$E$3:$E$202,MATCH(L149,'11. DM_SAN_PHAM'!$A$3:$A$202,0))),""))</f>
        <v/>
      </c>
      <c r="O149" s="83" t="str">
        <f>IF(L149="","",IFERROR(IF(INDEX('11. DM_SAN_PHAM'!$G$3:$G$202,MATCH(L149,'11. DM_SAN_PHAM'!$A$3:$A$202,0))="","",INDEX('11. DM_SAN_PHAM'!$G$3:$G$202,MATCH(L149,'11. DM_SAN_PHAM'!$A$3:$A$202,0))),""))</f>
        <v/>
      </c>
      <c r="P149" s="83" t="str">
        <f t="shared" si="18"/>
        <v/>
      </c>
      <c r="Q149" s="83" t="str">
        <f>IF(P149="","",IF(AND(ISNUMBER(N149),N149&gt;0,O149="Đã xác nhận",S149=""),"Định mức danh mục: "&amp;IFERROR(IF(INDEX('11. DM_SAN_PHAM'!$F$3:$F$202,MATCH(L149,'11. DM_SAN_PHAM'!$A$3:$A$202,0))="","",INDEX('11. DM_SAN_PHAM'!$F$3:$F$202,MATCH(L149,'11. DM_SAN_PHAM'!$A$3:$A$202,0))),""),IF(J149="Có định mức","Định mức: "&amp;I149,"Ước lượng thực tế"&amp;IF(I149="","","; "&amp;I149))))</f>
        <v/>
      </c>
      <c r="R149" s="83" t="str">
        <f t="shared" si="19"/>
        <v/>
      </c>
      <c r="S149" s="81"/>
    </row>
    <row r="150" spans="1:19">
      <c r="A150" s="81"/>
      <c r="B150" s="83" t="str">
        <f>IF(A150="","",IFERROR(IF(INDEX('2. A2_CongViec'!$C$3:$C$202,MATCH(A150,'2. A2_CongViec'!$A$3:$A$202,0))="","",INDEX('2. A2_CongViec'!$C$3:$C$202,MATCH(A150,'2. A2_CongViec'!$A$3:$A$202,0))),""))</f>
        <v/>
      </c>
      <c r="C150" s="81"/>
      <c r="D150" s="81"/>
      <c r="E150" s="81"/>
      <c r="F150" s="84" t="str">
        <f t="shared" si="16"/>
        <v/>
      </c>
      <c r="G150" s="84" t="str">
        <f t="shared" si="17"/>
        <v/>
      </c>
      <c r="H150" s="81"/>
      <c r="I150" s="81"/>
      <c r="J150" s="81"/>
      <c r="K150" s="81"/>
      <c r="L150" s="81"/>
      <c r="M150" s="83" t="str">
        <f>IF(L150="","",IFERROR(IF(INDEX('11. DM_SAN_PHAM'!$D$3:$D$202,MATCH(L150,'11. DM_SAN_PHAM'!$A$3:$A$202,0))="","",INDEX('11. DM_SAN_PHAM'!$D$3:$D$202,MATCH(L150,'11. DM_SAN_PHAM'!$A$3:$A$202,0))),""))</f>
        <v/>
      </c>
      <c r="N150" s="83" t="str">
        <f>IF(L150="","",IFERROR(IF(INDEX('11. DM_SAN_PHAM'!$E$3:$E$202,MATCH(L150,'11. DM_SAN_PHAM'!$A$3:$A$202,0))="","",INDEX('11. DM_SAN_PHAM'!$E$3:$E$202,MATCH(L150,'11. DM_SAN_PHAM'!$A$3:$A$202,0))),""))</f>
        <v/>
      </c>
      <c r="O150" s="83" t="str">
        <f>IF(L150="","",IFERROR(IF(INDEX('11. DM_SAN_PHAM'!$G$3:$G$202,MATCH(L150,'11. DM_SAN_PHAM'!$A$3:$A$202,0))="","",INDEX('11. DM_SAN_PHAM'!$G$3:$G$202,MATCH(L150,'11. DM_SAN_PHAM'!$A$3:$A$202,0))),""))</f>
        <v/>
      </c>
      <c r="P150" s="83" t="str">
        <f t="shared" si="18"/>
        <v/>
      </c>
      <c r="Q150" s="83" t="str">
        <f>IF(P150="","",IF(AND(ISNUMBER(N150),N150&gt;0,O150="Đã xác nhận",S150=""),"Định mức danh mục: "&amp;IFERROR(IF(INDEX('11. DM_SAN_PHAM'!$F$3:$F$202,MATCH(L150,'11. DM_SAN_PHAM'!$A$3:$A$202,0))="","",INDEX('11. DM_SAN_PHAM'!$F$3:$F$202,MATCH(L150,'11. DM_SAN_PHAM'!$A$3:$A$202,0))),""),IF(J150="Có định mức","Định mức: "&amp;I150,"Ước lượng thực tế"&amp;IF(I150="","","; "&amp;I150))))</f>
        <v/>
      </c>
      <c r="R150" s="83" t="str">
        <f t="shared" si="19"/>
        <v/>
      </c>
      <c r="S150" s="81"/>
    </row>
    <row r="151" spans="1:19">
      <c r="A151" s="81"/>
      <c r="B151" s="83" t="str">
        <f>IF(A151="","",IFERROR(IF(INDEX('2. A2_CongViec'!$C$3:$C$202,MATCH(A151,'2. A2_CongViec'!$A$3:$A$202,0))="","",INDEX('2. A2_CongViec'!$C$3:$C$202,MATCH(A151,'2. A2_CongViec'!$A$3:$A$202,0))),""))</f>
        <v/>
      </c>
      <c r="C151" s="81"/>
      <c r="D151" s="81"/>
      <c r="E151" s="81"/>
      <c r="F151" s="84" t="str">
        <f t="shared" si="16"/>
        <v/>
      </c>
      <c r="G151" s="84" t="str">
        <f t="shared" si="17"/>
        <v/>
      </c>
      <c r="H151" s="81"/>
      <c r="I151" s="81"/>
      <c r="J151" s="81"/>
      <c r="K151" s="81"/>
      <c r="L151" s="81"/>
      <c r="M151" s="83" t="str">
        <f>IF(L151="","",IFERROR(IF(INDEX('11. DM_SAN_PHAM'!$D$3:$D$202,MATCH(L151,'11. DM_SAN_PHAM'!$A$3:$A$202,0))="","",INDEX('11. DM_SAN_PHAM'!$D$3:$D$202,MATCH(L151,'11. DM_SAN_PHAM'!$A$3:$A$202,0))),""))</f>
        <v/>
      </c>
      <c r="N151" s="83" t="str">
        <f>IF(L151="","",IFERROR(IF(INDEX('11. DM_SAN_PHAM'!$E$3:$E$202,MATCH(L151,'11. DM_SAN_PHAM'!$A$3:$A$202,0))="","",INDEX('11. DM_SAN_PHAM'!$E$3:$E$202,MATCH(L151,'11. DM_SAN_PHAM'!$A$3:$A$202,0))),""))</f>
        <v/>
      </c>
      <c r="O151" s="83" t="str">
        <f>IF(L151="","",IFERROR(IF(INDEX('11. DM_SAN_PHAM'!$G$3:$G$202,MATCH(L151,'11. DM_SAN_PHAM'!$A$3:$A$202,0))="","",INDEX('11. DM_SAN_PHAM'!$G$3:$G$202,MATCH(L151,'11. DM_SAN_PHAM'!$A$3:$A$202,0))),""))</f>
        <v/>
      </c>
      <c r="P151" s="83" t="str">
        <f t="shared" si="18"/>
        <v/>
      </c>
      <c r="Q151" s="83" t="str">
        <f>IF(P151="","",IF(AND(ISNUMBER(N151),N151&gt;0,O151="Đã xác nhận",S151=""),"Định mức danh mục: "&amp;IFERROR(IF(INDEX('11. DM_SAN_PHAM'!$F$3:$F$202,MATCH(L151,'11. DM_SAN_PHAM'!$A$3:$A$202,0))="","",INDEX('11. DM_SAN_PHAM'!$F$3:$F$202,MATCH(L151,'11. DM_SAN_PHAM'!$A$3:$A$202,0))),""),IF(J151="Có định mức","Định mức: "&amp;I151,"Ước lượng thực tế"&amp;IF(I151="","","; "&amp;I151))))</f>
        <v/>
      </c>
      <c r="R151" s="83" t="str">
        <f t="shared" si="19"/>
        <v/>
      </c>
      <c r="S151" s="81"/>
    </row>
    <row r="152" spans="1:19">
      <c r="A152" s="81"/>
      <c r="B152" s="83" t="str">
        <f>IF(A152="","",IFERROR(IF(INDEX('2. A2_CongViec'!$C$3:$C$202,MATCH(A152,'2. A2_CongViec'!$A$3:$A$202,0))="","",INDEX('2. A2_CongViec'!$C$3:$C$202,MATCH(A152,'2. A2_CongViec'!$A$3:$A$202,0))),""))</f>
        <v/>
      </c>
      <c r="C152" s="81"/>
      <c r="D152" s="81"/>
      <c r="E152" s="81"/>
      <c r="F152" s="84" t="str">
        <f t="shared" si="16"/>
        <v/>
      </c>
      <c r="G152" s="84" t="str">
        <f t="shared" si="17"/>
        <v/>
      </c>
      <c r="H152" s="81"/>
      <c r="I152" s="81"/>
      <c r="J152" s="81"/>
      <c r="K152" s="81"/>
      <c r="L152" s="81"/>
      <c r="M152" s="83" t="str">
        <f>IF(L152="","",IFERROR(IF(INDEX('11. DM_SAN_PHAM'!$D$3:$D$202,MATCH(L152,'11. DM_SAN_PHAM'!$A$3:$A$202,0))="","",INDEX('11. DM_SAN_PHAM'!$D$3:$D$202,MATCH(L152,'11. DM_SAN_PHAM'!$A$3:$A$202,0))),""))</f>
        <v/>
      </c>
      <c r="N152" s="83" t="str">
        <f>IF(L152="","",IFERROR(IF(INDEX('11. DM_SAN_PHAM'!$E$3:$E$202,MATCH(L152,'11. DM_SAN_PHAM'!$A$3:$A$202,0))="","",INDEX('11. DM_SAN_PHAM'!$E$3:$E$202,MATCH(L152,'11. DM_SAN_PHAM'!$A$3:$A$202,0))),""))</f>
        <v/>
      </c>
      <c r="O152" s="83" t="str">
        <f>IF(L152="","",IFERROR(IF(INDEX('11. DM_SAN_PHAM'!$G$3:$G$202,MATCH(L152,'11. DM_SAN_PHAM'!$A$3:$A$202,0))="","",INDEX('11. DM_SAN_PHAM'!$G$3:$G$202,MATCH(L152,'11. DM_SAN_PHAM'!$A$3:$A$202,0))),""))</f>
        <v/>
      </c>
      <c r="P152" s="83" t="str">
        <f t="shared" si="18"/>
        <v/>
      </c>
      <c r="Q152" s="83" t="str">
        <f>IF(P152="","",IF(AND(ISNUMBER(N152),N152&gt;0,O152="Đã xác nhận",S152=""),"Định mức danh mục: "&amp;IFERROR(IF(INDEX('11. DM_SAN_PHAM'!$F$3:$F$202,MATCH(L152,'11. DM_SAN_PHAM'!$A$3:$A$202,0))="","",INDEX('11. DM_SAN_PHAM'!$F$3:$F$202,MATCH(L152,'11. DM_SAN_PHAM'!$A$3:$A$202,0))),""),IF(J152="Có định mức","Định mức: "&amp;I152,"Ước lượng thực tế"&amp;IF(I152="","","; "&amp;I152))))</f>
        <v/>
      </c>
      <c r="R152" s="83" t="str">
        <f t="shared" si="19"/>
        <v/>
      </c>
      <c r="S152" s="81"/>
    </row>
    <row r="153" spans="1:19">
      <c r="A153" s="81"/>
      <c r="B153" s="83" t="str">
        <f>IF(A153="","",IFERROR(IF(INDEX('2. A2_CongViec'!$C$3:$C$202,MATCH(A153,'2. A2_CongViec'!$A$3:$A$202,0))="","",INDEX('2. A2_CongViec'!$C$3:$C$202,MATCH(A153,'2. A2_CongViec'!$A$3:$A$202,0))),""))</f>
        <v/>
      </c>
      <c r="C153" s="81"/>
      <c r="D153" s="81"/>
      <c r="E153" s="81"/>
      <c r="F153" s="84" t="str">
        <f t="shared" si="16"/>
        <v/>
      </c>
      <c r="G153" s="84" t="str">
        <f t="shared" si="17"/>
        <v/>
      </c>
      <c r="H153" s="81"/>
      <c r="I153" s="81"/>
      <c r="J153" s="81"/>
      <c r="K153" s="81"/>
      <c r="L153" s="81"/>
      <c r="M153" s="83" t="str">
        <f>IF(L153="","",IFERROR(IF(INDEX('11. DM_SAN_PHAM'!$D$3:$D$202,MATCH(L153,'11. DM_SAN_PHAM'!$A$3:$A$202,0))="","",INDEX('11. DM_SAN_PHAM'!$D$3:$D$202,MATCH(L153,'11. DM_SAN_PHAM'!$A$3:$A$202,0))),""))</f>
        <v/>
      </c>
      <c r="N153" s="83" t="str">
        <f>IF(L153="","",IFERROR(IF(INDEX('11. DM_SAN_PHAM'!$E$3:$E$202,MATCH(L153,'11. DM_SAN_PHAM'!$A$3:$A$202,0))="","",INDEX('11. DM_SAN_PHAM'!$E$3:$E$202,MATCH(L153,'11. DM_SAN_PHAM'!$A$3:$A$202,0))),""))</f>
        <v/>
      </c>
      <c r="O153" s="83" t="str">
        <f>IF(L153="","",IFERROR(IF(INDEX('11. DM_SAN_PHAM'!$G$3:$G$202,MATCH(L153,'11. DM_SAN_PHAM'!$A$3:$A$202,0))="","",INDEX('11. DM_SAN_PHAM'!$G$3:$G$202,MATCH(L153,'11. DM_SAN_PHAM'!$A$3:$A$202,0))),""))</f>
        <v/>
      </c>
      <c r="P153" s="83" t="str">
        <f t="shared" si="18"/>
        <v/>
      </c>
      <c r="Q153" s="83" t="str">
        <f>IF(P153="","",IF(AND(ISNUMBER(N153),N153&gt;0,O153="Đã xác nhận",S153=""),"Định mức danh mục: "&amp;IFERROR(IF(INDEX('11. DM_SAN_PHAM'!$F$3:$F$202,MATCH(L153,'11. DM_SAN_PHAM'!$A$3:$A$202,0))="","",INDEX('11. DM_SAN_PHAM'!$F$3:$F$202,MATCH(L153,'11. DM_SAN_PHAM'!$A$3:$A$202,0))),""),IF(J153="Có định mức","Định mức: "&amp;I153,"Ước lượng thực tế"&amp;IF(I153="","","; "&amp;I153))))</f>
        <v/>
      </c>
      <c r="R153" s="83" t="str">
        <f t="shared" si="19"/>
        <v/>
      </c>
      <c r="S153" s="81"/>
    </row>
    <row r="154" spans="1:19">
      <c r="A154" s="81"/>
      <c r="B154" s="83" t="str">
        <f>IF(A154="","",IFERROR(IF(INDEX('2. A2_CongViec'!$C$3:$C$202,MATCH(A154,'2. A2_CongViec'!$A$3:$A$202,0))="","",INDEX('2. A2_CongViec'!$C$3:$C$202,MATCH(A154,'2. A2_CongViec'!$A$3:$A$202,0))),""))</f>
        <v/>
      </c>
      <c r="C154" s="81"/>
      <c r="D154" s="81"/>
      <c r="E154" s="81"/>
      <c r="F154" s="84" t="str">
        <f t="shared" si="16"/>
        <v/>
      </c>
      <c r="G154" s="84" t="str">
        <f t="shared" si="17"/>
        <v/>
      </c>
      <c r="H154" s="81"/>
      <c r="I154" s="81"/>
      <c r="J154" s="81"/>
      <c r="K154" s="81"/>
      <c r="L154" s="81"/>
      <c r="M154" s="83" t="str">
        <f>IF(L154="","",IFERROR(IF(INDEX('11. DM_SAN_PHAM'!$D$3:$D$202,MATCH(L154,'11. DM_SAN_PHAM'!$A$3:$A$202,0))="","",INDEX('11. DM_SAN_PHAM'!$D$3:$D$202,MATCH(L154,'11. DM_SAN_PHAM'!$A$3:$A$202,0))),""))</f>
        <v/>
      </c>
      <c r="N154" s="83" t="str">
        <f>IF(L154="","",IFERROR(IF(INDEX('11. DM_SAN_PHAM'!$E$3:$E$202,MATCH(L154,'11. DM_SAN_PHAM'!$A$3:$A$202,0))="","",INDEX('11. DM_SAN_PHAM'!$E$3:$E$202,MATCH(L154,'11. DM_SAN_PHAM'!$A$3:$A$202,0))),""))</f>
        <v/>
      </c>
      <c r="O154" s="83" t="str">
        <f>IF(L154="","",IFERROR(IF(INDEX('11. DM_SAN_PHAM'!$G$3:$G$202,MATCH(L154,'11. DM_SAN_PHAM'!$A$3:$A$202,0))="","",INDEX('11. DM_SAN_PHAM'!$G$3:$G$202,MATCH(L154,'11. DM_SAN_PHAM'!$A$3:$A$202,0))),""))</f>
        <v/>
      </c>
      <c r="P154" s="83" t="str">
        <f t="shared" si="18"/>
        <v/>
      </c>
      <c r="Q154" s="83" t="str">
        <f>IF(P154="","",IF(AND(ISNUMBER(N154),N154&gt;0,O154="Đã xác nhận",S154=""),"Định mức danh mục: "&amp;IFERROR(IF(INDEX('11. DM_SAN_PHAM'!$F$3:$F$202,MATCH(L154,'11. DM_SAN_PHAM'!$A$3:$A$202,0))="","",INDEX('11. DM_SAN_PHAM'!$F$3:$F$202,MATCH(L154,'11. DM_SAN_PHAM'!$A$3:$A$202,0))),""),IF(J154="Có định mức","Định mức: "&amp;I154,"Ước lượng thực tế"&amp;IF(I154="","","; "&amp;I154))))</f>
        <v/>
      </c>
      <c r="R154" s="83" t="str">
        <f t="shared" si="19"/>
        <v/>
      </c>
      <c r="S154" s="81"/>
    </row>
    <row r="155" spans="1:19">
      <c r="A155" s="81"/>
      <c r="B155" s="83" t="str">
        <f>IF(A155="","",IFERROR(IF(INDEX('2. A2_CongViec'!$C$3:$C$202,MATCH(A155,'2. A2_CongViec'!$A$3:$A$202,0))="","",INDEX('2. A2_CongViec'!$C$3:$C$202,MATCH(A155,'2. A2_CongViec'!$A$3:$A$202,0))),""))</f>
        <v/>
      </c>
      <c r="C155" s="81"/>
      <c r="D155" s="81"/>
      <c r="E155" s="81"/>
      <c r="F155" s="84" t="str">
        <f t="shared" si="16"/>
        <v/>
      </c>
      <c r="G155" s="84" t="str">
        <f t="shared" si="17"/>
        <v/>
      </c>
      <c r="H155" s="81"/>
      <c r="I155" s="81"/>
      <c r="J155" s="81"/>
      <c r="K155" s="81"/>
      <c r="L155" s="81"/>
      <c r="M155" s="83" t="str">
        <f>IF(L155="","",IFERROR(IF(INDEX('11. DM_SAN_PHAM'!$D$3:$D$202,MATCH(L155,'11. DM_SAN_PHAM'!$A$3:$A$202,0))="","",INDEX('11. DM_SAN_PHAM'!$D$3:$D$202,MATCH(L155,'11. DM_SAN_PHAM'!$A$3:$A$202,0))),""))</f>
        <v/>
      </c>
      <c r="N155" s="83" t="str">
        <f>IF(L155="","",IFERROR(IF(INDEX('11. DM_SAN_PHAM'!$E$3:$E$202,MATCH(L155,'11. DM_SAN_PHAM'!$A$3:$A$202,0))="","",INDEX('11. DM_SAN_PHAM'!$E$3:$E$202,MATCH(L155,'11. DM_SAN_PHAM'!$A$3:$A$202,0))),""))</f>
        <v/>
      </c>
      <c r="O155" s="83" t="str">
        <f>IF(L155="","",IFERROR(IF(INDEX('11. DM_SAN_PHAM'!$G$3:$G$202,MATCH(L155,'11. DM_SAN_PHAM'!$A$3:$A$202,0))="","",INDEX('11. DM_SAN_PHAM'!$G$3:$G$202,MATCH(L155,'11. DM_SAN_PHAM'!$A$3:$A$202,0))),""))</f>
        <v/>
      </c>
      <c r="P155" s="83" t="str">
        <f t="shared" si="18"/>
        <v/>
      </c>
      <c r="Q155" s="83" t="str">
        <f>IF(P155="","",IF(AND(ISNUMBER(N155),N155&gt;0,O155="Đã xác nhận",S155=""),"Định mức danh mục: "&amp;IFERROR(IF(INDEX('11. DM_SAN_PHAM'!$F$3:$F$202,MATCH(L155,'11. DM_SAN_PHAM'!$A$3:$A$202,0))="","",INDEX('11. DM_SAN_PHAM'!$F$3:$F$202,MATCH(L155,'11. DM_SAN_PHAM'!$A$3:$A$202,0))),""),IF(J155="Có định mức","Định mức: "&amp;I155,"Ước lượng thực tế"&amp;IF(I155="","","; "&amp;I155))))</f>
        <v/>
      </c>
      <c r="R155" s="83" t="str">
        <f t="shared" si="19"/>
        <v/>
      </c>
      <c r="S155" s="81"/>
    </row>
    <row r="156" spans="1:19">
      <c r="A156" s="81"/>
      <c r="B156" s="83" t="str">
        <f>IF(A156="","",IFERROR(IF(INDEX('2. A2_CongViec'!$C$3:$C$202,MATCH(A156,'2. A2_CongViec'!$A$3:$A$202,0))="","",INDEX('2. A2_CongViec'!$C$3:$C$202,MATCH(A156,'2. A2_CongViec'!$A$3:$A$202,0))),""))</f>
        <v/>
      </c>
      <c r="C156" s="81"/>
      <c r="D156" s="81"/>
      <c r="E156" s="81"/>
      <c r="F156" s="84" t="str">
        <f t="shared" si="16"/>
        <v/>
      </c>
      <c r="G156" s="84" t="str">
        <f t="shared" si="17"/>
        <v/>
      </c>
      <c r="H156" s="81"/>
      <c r="I156" s="81"/>
      <c r="J156" s="81"/>
      <c r="K156" s="81"/>
      <c r="L156" s="81"/>
      <c r="M156" s="83" t="str">
        <f>IF(L156="","",IFERROR(IF(INDEX('11. DM_SAN_PHAM'!$D$3:$D$202,MATCH(L156,'11. DM_SAN_PHAM'!$A$3:$A$202,0))="","",INDEX('11. DM_SAN_PHAM'!$D$3:$D$202,MATCH(L156,'11. DM_SAN_PHAM'!$A$3:$A$202,0))),""))</f>
        <v/>
      </c>
      <c r="N156" s="83" t="str">
        <f>IF(L156="","",IFERROR(IF(INDEX('11. DM_SAN_PHAM'!$E$3:$E$202,MATCH(L156,'11. DM_SAN_PHAM'!$A$3:$A$202,0))="","",INDEX('11. DM_SAN_PHAM'!$E$3:$E$202,MATCH(L156,'11. DM_SAN_PHAM'!$A$3:$A$202,0))),""))</f>
        <v/>
      </c>
      <c r="O156" s="83" t="str">
        <f>IF(L156="","",IFERROR(IF(INDEX('11. DM_SAN_PHAM'!$G$3:$G$202,MATCH(L156,'11. DM_SAN_PHAM'!$A$3:$A$202,0))="","",INDEX('11. DM_SAN_PHAM'!$G$3:$G$202,MATCH(L156,'11. DM_SAN_PHAM'!$A$3:$A$202,0))),""))</f>
        <v/>
      </c>
      <c r="P156" s="83" t="str">
        <f t="shared" si="18"/>
        <v/>
      </c>
      <c r="Q156" s="83" t="str">
        <f>IF(P156="","",IF(AND(ISNUMBER(N156),N156&gt;0,O156="Đã xác nhận",S156=""),"Định mức danh mục: "&amp;IFERROR(IF(INDEX('11. DM_SAN_PHAM'!$F$3:$F$202,MATCH(L156,'11. DM_SAN_PHAM'!$A$3:$A$202,0))="","",INDEX('11. DM_SAN_PHAM'!$F$3:$F$202,MATCH(L156,'11. DM_SAN_PHAM'!$A$3:$A$202,0))),""),IF(J156="Có định mức","Định mức: "&amp;I156,"Ước lượng thực tế"&amp;IF(I156="","","; "&amp;I156))))</f>
        <v/>
      </c>
      <c r="R156" s="83" t="str">
        <f t="shared" si="19"/>
        <v/>
      </c>
      <c r="S156" s="81"/>
    </row>
    <row r="157" spans="1:19">
      <c r="A157" s="81"/>
      <c r="B157" s="83" t="str">
        <f>IF(A157="","",IFERROR(IF(INDEX('2. A2_CongViec'!$C$3:$C$202,MATCH(A157,'2. A2_CongViec'!$A$3:$A$202,0))="","",INDEX('2. A2_CongViec'!$C$3:$C$202,MATCH(A157,'2. A2_CongViec'!$A$3:$A$202,0))),""))</f>
        <v/>
      </c>
      <c r="C157" s="81"/>
      <c r="D157" s="81"/>
      <c r="E157" s="81"/>
      <c r="F157" s="84" t="str">
        <f t="shared" si="16"/>
        <v/>
      </c>
      <c r="G157" s="84" t="str">
        <f t="shared" si="17"/>
        <v/>
      </c>
      <c r="H157" s="81"/>
      <c r="I157" s="81"/>
      <c r="J157" s="81"/>
      <c r="K157" s="81"/>
      <c r="L157" s="81"/>
      <c r="M157" s="83" t="str">
        <f>IF(L157="","",IFERROR(IF(INDEX('11. DM_SAN_PHAM'!$D$3:$D$202,MATCH(L157,'11. DM_SAN_PHAM'!$A$3:$A$202,0))="","",INDEX('11. DM_SAN_PHAM'!$D$3:$D$202,MATCH(L157,'11. DM_SAN_PHAM'!$A$3:$A$202,0))),""))</f>
        <v/>
      </c>
      <c r="N157" s="83" t="str">
        <f>IF(L157="","",IFERROR(IF(INDEX('11. DM_SAN_PHAM'!$E$3:$E$202,MATCH(L157,'11. DM_SAN_PHAM'!$A$3:$A$202,0))="","",INDEX('11. DM_SAN_PHAM'!$E$3:$E$202,MATCH(L157,'11. DM_SAN_PHAM'!$A$3:$A$202,0))),""))</f>
        <v/>
      </c>
      <c r="O157" s="83" t="str">
        <f>IF(L157="","",IFERROR(IF(INDEX('11. DM_SAN_PHAM'!$G$3:$G$202,MATCH(L157,'11. DM_SAN_PHAM'!$A$3:$A$202,0))="","",INDEX('11. DM_SAN_PHAM'!$G$3:$G$202,MATCH(L157,'11. DM_SAN_PHAM'!$A$3:$A$202,0))),""))</f>
        <v/>
      </c>
      <c r="P157" s="83" t="str">
        <f t="shared" si="18"/>
        <v/>
      </c>
      <c r="Q157" s="83" t="str">
        <f>IF(P157="","",IF(AND(ISNUMBER(N157),N157&gt;0,O157="Đã xác nhận",S157=""),"Định mức danh mục: "&amp;IFERROR(IF(INDEX('11. DM_SAN_PHAM'!$F$3:$F$202,MATCH(L157,'11. DM_SAN_PHAM'!$A$3:$A$202,0))="","",INDEX('11. DM_SAN_PHAM'!$F$3:$F$202,MATCH(L157,'11. DM_SAN_PHAM'!$A$3:$A$202,0))),""),IF(J157="Có định mức","Định mức: "&amp;I157,"Ước lượng thực tế"&amp;IF(I157="","","; "&amp;I157))))</f>
        <v/>
      </c>
      <c r="R157" s="83" t="str">
        <f t="shared" si="19"/>
        <v/>
      </c>
      <c r="S157" s="81"/>
    </row>
    <row r="158" spans="1:19">
      <c r="A158" s="81"/>
      <c r="B158" s="83" t="str">
        <f>IF(A158="","",IFERROR(IF(INDEX('2. A2_CongViec'!$C$3:$C$202,MATCH(A158,'2. A2_CongViec'!$A$3:$A$202,0))="","",INDEX('2. A2_CongViec'!$C$3:$C$202,MATCH(A158,'2. A2_CongViec'!$A$3:$A$202,0))),""))</f>
        <v/>
      </c>
      <c r="C158" s="81"/>
      <c r="D158" s="81"/>
      <c r="E158" s="81"/>
      <c r="F158" s="84" t="str">
        <f t="shared" si="16"/>
        <v/>
      </c>
      <c r="G158" s="84" t="str">
        <f t="shared" si="17"/>
        <v/>
      </c>
      <c r="H158" s="81"/>
      <c r="I158" s="81"/>
      <c r="J158" s="81"/>
      <c r="K158" s="81"/>
      <c r="L158" s="81"/>
      <c r="M158" s="83" t="str">
        <f>IF(L158="","",IFERROR(IF(INDEX('11. DM_SAN_PHAM'!$D$3:$D$202,MATCH(L158,'11. DM_SAN_PHAM'!$A$3:$A$202,0))="","",INDEX('11. DM_SAN_PHAM'!$D$3:$D$202,MATCH(L158,'11. DM_SAN_PHAM'!$A$3:$A$202,0))),""))</f>
        <v/>
      </c>
      <c r="N158" s="83" t="str">
        <f>IF(L158="","",IFERROR(IF(INDEX('11. DM_SAN_PHAM'!$E$3:$E$202,MATCH(L158,'11. DM_SAN_PHAM'!$A$3:$A$202,0))="","",INDEX('11. DM_SAN_PHAM'!$E$3:$E$202,MATCH(L158,'11. DM_SAN_PHAM'!$A$3:$A$202,0))),""))</f>
        <v/>
      </c>
      <c r="O158" s="83" t="str">
        <f>IF(L158="","",IFERROR(IF(INDEX('11. DM_SAN_PHAM'!$G$3:$G$202,MATCH(L158,'11. DM_SAN_PHAM'!$A$3:$A$202,0))="","",INDEX('11. DM_SAN_PHAM'!$G$3:$G$202,MATCH(L158,'11. DM_SAN_PHAM'!$A$3:$A$202,0))),""))</f>
        <v/>
      </c>
      <c r="P158" s="83" t="str">
        <f t="shared" si="18"/>
        <v/>
      </c>
      <c r="Q158" s="83" t="str">
        <f>IF(P158="","",IF(AND(ISNUMBER(N158),N158&gt;0,O158="Đã xác nhận",S158=""),"Định mức danh mục: "&amp;IFERROR(IF(INDEX('11. DM_SAN_PHAM'!$F$3:$F$202,MATCH(L158,'11. DM_SAN_PHAM'!$A$3:$A$202,0))="","",INDEX('11. DM_SAN_PHAM'!$F$3:$F$202,MATCH(L158,'11. DM_SAN_PHAM'!$A$3:$A$202,0))),""),IF(J158="Có định mức","Định mức: "&amp;I158,"Ước lượng thực tế"&amp;IF(I158="","","; "&amp;I158))))</f>
        <v/>
      </c>
      <c r="R158" s="83" t="str">
        <f t="shared" si="19"/>
        <v/>
      </c>
      <c r="S158" s="81"/>
    </row>
    <row r="159" spans="1:19">
      <c r="A159" s="81"/>
      <c r="B159" s="83" t="str">
        <f>IF(A159="","",IFERROR(IF(INDEX('2. A2_CongViec'!$C$3:$C$202,MATCH(A159,'2. A2_CongViec'!$A$3:$A$202,0))="","",INDEX('2. A2_CongViec'!$C$3:$C$202,MATCH(A159,'2. A2_CongViec'!$A$3:$A$202,0))),""))</f>
        <v/>
      </c>
      <c r="C159" s="81"/>
      <c r="D159" s="81"/>
      <c r="E159" s="81"/>
      <c r="F159" s="84" t="str">
        <f t="shared" si="16"/>
        <v/>
      </c>
      <c r="G159" s="84" t="str">
        <f t="shared" si="17"/>
        <v/>
      </c>
      <c r="H159" s="81"/>
      <c r="I159" s="81"/>
      <c r="J159" s="81"/>
      <c r="K159" s="81"/>
      <c r="L159" s="81"/>
      <c r="M159" s="83" t="str">
        <f>IF(L159="","",IFERROR(IF(INDEX('11. DM_SAN_PHAM'!$D$3:$D$202,MATCH(L159,'11. DM_SAN_PHAM'!$A$3:$A$202,0))="","",INDEX('11. DM_SAN_PHAM'!$D$3:$D$202,MATCH(L159,'11. DM_SAN_PHAM'!$A$3:$A$202,0))),""))</f>
        <v/>
      </c>
      <c r="N159" s="83" t="str">
        <f>IF(L159="","",IFERROR(IF(INDEX('11. DM_SAN_PHAM'!$E$3:$E$202,MATCH(L159,'11. DM_SAN_PHAM'!$A$3:$A$202,0))="","",INDEX('11. DM_SAN_PHAM'!$E$3:$E$202,MATCH(L159,'11. DM_SAN_PHAM'!$A$3:$A$202,0))),""))</f>
        <v/>
      </c>
      <c r="O159" s="83" t="str">
        <f>IF(L159="","",IFERROR(IF(INDEX('11. DM_SAN_PHAM'!$G$3:$G$202,MATCH(L159,'11. DM_SAN_PHAM'!$A$3:$A$202,0))="","",INDEX('11. DM_SAN_PHAM'!$G$3:$G$202,MATCH(L159,'11. DM_SAN_PHAM'!$A$3:$A$202,0))),""))</f>
        <v/>
      </c>
      <c r="P159" s="83" t="str">
        <f t="shared" si="18"/>
        <v/>
      </c>
      <c r="Q159" s="83" t="str">
        <f>IF(P159="","",IF(AND(ISNUMBER(N159),N159&gt;0,O159="Đã xác nhận",S159=""),"Định mức danh mục: "&amp;IFERROR(IF(INDEX('11. DM_SAN_PHAM'!$F$3:$F$202,MATCH(L159,'11. DM_SAN_PHAM'!$A$3:$A$202,0))="","",INDEX('11. DM_SAN_PHAM'!$F$3:$F$202,MATCH(L159,'11. DM_SAN_PHAM'!$A$3:$A$202,0))),""),IF(J159="Có định mức","Định mức: "&amp;I159,"Ước lượng thực tế"&amp;IF(I159="","","; "&amp;I159))))</f>
        <v/>
      </c>
      <c r="R159" s="83" t="str">
        <f t="shared" si="19"/>
        <v/>
      </c>
      <c r="S159" s="81"/>
    </row>
    <row r="160" spans="1:19">
      <c r="A160" s="81"/>
      <c r="B160" s="83" t="str">
        <f>IF(A160="","",IFERROR(IF(INDEX('2. A2_CongViec'!$C$3:$C$202,MATCH(A160,'2. A2_CongViec'!$A$3:$A$202,0))="","",INDEX('2. A2_CongViec'!$C$3:$C$202,MATCH(A160,'2. A2_CongViec'!$A$3:$A$202,0))),""))</f>
        <v/>
      </c>
      <c r="C160" s="81"/>
      <c r="D160" s="81"/>
      <c r="E160" s="81"/>
      <c r="F160" s="84" t="str">
        <f t="shared" si="16"/>
        <v/>
      </c>
      <c r="G160" s="84" t="str">
        <f t="shared" si="17"/>
        <v/>
      </c>
      <c r="H160" s="81"/>
      <c r="I160" s="81"/>
      <c r="J160" s="81"/>
      <c r="K160" s="81"/>
      <c r="L160" s="81"/>
      <c r="M160" s="83" t="str">
        <f>IF(L160="","",IFERROR(IF(INDEX('11. DM_SAN_PHAM'!$D$3:$D$202,MATCH(L160,'11. DM_SAN_PHAM'!$A$3:$A$202,0))="","",INDEX('11. DM_SAN_PHAM'!$D$3:$D$202,MATCH(L160,'11. DM_SAN_PHAM'!$A$3:$A$202,0))),""))</f>
        <v/>
      </c>
      <c r="N160" s="83" t="str">
        <f>IF(L160="","",IFERROR(IF(INDEX('11. DM_SAN_PHAM'!$E$3:$E$202,MATCH(L160,'11. DM_SAN_PHAM'!$A$3:$A$202,0))="","",INDEX('11. DM_SAN_PHAM'!$E$3:$E$202,MATCH(L160,'11. DM_SAN_PHAM'!$A$3:$A$202,0))),""))</f>
        <v/>
      </c>
      <c r="O160" s="83" t="str">
        <f>IF(L160="","",IFERROR(IF(INDEX('11. DM_SAN_PHAM'!$G$3:$G$202,MATCH(L160,'11. DM_SAN_PHAM'!$A$3:$A$202,0))="","",INDEX('11. DM_SAN_PHAM'!$G$3:$G$202,MATCH(L160,'11. DM_SAN_PHAM'!$A$3:$A$202,0))),""))</f>
        <v/>
      </c>
      <c r="P160" s="83" t="str">
        <f t="shared" si="18"/>
        <v/>
      </c>
      <c r="Q160" s="83" t="str">
        <f>IF(P160="","",IF(AND(ISNUMBER(N160),N160&gt;0,O160="Đã xác nhận",S160=""),"Định mức danh mục: "&amp;IFERROR(IF(INDEX('11. DM_SAN_PHAM'!$F$3:$F$202,MATCH(L160,'11. DM_SAN_PHAM'!$A$3:$A$202,0))="","",INDEX('11. DM_SAN_PHAM'!$F$3:$F$202,MATCH(L160,'11. DM_SAN_PHAM'!$A$3:$A$202,0))),""),IF(J160="Có định mức","Định mức: "&amp;I160,"Ước lượng thực tế"&amp;IF(I160="","","; "&amp;I160))))</f>
        <v/>
      </c>
      <c r="R160" s="83" t="str">
        <f t="shared" si="19"/>
        <v/>
      </c>
      <c r="S160" s="81"/>
    </row>
    <row r="161" spans="1:19">
      <c r="A161" s="81"/>
      <c r="B161" s="83" t="str">
        <f>IF(A161="","",IFERROR(IF(INDEX('2. A2_CongViec'!$C$3:$C$202,MATCH(A161,'2. A2_CongViec'!$A$3:$A$202,0))="","",INDEX('2. A2_CongViec'!$C$3:$C$202,MATCH(A161,'2. A2_CongViec'!$A$3:$A$202,0))),""))</f>
        <v/>
      </c>
      <c r="C161" s="81"/>
      <c r="D161" s="81"/>
      <c r="E161" s="81"/>
      <c r="F161" s="84" t="str">
        <f t="shared" si="16"/>
        <v/>
      </c>
      <c r="G161" s="84" t="str">
        <f t="shared" si="17"/>
        <v/>
      </c>
      <c r="H161" s="81"/>
      <c r="I161" s="81"/>
      <c r="J161" s="81"/>
      <c r="K161" s="81"/>
      <c r="L161" s="81"/>
      <c r="M161" s="83" t="str">
        <f>IF(L161="","",IFERROR(IF(INDEX('11. DM_SAN_PHAM'!$D$3:$D$202,MATCH(L161,'11. DM_SAN_PHAM'!$A$3:$A$202,0))="","",INDEX('11. DM_SAN_PHAM'!$D$3:$D$202,MATCH(L161,'11. DM_SAN_PHAM'!$A$3:$A$202,0))),""))</f>
        <v/>
      </c>
      <c r="N161" s="83" t="str">
        <f>IF(L161="","",IFERROR(IF(INDEX('11. DM_SAN_PHAM'!$E$3:$E$202,MATCH(L161,'11. DM_SAN_PHAM'!$A$3:$A$202,0))="","",INDEX('11. DM_SAN_PHAM'!$E$3:$E$202,MATCH(L161,'11. DM_SAN_PHAM'!$A$3:$A$202,0))),""))</f>
        <v/>
      </c>
      <c r="O161" s="83" t="str">
        <f>IF(L161="","",IFERROR(IF(INDEX('11. DM_SAN_PHAM'!$G$3:$G$202,MATCH(L161,'11. DM_SAN_PHAM'!$A$3:$A$202,0))="","",INDEX('11. DM_SAN_PHAM'!$G$3:$G$202,MATCH(L161,'11. DM_SAN_PHAM'!$A$3:$A$202,0))),""))</f>
        <v/>
      </c>
      <c r="P161" s="83" t="str">
        <f t="shared" si="18"/>
        <v/>
      </c>
      <c r="Q161" s="83" t="str">
        <f>IF(P161="","",IF(AND(ISNUMBER(N161),N161&gt;0,O161="Đã xác nhận",S161=""),"Định mức danh mục: "&amp;IFERROR(IF(INDEX('11. DM_SAN_PHAM'!$F$3:$F$202,MATCH(L161,'11. DM_SAN_PHAM'!$A$3:$A$202,0))="","",INDEX('11. DM_SAN_PHAM'!$F$3:$F$202,MATCH(L161,'11. DM_SAN_PHAM'!$A$3:$A$202,0))),""),IF(J161="Có định mức","Định mức: "&amp;I161,"Ước lượng thực tế"&amp;IF(I161="","","; "&amp;I161))))</f>
        <v/>
      </c>
      <c r="R161" s="83" t="str">
        <f t="shared" si="19"/>
        <v/>
      </c>
      <c r="S161" s="81"/>
    </row>
    <row r="162" spans="1:19">
      <c r="A162" s="81"/>
      <c r="B162" s="83" t="str">
        <f>IF(A162="","",IFERROR(IF(INDEX('2. A2_CongViec'!$C$3:$C$202,MATCH(A162,'2. A2_CongViec'!$A$3:$A$202,0))="","",INDEX('2. A2_CongViec'!$C$3:$C$202,MATCH(A162,'2. A2_CongViec'!$A$3:$A$202,0))),""))</f>
        <v/>
      </c>
      <c r="C162" s="81"/>
      <c r="D162" s="81"/>
      <c r="E162" s="81"/>
      <c r="F162" s="84" t="str">
        <f t="shared" si="16"/>
        <v/>
      </c>
      <c r="G162" s="84" t="str">
        <f t="shared" si="17"/>
        <v/>
      </c>
      <c r="H162" s="81"/>
      <c r="I162" s="81"/>
      <c r="J162" s="81"/>
      <c r="K162" s="81"/>
      <c r="L162" s="81"/>
      <c r="M162" s="83" t="str">
        <f>IF(L162="","",IFERROR(IF(INDEX('11. DM_SAN_PHAM'!$D$3:$D$202,MATCH(L162,'11. DM_SAN_PHAM'!$A$3:$A$202,0))="","",INDEX('11. DM_SAN_PHAM'!$D$3:$D$202,MATCH(L162,'11. DM_SAN_PHAM'!$A$3:$A$202,0))),""))</f>
        <v/>
      </c>
      <c r="N162" s="83" t="str">
        <f>IF(L162="","",IFERROR(IF(INDEX('11. DM_SAN_PHAM'!$E$3:$E$202,MATCH(L162,'11. DM_SAN_PHAM'!$A$3:$A$202,0))="","",INDEX('11. DM_SAN_PHAM'!$E$3:$E$202,MATCH(L162,'11. DM_SAN_PHAM'!$A$3:$A$202,0))),""))</f>
        <v/>
      </c>
      <c r="O162" s="83" t="str">
        <f>IF(L162="","",IFERROR(IF(INDEX('11. DM_SAN_PHAM'!$G$3:$G$202,MATCH(L162,'11. DM_SAN_PHAM'!$A$3:$A$202,0))="","",INDEX('11. DM_SAN_PHAM'!$G$3:$G$202,MATCH(L162,'11. DM_SAN_PHAM'!$A$3:$A$202,0))),""))</f>
        <v/>
      </c>
      <c r="P162" s="83" t="str">
        <f t="shared" si="18"/>
        <v/>
      </c>
      <c r="Q162" s="83" t="str">
        <f>IF(P162="","",IF(AND(ISNUMBER(N162),N162&gt;0,O162="Đã xác nhận",S162=""),"Định mức danh mục: "&amp;IFERROR(IF(INDEX('11. DM_SAN_PHAM'!$F$3:$F$202,MATCH(L162,'11. DM_SAN_PHAM'!$A$3:$A$202,0))="","",INDEX('11. DM_SAN_PHAM'!$F$3:$F$202,MATCH(L162,'11. DM_SAN_PHAM'!$A$3:$A$202,0))),""),IF(J162="Có định mức","Định mức: "&amp;I162,"Ước lượng thực tế"&amp;IF(I162="","","; "&amp;I162))))</f>
        <v/>
      </c>
      <c r="R162" s="83" t="str">
        <f t="shared" si="19"/>
        <v/>
      </c>
      <c r="S162" s="81"/>
    </row>
    <row r="163" spans="1:19">
      <c r="A163" s="81"/>
      <c r="B163" s="83" t="str">
        <f>IF(A163="","",IFERROR(IF(INDEX('2. A2_CongViec'!$C$3:$C$202,MATCH(A163,'2. A2_CongViec'!$A$3:$A$202,0))="","",INDEX('2. A2_CongViec'!$C$3:$C$202,MATCH(A163,'2. A2_CongViec'!$A$3:$A$202,0))),""))</f>
        <v/>
      </c>
      <c r="C163" s="81"/>
      <c r="D163" s="81"/>
      <c r="E163" s="81"/>
      <c r="F163" s="84" t="str">
        <f t="shared" ref="F163:F194" si="20">IF(R163&lt;&gt;"ĐẠT","",IF(AND(C163="",ISNUMBER(E163),E163&gt;0),0,C163*P163/60))</f>
        <v/>
      </c>
      <c r="G163" s="84" t="str">
        <f t="shared" ref="G163:G194" si="21">IF(NOT(ISNUMBER(F163)),"",F163+IF(ISNUMBER(E163),E163,0))</f>
        <v/>
      </c>
      <c r="H163" s="81"/>
      <c r="I163" s="81"/>
      <c r="J163" s="81"/>
      <c r="K163" s="81"/>
      <c r="L163" s="81"/>
      <c r="M163" s="83" t="str">
        <f>IF(L163="","",IFERROR(IF(INDEX('11. DM_SAN_PHAM'!$D$3:$D$202,MATCH(L163,'11. DM_SAN_PHAM'!$A$3:$A$202,0))="","",INDEX('11. DM_SAN_PHAM'!$D$3:$D$202,MATCH(L163,'11. DM_SAN_PHAM'!$A$3:$A$202,0))),""))</f>
        <v/>
      </c>
      <c r="N163" s="83" t="str">
        <f>IF(L163="","",IFERROR(IF(INDEX('11. DM_SAN_PHAM'!$E$3:$E$202,MATCH(L163,'11. DM_SAN_PHAM'!$A$3:$A$202,0))="","",INDEX('11. DM_SAN_PHAM'!$E$3:$E$202,MATCH(L163,'11. DM_SAN_PHAM'!$A$3:$A$202,0))),""))</f>
        <v/>
      </c>
      <c r="O163" s="83" t="str">
        <f>IF(L163="","",IFERROR(IF(INDEX('11. DM_SAN_PHAM'!$G$3:$G$202,MATCH(L163,'11. DM_SAN_PHAM'!$A$3:$A$202,0))="","",INDEX('11. DM_SAN_PHAM'!$G$3:$G$202,MATCH(L163,'11. DM_SAN_PHAM'!$A$3:$A$202,0))),""))</f>
        <v/>
      </c>
      <c r="P163" s="83" t="str">
        <f t="shared" ref="P163:P194" si="22">IF(A163="","",IF(AND(ISNUMBER(N163),N163&gt;0,O163="Đã xác nhận",S163=""),N163,IF(AND(ISNUMBER(D163),D163&gt;0,OR(J163="Kiểm đếm, ước lượng thực tế",AND(J163="Có định mức",I163&lt;&gt;""))),D163,"")))</f>
        <v/>
      </c>
      <c r="Q163" s="83" t="str">
        <f>IF(P163="","",IF(AND(ISNUMBER(N163),N163&gt;0,O163="Đã xác nhận",S163=""),"Định mức danh mục: "&amp;IFERROR(IF(INDEX('11. DM_SAN_PHAM'!$F$3:$F$202,MATCH(L163,'11. DM_SAN_PHAM'!$A$3:$A$202,0))="","",INDEX('11. DM_SAN_PHAM'!$F$3:$F$202,MATCH(L163,'11. DM_SAN_PHAM'!$A$3:$A$202,0))),""),IF(J163="Có định mức","Định mức: "&amp;I163,"Ước lượng thực tế"&amp;IF(I163="","","; "&amp;I163))))</f>
        <v/>
      </c>
      <c r="R163" s="83" t="str">
        <f t="shared" ref="R163:R194" si="23">IF(A163="","",IF(B163="","THIẾU MÃ VTVL",IF(H163="","THIẾU NGUỒN SẢN LƯỢNG/CÔNG VIỆC",IF(K163="","THIẾU KỲ",IF(AND(C163="",ISNUMBER(E163),E163&gt;0,I163&lt;&gt;""),"ĐẠT",IF(C163="","THIẾU SẢN LƯỢNG",IF(J163="","CHƯA CHỌN TRẠNG THÁI",IF(AND(ISNUMBER(N163),N163&gt;0,O163="Đã xác nhận",S163&lt;&gt;"",LEFT(TRIM(S163),LEN("Đã xác nhận:"))&lt;&gt;"Đã xác nhận:"),"CHỜ XÁC NHẬN KHÁC CHUẨN",IF(AND(I163="",NOT(AND(ISNUMBER(N163),N163&gt;0,O163="Đã xác nhận",S163=""))),"THIẾU NGUỒN THỜI GIAN",IF(P163="","THIẾU THỜI GIAN","ĐẠT"))))))))))</f>
        <v/>
      </c>
      <c r="S163" s="81"/>
    </row>
    <row r="164" spans="1:19">
      <c r="A164" s="81"/>
      <c r="B164" s="83" t="str">
        <f>IF(A164="","",IFERROR(IF(INDEX('2. A2_CongViec'!$C$3:$C$202,MATCH(A164,'2. A2_CongViec'!$A$3:$A$202,0))="","",INDEX('2. A2_CongViec'!$C$3:$C$202,MATCH(A164,'2. A2_CongViec'!$A$3:$A$202,0))),""))</f>
        <v/>
      </c>
      <c r="C164" s="81"/>
      <c r="D164" s="81"/>
      <c r="E164" s="81"/>
      <c r="F164" s="84" t="str">
        <f t="shared" si="20"/>
        <v/>
      </c>
      <c r="G164" s="84" t="str">
        <f t="shared" si="21"/>
        <v/>
      </c>
      <c r="H164" s="81"/>
      <c r="I164" s="81"/>
      <c r="J164" s="81"/>
      <c r="K164" s="81"/>
      <c r="L164" s="81"/>
      <c r="M164" s="83" t="str">
        <f>IF(L164="","",IFERROR(IF(INDEX('11. DM_SAN_PHAM'!$D$3:$D$202,MATCH(L164,'11. DM_SAN_PHAM'!$A$3:$A$202,0))="","",INDEX('11. DM_SAN_PHAM'!$D$3:$D$202,MATCH(L164,'11. DM_SAN_PHAM'!$A$3:$A$202,0))),""))</f>
        <v/>
      </c>
      <c r="N164" s="83" t="str">
        <f>IF(L164="","",IFERROR(IF(INDEX('11. DM_SAN_PHAM'!$E$3:$E$202,MATCH(L164,'11. DM_SAN_PHAM'!$A$3:$A$202,0))="","",INDEX('11. DM_SAN_PHAM'!$E$3:$E$202,MATCH(L164,'11. DM_SAN_PHAM'!$A$3:$A$202,0))),""))</f>
        <v/>
      </c>
      <c r="O164" s="83" t="str">
        <f>IF(L164="","",IFERROR(IF(INDEX('11. DM_SAN_PHAM'!$G$3:$G$202,MATCH(L164,'11. DM_SAN_PHAM'!$A$3:$A$202,0))="","",INDEX('11. DM_SAN_PHAM'!$G$3:$G$202,MATCH(L164,'11. DM_SAN_PHAM'!$A$3:$A$202,0))),""))</f>
        <v/>
      </c>
      <c r="P164" s="83" t="str">
        <f t="shared" si="22"/>
        <v/>
      </c>
      <c r="Q164" s="83" t="str">
        <f>IF(P164="","",IF(AND(ISNUMBER(N164),N164&gt;0,O164="Đã xác nhận",S164=""),"Định mức danh mục: "&amp;IFERROR(IF(INDEX('11. DM_SAN_PHAM'!$F$3:$F$202,MATCH(L164,'11. DM_SAN_PHAM'!$A$3:$A$202,0))="","",INDEX('11. DM_SAN_PHAM'!$F$3:$F$202,MATCH(L164,'11. DM_SAN_PHAM'!$A$3:$A$202,0))),""),IF(J164="Có định mức","Định mức: "&amp;I164,"Ước lượng thực tế"&amp;IF(I164="","","; "&amp;I164))))</f>
        <v/>
      </c>
      <c r="R164" s="83" t="str">
        <f t="shared" si="23"/>
        <v/>
      </c>
      <c r="S164" s="81"/>
    </row>
    <row r="165" spans="1:19">
      <c r="A165" s="81"/>
      <c r="B165" s="83" t="str">
        <f>IF(A165="","",IFERROR(IF(INDEX('2. A2_CongViec'!$C$3:$C$202,MATCH(A165,'2. A2_CongViec'!$A$3:$A$202,0))="","",INDEX('2. A2_CongViec'!$C$3:$C$202,MATCH(A165,'2. A2_CongViec'!$A$3:$A$202,0))),""))</f>
        <v/>
      </c>
      <c r="C165" s="81"/>
      <c r="D165" s="81"/>
      <c r="E165" s="81"/>
      <c r="F165" s="84" t="str">
        <f t="shared" si="20"/>
        <v/>
      </c>
      <c r="G165" s="84" t="str">
        <f t="shared" si="21"/>
        <v/>
      </c>
      <c r="H165" s="81"/>
      <c r="I165" s="81"/>
      <c r="J165" s="81"/>
      <c r="K165" s="81"/>
      <c r="L165" s="81"/>
      <c r="M165" s="83" t="str">
        <f>IF(L165="","",IFERROR(IF(INDEX('11. DM_SAN_PHAM'!$D$3:$D$202,MATCH(L165,'11. DM_SAN_PHAM'!$A$3:$A$202,0))="","",INDEX('11. DM_SAN_PHAM'!$D$3:$D$202,MATCH(L165,'11. DM_SAN_PHAM'!$A$3:$A$202,0))),""))</f>
        <v/>
      </c>
      <c r="N165" s="83" t="str">
        <f>IF(L165="","",IFERROR(IF(INDEX('11. DM_SAN_PHAM'!$E$3:$E$202,MATCH(L165,'11. DM_SAN_PHAM'!$A$3:$A$202,0))="","",INDEX('11. DM_SAN_PHAM'!$E$3:$E$202,MATCH(L165,'11. DM_SAN_PHAM'!$A$3:$A$202,0))),""))</f>
        <v/>
      </c>
      <c r="O165" s="83" t="str">
        <f>IF(L165="","",IFERROR(IF(INDEX('11. DM_SAN_PHAM'!$G$3:$G$202,MATCH(L165,'11. DM_SAN_PHAM'!$A$3:$A$202,0))="","",INDEX('11. DM_SAN_PHAM'!$G$3:$G$202,MATCH(L165,'11. DM_SAN_PHAM'!$A$3:$A$202,0))),""))</f>
        <v/>
      </c>
      <c r="P165" s="83" t="str">
        <f t="shared" si="22"/>
        <v/>
      </c>
      <c r="Q165" s="83" t="str">
        <f>IF(P165="","",IF(AND(ISNUMBER(N165),N165&gt;0,O165="Đã xác nhận",S165=""),"Định mức danh mục: "&amp;IFERROR(IF(INDEX('11. DM_SAN_PHAM'!$F$3:$F$202,MATCH(L165,'11. DM_SAN_PHAM'!$A$3:$A$202,0))="","",INDEX('11. DM_SAN_PHAM'!$F$3:$F$202,MATCH(L165,'11. DM_SAN_PHAM'!$A$3:$A$202,0))),""),IF(J165="Có định mức","Định mức: "&amp;I165,"Ước lượng thực tế"&amp;IF(I165="","","; "&amp;I165))))</f>
        <v/>
      </c>
      <c r="R165" s="83" t="str">
        <f t="shared" si="23"/>
        <v/>
      </c>
      <c r="S165" s="81"/>
    </row>
    <row r="166" spans="1:19">
      <c r="A166" s="81"/>
      <c r="B166" s="83" t="str">
        <f>IF(A166="","",IFERROR(IF(INDEX('2. A2_CongViec'!$C$3:$C$202,MATCH(A166,'2. A2_CongViec'!$A$3:$A$202,0))="","",INDEX('2. A2_CongViec'!$C$3:$C$202,MATCH(A166,'2. A2_CongViec'!$A$3:$A$202,0))),""))</f>
        <v/>
      </c>
      <c r="C166" s="81"/>
      <c r="D166" s="81"/>
      <c r="E166" s="81"/>
      <c r="F166" s="84" t="str">
        <f t="shared" si="20"/>
        <v/>
      </c>
      <c r="G166" s="84" t="str">
        <f t="shared" si="21"/>
        <v/>
      </c>
      <c r="H166" s="81"/>
      <c r="I166" s="81"/>
      <c r="J166" s="81"/>
      <c r="K166" s="81"/>
      <c r="L166" s="81"/>
      <c r="M166" s="83" t="str">
        <f>IF(L166="","",IFERROR(IF(INDEX('11. DM_SAN_PHAM'!$D$3:$D$202,MATCH(L166,'11. DM_SAN_PHAM'!$A$3:$A$202,0))="","",INDEX('11. DM_SAN_PHAM'!$D$3:$D$202,MATCH(L166,'11. DM_SAN_PHAM'!$A$3:$A$202,0))),""))</f>
        <v/>
      </c>
      <c r="N166" s="83" t="str">
        <f>IF(L166="","",IFERROR(IF(INDEX('11. DM_SAN_PHAM'!$E$3:$E$202,MATCH(L166,'11. DM_SAN_PHAM'!$A$3:$A$202,0))="","",INDEX('11. DM_SAN_PHAM'!$E$3:$E$202,MATCH(L166,'11. DM_SAN_PHAM'!$A$3:$A$202,0))),""))</f>
        <v/>
      </c>
      <c r="O166" s="83" t="str">
        <f>IF(L166="","",IFERROR(IF(INDEX('11. DM_SAN_PHAM'!$G$3:$G$202,MATCH(L166,'11. DM_SAN_PHAM'!$A$3:$A$202,0))="","",INDEX('11. DM_SAN_PHAM'!$G$3:$G$202,MATCH(L166,'11. DM_SAN_PHAM'!$A$3:$A$202,0))),""))</f>
        <v/>
      </c>
      <c r="P166" s="83" t="str">
        <f t="shared" si="22"/>
        <v/>
      </c>
      <c r="Q166" s="83" t="str">
        <f>IF(P166="","",IF(AND(ISNUMBER(N166),N166&gt;0,O166="Đã xác nhận",S166=""),"Định mức danh mục: "&amp;IFERROR(IF(INDEX('11. DM_SAN_PHAM'!$F$3:$F$202,MATCH(L166,'11. DM_SAN_PHAM'!$A$3:$A$202,0))="","",INDEX('11. DM_SAN_PHAM'!$F$3:$F$202,MATCH(L166,'11. DM_SAN_PHAM'!$A$3:$A$202,0))),""),IF(J166="Có định mức","Định mức: "&amp;I166,"Ước lượng thực tế"&amp;IF(I166="","","; "&amp;I166))))</f>
        <v/>
      </c>
      <c r="R166" s="83" t="str">
        <f t="shared" si="23"/>
        <v/>
      </c>
      <c r="S166" s="81"/>
    </row>
    <row r="167" spans="1:19">
      <c r="A167" s="81"/>
      <c r="B167" s="83" t="str">
        <f>IF(A167="","",IFERROR(IF(INDEX('2. A2_CongViec'!$C$3:$C$202,MATCH(A167,'2. A2_CongViec'!$A$3:$A$202,0))="","",INDEX('2. A2_CongViec'!$C$3:$C$202,MATCH(A167,'2. A2_CongViec'!$A$3:$A$202,0))),""))</f>
        <v/>
      </c>
      <c r="C167" s="81"/>
      <c r="D167" s="81"/>
      <c r="E167" s="81"/>
      <c r="F167" s="84" t="str">
        <f t="shared" si="20"/>
        <v/>
      </c>
      <c r="G167" s="84" t="str">
        <f t="shared" si="21"/>
        <v/>
      </c>
      <c r="H167" s="81"/>
      <c r="I167" s="81"/>
      <c r="J167" s="81"/>
      <c r="K167" s="81"/>
      <c r="L167" s="81"/>
      <c r="M167" s="83" t="str">
        <f>IF(L167="","",IFERROR(IF(INDEX('11. DM_SAN_PHAM'!$D$3:$D$202,MATCH(L167,'11. DM_SAN_PHAM'!$A$3:$A$202,0))="","",INDEX('11. DM_SAN_PHAM'!$D$3:$D$202,MATCH(L167,'11. DM_SAN_PHAM'!$A$3:$A$202,0))),""))</f>
        <v/>
      </c>
      <c r="N167" s="83" t="str">
        <f>IF(L167="","",IFERROR(IF(INDEX('11. DM_SAN_PHAM'!$E$3:$E$202,MATCH(L167,'11. DM_SAN_PHAM'!$A$3:$A$202,0))="","",INDEX('11. DM_SAN_PHAM'!$E$3:$E$202,MATCH(L167,'11. DM_SAN_PHAM'!$A$3:$A$202,0))),""))</f>
        <v/>
      </c>
      <c r="O167" s="83" t="str">
        <f>IF(L167="","",IFERROR(IF(INDEX('11. DM_SAN_PHAM'!$G$3:$G$202,MATCH(L167,'11. DM_SAN_PHAM'!$A$3:$A$202,0))="","",INDEX('11. DM_SAN_PHAM'!$G$3:$G$202,MATCH(L167,'11. DM_SAN_PHAM'!$A$3:$A$202,0))),""))</f>
        <v/>
      </c>
      <c r="P167" s="83" t="str">
        <f t="shared" si="22"/>
        <v/>
      </c>
      <c r="Q167" s="83" t="str">
        <f>IF(P167="","",IF(AND(ISNUMBER(N167),N167&gt;0,O167="Đã xác nhận",S167=""),"Định mức danh mục: "&amp;IFERROR(IF(INDEX('11. DM_SAN_PHAM'!$F$3:$F$202,MATCH(L167,'11. DM_SAN_PHAM'!$A$3:$A$202,0))="","",INDEX('11. DM_SAN_PHAM'!$F$3:$F$202,MATCH(L167,'11. DM_SAN_PHAM'!$A$3:$A$202,0))),""),IF(J167="Có định mức","Định mức: "&amp;I167,"Ước lượng thực tế"&amp;IF(I167="","","; "&amp;I167))))</f>
        <v/>
      </c>
      <c r="R167" s="83" t="str">
        <f t="shared" si="23"/>
        <v/>
      </c>
      <c r="S167" s="81"/>
    </row>
    <row r="168" spans="1:19">
      <c r="A168" s="81"/>
      <c r="B168" s="83" t="str">
        <f>IF(A168="","",IFERROR(IF(INDEX('2. A2_CongViec'!$C$3:$C$202,MATCH(A168,'2. A2_CongViec'!$A$3:$A$202,0))="","",INDEX('2. A2_CongViec'!$C$3:$C$202,MATCH(A168,'2. A2_CongViec'!$A$3:$A$202,0))),""))</f>
        <v/>
      </c>
      <c r="C168" s="81"/>
      <c r="D168" s="81"/>
      <c r="E168" s="81"/>
      <c r="F168" s="84" t="str">
        <f t="shared" si="20"/>
        <v/>
      </c>
      <c r="G168" s="84" t="str">
        <f t="shared" si="21"/>
        <v/>
      </c>
      <c r="H168" s="81"/>
      <c r="I168" s="81"/>
      <c r="J168" s="81"/>
      <c r="K168" s="81"/>
      <c r="L168" s="81"/>
      <c r="M168" s="83" t="str">
        <f>IF(L168="","",IFERROR(IF(INDEX('11. DM_SAN_PHAM'!$D$3:$D$202,MATCH(L168,'11. DM_SAN_PHAM'!$A$3:$A$202,0))="","",INDEX('11. DM_SAN_PHAM'!$D$3:$D$202,MATCH(L168,'11. DM_SAN_PHAM'!$A$3:$A$202,0))),""))</f>
        <v/>
      </c>
      <c r="N168" s="83" t="str">
        <f>IF(L168="","",IFERROR(IF(INDEX('11. DM_SAN_PHAM'!$E$3:$E$202,MATCH(L168,'11. DM_SAN_PHAM'!$A$3:$A$202,0))="","",INDEX('11. DM_SAN_PHAM'!$E$3:$E$202,MATCH(L168,'11. DM_SAN_PHAM'!$A$3:$A$202,0))),""))</f>
        <v/>
      </c>
      <c r="O168" s="83" t="str">
        <f>IF(L168="","",IFERROR(IF(INDEX('11. DM_SAN_PHAM'!$G$3:$G$202,MATCH(L168,'11. DM_SAN_PHAM'!$A$3:$A$202,0))="","",INDEX('11. DM_SAN_PHAM'!$G$3:$G$202,MATCH(L168,'11. DM_SAN_PHAM'!$A$3:$A$202,0))),""))</f>
        <v/>
      </c>
      <c r="P168" s="83" t="str">
        <f t="shared" si="22"/>
        <v/>
      </c>
      <c r="Q168" s="83" t="str">
        <f>IF(P168="","",IF(AND(ISNUMBER(N168),N168&gt;0,O168="Đã xác nhận",S168=""),"Định mức danh mục: "&amp;IFERROR(IF(INDEX('11. DM_SAN_PHAM'!$F$3:$F$202,MATCH(L168,'11. DM_SAN_PHAM'!$A$3:$A$202,0))="","",INDEX('11. DM_SAN_PHAM'!$F$3:$F$202,MATCH(L168,'11. DM_SAN_PHAM'!$A$3:$A$202,0))),""),IF(J168="Có định mức","Định mức: "&amp;I168,"Ước lượng thực tế"&amp;IF(I168="","","; "&amp;I168))))</f>
        <v/>
      </c>
      <c r="R168" s="83" t="str">
        <f t="shared" si="23"/>
        <v/>
      </c>
      <c r="S168" s="81"/>
    </row>
    <row r="169" spans="1:19">
      <c r="A169" s="81"/>
      <c r="B169" s="83" t="str">
        <f>IF(A169="","",IFERROR(IF(INDEX('2. A2_CongViec'!$C$3:$C$202,MATCH(A169,'2. A2_CongViec'!$A$3:$A$202,0))="","",INDEX('2. A2_CongViec'!$C$3:$C$202,MATCH(A169,'2. A2_CongViec'!$A$3:$A$202,0))),""))</f>
        <v/>
      </c>
      <c r="C169" s="81"/>
      <c r="D169" s="81"/>
      <c r="E169" s="81"/>
      <c r="F169" s="84" t="str">
        <f t="shared" si="20"/>
        <v/>
      </c>
      <c r="G169" s="84" t="str">
        <f t="shared" si="21"/>
        <v/>
      </c>
      <c r="H169" s="81"/>
      <c r="I169" s="81"/>
      <c r="J169" s="81"/>
      <c r="K169" s="81"/>
      <c r="L169" s="81"/>
      <c r="M169" s="83" t="str">
        <f>IF(L169="","",IFERROR(IF(INDEX('11. DM_SAN_PHAM'!$D$3:$D$202,MATCH(L169,'11. DM_SAN_PHAM'!$A$3:$A$202,0))="","",INDEX('11. DM_SAN_PHAM'!$D$3:$D$202,MATCH(L169,'11. DM_SAN_PHAM'!$A$3:$A$202,0))),""))</f>
        <v/>
      </c>
      <c r="N169" s="83" t="str">
        <f>IF(L169="","",IFERROR(IF(INDEX('11. DM_SAN_PHAM'!$E$3:$E$202,MATCH(L169,'11. DM_SAN_PHAM'!$A$3:$A$202,0))="","",INDEX('11. DM_SAN_PHAM'!$E$3:$E$202,MATCH(L169,'11. DM_SAN_PHAM'!$A$3:$A$202,0))),""))</f>
        <v/>
      </c>
      <c r="O169" s="83" t="str">
        <f>IF(L169="","",IFERROR(IF(INDEX('11. DM_SAN_PHAM'!$G$3:$G$202,MATCH(L169,'11. DM_SAN_PHAM'!$A$3:$A$202,0))="","",INDEX('11. DM_SAN_PHAM'!$G$3:$G$202,MATCH(L169,'11. DM_SAN_PHAM'!$A$3:$A$202,0))),""))</f>
        <v/>
      </c>
      <c r="P169" s="83" t="str">
        <f t="shared" si="22"/>
        <v/>
      </c>
      <c r="Q169" s="83" t="str">
        <f>IF(P169="","",IF(AND(ISNUMBER(N169),N169&gt;0,O169="Đã xác nhận",S169=""),"Định mức danh mục: "&amp;IFERROR(IF(INDEX('11. DM_SAN_PHAM'!$F$3:$F$202,MATCH(L169,'11. DM_SAN_PHAM'!$A$3:$A$202,0))="","",INDEX('11. DM_SAN_PHAM'!$F$3:$F$202,MATCH(L169,'11. DM_SAN_PHAM'!$A$3:$A$202,0))),""),IF(J169="Có định mức","Định mức: "&amp;I169,"Ước lượng thực tế"&amp;IF(I169="","","; "&amp;I169))))</f>
        <v/>
      </c>
      <c r="R169" s="83" t="str">
        <f t="shared" si="23"/>
        <v/>
      </c>
      <c r="S169" s="81"/>
    </row>
    <row r="170" spans="1:19">
      <c r="A170" s="81"/>
      <c r="B170" s="83" t="str">
        <f>IF(A170="","",IFERROR(IF(INDEX('2. A2_CongViec'!$C$3:$C$202,MATCH(A170,'2. A2_CongViec'!$A$3:$A$202,0))="","",INDEX('2. A2_CongViec'!$C$3:$C$202,MATCH(A170,'2. A2_CongViec'!$A$3:$A$202,0))),""))</f>
        <v/>
      </c>
      <c r="C170" s="81"/>
      <c r="D170" s="81"/>
      <c r="E170" s="81"/>
      <c r="F170" s="84" t="str">
        <f t="shared" si="20"/>
        <v/>
      </c>
      <c r="G170" s="84" t="str">
        <f t="shared" si="21"/>
        <v/>
      </c>
      <c r="H170" s="81"/>
      <c r="I170" s="81"/>
      <c r="J170" s="81"/>
      <c r="K170" s="81"/>
      <c r="L170" s="81"/>
      <c r="M170" s="83" t="str">
        <f>IF(L170="","",IFERROR(IF(INDEX('11. DM_SAN_PHAM'!$D$3:$D$202,MATCH(L170,'11. DM_SAN_PHAM'!$A$3:$A$202,0))="","",INDEX('11. DM_SAN_PHAM'!$D$3:$D$202,MATCH(L170,'11. DM_SAN_PHAM'!$A$3:$A$202,0))),""))</f>
        <v/>
      </c>
      <c r="N170" s="83" t="str">
        <f>IF(L170="","",IFERROR(IF(INDEX('11. DM_SAN_PHAM'!$E$3:$E$202,MATCH(L170,'11. DM_SAN_PHAM'!$A$3:$A$202,0))="","",INDEX('11. DM_SAN_PHAM'!$E$3:$E$202,MATCH(L170,'11. DM_SAN_PHAM'!$A$3:$A$202,0))),""))</f>
        <v/>
      </c>
      <c r="O170" s="83" t="str">
        <f>IF(L170="","",IFERROR(IF(INDEX('11. DM_SAN_PHAM'!$G$3:$G$202,MATCH(L170,'11. DM_SAN_PHAM'!$A$3:$A$202,0))="","",INDEX('11. DM_SAN_PHAM'!$G$3:$G$202,MATCH(L170,'11. DM_SAN_PHAM'!$A$3:$A$202,0))),""))</f>
        <v/>
      </c>
      <c r="P170" s="83" t="str">
        <f t="shared" si="22"/>
        <v/>
      </c>
      <c r="Q170" s="83" t="str">
        <f>IF(P170="","",IF(AND(ISNUMBER(N170),N170&gt;0,O170="Đã xác nhận",S170=""),"Định mức danh mục: "&amp;IFERROR(IF(INDEX('11. DM_SAN_PHAM'!$F$3:$F$202,MATCH(L170,'11. DM_SAN_PHAM'!$A$3:$A$202,0))="","",INDEX('11. DM_SAN_PHAM'!$F$3:$F$202,MATCH(L170,'11. DM_SAN_PHAM'!$A$3:$A$202,0))),""),IF(J170="Có định mức","Định mức: "&amp;I170,"Ước lượng thực tế"&amp;IF(I170="","","; "&amp;I170))))</f>
        <v/>
      </c>
      <c r="R170" s="83" t="str">
        <f t="shared" si="23"/>
        <v/>
      </c>
      <c r="S170" s="81"/>
    </row>
    <row r="171" spans="1:19">
      <c r="A171" s="81"/>
      <c r="B171" s="83" t="str">
        <f>IF(A171="","",IFERROR(IF(INDEX('2. A2_CongViec'!$C$3:$C$202,MATCH(A171,'2. A2_CongViec'!$A$3:$A$202,0))="","",INDEX('2. A2_CongViec'!$C$3:$C$202,MATCH(A171,'2. A2_CongViec'!$A$3:$A$202,0))),""))</f>
        <v/>
      </c>
      <c r="C171" s="81"/>
      <c r="D171" s="81"/>
      <c r="E171" s="81"/>
      <c r="F171" s="84" t="str">
        <f t="shared" si="20"/>
        <v/>
      </c>
      <c r="G171" s="84" t="str">
        <f t="shared" si="21"/>
        <v/>
      </c>
      <c r="H171" s="81"/>
      <c r="I171" s="81"/>
      <c r="J171" s="81"/>
      <c r="K171" s="81"/>
      <c r="L171" s="81"/>
      <c r="M171" s="83" t="str">
        <f>IF(L171="","",IFERROR(IF(INDEX('11. DM_SAN_PHAM'!$D$3:$D$202,MATCH(L171,'11. DM_SAN_PHAM'!$A$3:$A$202,0))="","",INDEX('11. DM_SAN_PHAM'!$D$3:$D$202,MATCH(L171,'11. DM_SAN_PHAM'!$A$3:$A$202,0))),""))</f>
        <v/>
      </c>
      <c r="N171" s="83" t="str">
        <f>IF(L171="","",IFERROR(IF(INDEX('11. DM_SAN_PHAM'!$E$3:$E$202,MATCH(L171,'11. DM_SAN_PHAM'!$A$3:$A$202,0))="","",INDEX('11. DM_SAN_PHAM'!$E$3:$E$202,MATCH(L171,'11. DM_SAN_PHAM'!$A$3:$A$202,0))),""))</f>
        <v/>
      </c>
      <c r="O171" s="83" t="str">
        <f>IF(L171="","",IFERROR(IF(INDEX('11. DM_SAN_PHAM'!$G$3:$G$202,MATCH(L171,'11. DM_SAN_PHAM'!$A$3:$A$202,0))="","",INDEX('11. DM_SAN_PHAM'!$G$3:$G$202,MATCH(L171,'11. DM_SAN_PHAM'!$A$3:$A$202,0))),""))</f>
        <v/>
      </c>
      <c r="P171" s="83" t="str">
        <f t="shared" si="22"/>
        <v/>
      </c>
      <c r="Q171" s="83" t="str">
        <f>IF(P171="","",IF(AND(ISNUMBER(N171),N171&gt;0,O171="Đã xác nhận",S171=""),"Định mức danh mục: "&amp;IFERROR(IF(INDEX('11. DM_SAN_PHAM'!$F$3:$F$202,MATCH(L171,'11. DM_SAN_PHAM'!$A$3:$A$202,0))="","",INDEX('11. DM_SAN_PHAM'!$F$3:$F$202,MATCH(L171,'11. DM_SAN_PHAM'!$A$3:$A$202,0))),""),IF(J171="Có định mức","Định mức: "&amp;I171,"Ước lượng thực tế"&amp;IF(I171="","","; "&amp;I171))))</f>
        <v/>
      </c>
      <c r="R171" s="83" t="str">
        <f t="shared" si="23"/>
        <v/>
      </c>
      <c r="S171" s="81"/>
    </row>
    <row r="172" spans="1:19">
      <c r="A172" s="81"/>
      <c r="B172" s="83" t="str">
        <f>IF(A172="","",IFERROR(IF(INDEX('2. A2_CongViec'!$C$3:$C$202,MATCH(A172,'2. A2_CongViec'!$A$3:$A$202,0))="","",INDEX('2. A2_CongViec'!$C$3:$C$202,MATCH(A172,'2. A2_CongViec'!$A$3:$A$202,0))),""))</f>
        <v/>
      </c>
      <c r="C172" s="81"/>
      <c r="D172" s="81"/>
      <c r="E172" s="81"/>
      <c r="F172" s="84" t="str">
        <f t="shared" si="20"/>
        <v/>
      </c>
      <c r="G172" s="84" t="str">
        <f t="shared" si="21"/>
        <v/>
      </c>
      <c r="H172" s="81"/>
      <c r="I172" s="81"/>
      <c r="J172" s="81"/>
      <c r="K172" s="81"/>
      <c r="L172" s="81"/>
      <c r="M172" s="83" t="str">
        <f>IF(L172="","",IFERROR(IF(INDEX('11. DM_SAN_PHAM'!$D$3:$D$202,MATCH(L172,'11. DM_SAN_PHAM'!$A$3:$A$202,0))="","",INDEX('11. DM_SAN_PHAM'!$D$3:$D$202,MATCH(L172,'11. DM_SAN_PHAM'!$A$3:$A$202,0))),""))</f>
        <v/>
      </c>
      <c r="N172" s="83" t="str">
        <f>IF(L172="","",IFERROR(IF(INDEX('11. DM_SAN_PHAM'!$E$3:$E$202,MATCH(L172,'11. DM_SAN_PHAM'!$A$3:$A$202,0))="","",INDEX('11. DM_SAN_PHAM'!$E$3:$E$202,MATCH(L172,'11. DM_SAN_PHAM'!$A$3:$A$202,0))),""))</f>
        <v/>
      </c>
      <c r="O172" s="83" t="str">
        <f>IF(L172="","",IFERROR(IF(INDEX('11. DM_SAN_PHAM'!$G$3:$G$202,MATCH(L172,'11. DM_SAN_PHAM'!$A$3:$A$202,0))="","",INDEX('11. DM_SAN_PHAM'!$G$3:$G$202,MATCH(L172,'11. DM_SAN_PHAM'!$A$3:$A$202,0))),""))</f>
        <v/>
      </c>
      <c r="P172" s="83" t="str">
        <f t="shared" si="22"/>
        <v/>
      </c>
      <c r="Q172" s="83" t="str">
        <f>IF(P172="","",IF(AND(ISNUMBER(N172),N172&gt;0,O172="Đã xác nhận",S172=""),"Định mức danh mục: "&amp;IFERROR(IF(INDEX('11. DM_SAN_PHAM'!$F$3:$F$202,MATCH(L172,'11. DM_SAN_PHAM'!$A$3:$A$202,0))="","",INDEX('11. DM_SAN_PHAM'!$F$3:$F$202,MATCH(L172,'11. DM_SAN_PHAM'!$A$3:$A$202,0))),""),IF(J172="Có định mức","Định mức: "&amp;I172,"Ước lượng thực tế"&amp;IF(I172="","","; "&amp;I172))))</f>
        <v/>
      </c>
      <c r="R172" s="83" t="str">
        <f t="shared" si="23"/>
        <v/>
      </c>
      <c r="S172" s="81"/>
    </row>
    <row r="173" spans="1:19">
      <c r="A173" s="81"/>
      <c r="B173" s="83" t="str">
        <f>IF(A173="","",IFERROR(IF(INDEX('2. A2_CongViec'!$C$3:$C$202,MATCH(A173,'2. A2_CongViec'!$A$3:$A$202,0))="","",INDEX('2. A2_CongViec'!$C$3:$C$202,MATCH(A173,'2. A2_CongViec'!$A$3:$A$202,0))),""))</f>
        <v/>
      </c>
      <c r="C173" s="81"/>
      <c r="D173" s="81"/>
      <c r="E173" s="81"/>
      <c r="F173" s="84" t="str">
        <f t="shared" si="20"/>
        <v/>
      </c>
      <c r="G173" s="84" t="str">
        <f t="shared" si="21"/>
        <v/>
      </c>
      <c r="H173" s="81"/>
      <c r="I173" s="81"/>
      <c r="J173" s="81"/>
      <c r="K173" s="81"/>
      <c r="L173" s="81"/>
      <c r="M173" s="83" t="str">
        <f>IF(L173="","",IFERROR(IF(INDEX('11. DM_SAN_PHAM'!$D$3:$D$202,MATCH(L173,'11. DM_SAN_PHAM'!$A$3:$A$202,0))="","",INDEX('11. DM_SAN_PHAM'!$D$3:$D$202,MATCH(L173,'11. DM_SAN_PHAM'!$A$3:$A$202,0))),""))</f>
        <v/>
      </c>
      <c r="N173" s="83" t="str">
        <f>IF(L173="","",IFERROR(IF(INDEX('11. DM_SAN_PHAM'!$E$3:$E$202,MATCH(L173,'11. DM_SAN_PHAM'!$A$3:$A$202,0))="","",INDEX('11. DM_SAN_PHAM'!$E$3:$E$202,MATCH(L173,'11. DM_SAN_PHAM'!$A$3:$A$202,0))),""))</f>
        <v/>
      </c>
      <c r="O173" s="83" t="str">
        <f>IF(L173="","",IFERROR(IF(INDEX('11. DM_SAN_PHAM'!$G$3:$G$202,MATCH(L173,'11. DM_SAN_PHAM'!$A$3:$A$202,0))="","",INDEX('11. DM_SAN_PHAM'!$G$3:$G$202,MATCH(L173,'11. DM_SAN_PHAM'!$A$3:$A$202,0))),""))</f>
        <v/>
      </c>
      <c r="P173" s="83" t="str">
        <f t="shared" si="22"/>
        <v/>
      </c>
      <c r="Q173" s="83" t="str">
        <f>IF(P173="","",IF(AND(ISNUMBER(N173),N173&gt;0,O173="Đã xác nhận",S173=""),"Định mức danh mục: "&amp;IFERROR(IF(INDEX('11. DM_SAN_PHAM'!$F$3:$F$202,MATCH(L173,'11. DM_SAN_PHAM'!$A$3:$A$202,0))="","",INDEX('11. DM_SAN_PHAM'!$F$3:$F$202,MATCH(L173,'11. DM_SAN_PHAM'!$A$3:$A$202,0))),""),IF(J173="Có định mức","Định mức: "&amp;I173,"Ước lượng thực tế"&amp;IF(I173="","","; "&amp;I173))))</f>
        <v/>
      </c>
      <c r="R173" s="83" t="str">
        <f t="shared" si="23"/>
        <v/>
      </c>
      <c r="S173" s="81"/>
    </row>
    <row r="174" spans="1:19">
      <c r="A174" s="81"/>
      <c r="B174" s="83" t="str">
        <f>IF(A174="","",IFERROR(IF(INDEX('2. A2_CongViec'!$C$3:$C$202,MATCH(A174,'2. A2_CongViec'!$A$3:$A$202,0))="","",INDEX('2. A2_CongViec'!$C$3:$C$202,MATCH(A174,'2. A2_CongViec'!$A$3:$A$202,0))),""))</f>
        <v/>
      </c>
      <c r="C174" s="81"/>
      <c r="D174" s="81"/>
      <c r="E174" s="81"/>
      <c r="F174" s="84" t="str">
        <f t="shared" si="20"/>
        <v/>
      </c>
      <c r="G174" s="84" t="str">
        <f t="shared" si="21"/>
        <v/>
      </c>
      <c r="H174" s="81"/>
      <c r="I174" s="81"/>
      <c r="J174" s="81"/>
      <c r="K174" s="81"/>
      <c r="L174" s="81"/>
      <c r="M174" s="83" t="str">
        <f>IF(L174="","",IFERROR(IF(INDEX('11. DM_SAN_PHAM'!$D$3:$D$202,MATCH(L174,'11. DM_SAN_PHAM'!$A$3:$A$202,0))="","",INDEX('11. DM_SAN_PHAM'!$D$3:$D$202,MATCH(L174,'11. DM_SAN_PHAM'!$A$3:$A$202,0))),""))</f>
        <v/>
      </c>
      <c r="N174" s="83" t="str">
        <f>IF(L174="","",IFERROR(IF(INDEX('11. DM_SAN_PHAM'!$E$3:$E$202,MATCH(L174,'11. DM_SAN_PHAM'!$A$3:$A$202,0))="","",INDEX('11. DM_SAN_PHAM'!$E$3:$E$202,MATCH(L174,'11. DM_SAN_PHAM'!$A$3:$A$202,0))),""))</f>
        <v/>
      </c>
      <c r="O174" s="83" t="str">
        <f>IF(L174="","",IFERROR(IF(INDEX('11. DM_SAN_PHAM'!$G$3:$G$202,MATCH(L174,'11. DM_SAN_PHAM'!$A$3:$A$202,0))="","",INDEX('11. DM_SAN_PHAM'!$G$3:$G$202,MATCH(L174,'11. DM_SAN_PHAM'!$A$3:$A$202,0))),""))</f>
        <v/>
      </c>
      <c r="P174" s="83" t="str">
        <f t="shared" si="22"/>
        <v/>
      </c>
      <c r="Q174" s="83" t="str">
        <f>IF(P174="","",IF(AND(ISNUMBER(N174),N174&gt;0,O174="Đã xác nhận",S174=""),"Định mức danh mục: "&amp;IFERROR(IF(INDEX('11. DM_SAN_PHAM'!$F$3:$F$202,MATCH(L174,'11. DM_SAN_PHAM'!$A$3:$A$202,0))="","",INDEX('11. DM_SAN_PHAM'!$F$3:$F$202,MATCH(L174,'11. DM_SAN_PHAM'!$A$3:$A$202,0))),""),IF(J174="Có định mức","Định mức: "&amp;I174,"Ước lượng thực tế"&amp;IF(I174="","","; "&amp;I174))))</f>
        <v/>
      </c>
      <c r="R174" s="83" t="str">
        <f t="shared" si="23"/>
        <v/>
      </c>
      <c r="S174" s="81"/>
    </row>
    <row r="175" spans="1:19">
      <c r="A175" s="81"/>
      <c r="B175" s="83" t="str">
        <f>IF(A175="","",IFERROR(IF(INDEX('2. A2_CongViec'!$C$3:$C$202,MATCH(A175,'2. A2_CongViec'!$A$3:$A$202,0))="","",INDEX('2. A2_CongViec'!$C$3:$C$202,MATCH(A175,'2. A2_CongViec'!$A$3:$A$202,0))),""))</f>
        <v/>
      </c>
      <c r="C175" s="81"/>
      <c r="D175" s="81"/>
      <c r="E175" s="81"/>
      <c r="F175" s="84" t="str">
        <f t="shared" si="20"/>
        <v/>
      </c>
      <c r="G175" s="84" t="str">
        <f t="shared" si="21"/>
        <v/>
      </c>
      <c r="H175" s="81"/>
      <c r="I175" s="81"/>
      <c r="J175" s="81"/>
      <c r="K175" s="81"/>
      <c r="L175" s="81"/>
      <c r="M175" s="83" t="str">
        <f>IF(L175="","",IFERROR(IF(INDEX('11. DM_SAN_PHAM'!$D$3:$D$202,MATCH(L175,'11. DM_SAN_PHAM'!$A$3:$A$202,0))="","",INDEX('11. DM_SAN_PHAM'!$D$3:$D$202,MATCH(L175,'11. DM_SAN_PHAM'!$A$3:$A$202,0))),""))</f>
        <v/>
      </c>
      <c r="N175" s="83" t="str">
        <f>IF(L175="","",IFERROR(IF(INDEX('11. DM_SAN_PHAM'!$E$3:$E$202,MATCH(L175,'11. DM_SAN_PHAM'!$A$3:$A$202,0))="","",INDEX('11. DM_SAN_PHAM'!$E$3:$E$202,MATCH(L175,'11. DM_SAN_PHAM'!$A$3:$A$202,0))),""))</f>
        <v/>
      </c>
      <c r="O175" s="83" t="str">
        <f>IF(L175="","",IFERROR(IF(INDEX('11. DM_SAN_PHAM'!$G$3:$G$202,MATCH(L175,'11. DM_SAN_PHAM'!$A$3:$A$202,0))="","",INDEX('11. DM_SAN_PHAM'!$G$3:$G$202,MATCH(L175,'11. DM_SAN_PHAM'!$A$3:$A$202,0))),""))</f>
        <v/>
      </c>
      <c r="P175" s="83" t="str">
        <f t="shared" si="22"/>
        <v/>
      </c>
      <c r="Q175" s="83" t="str">
        <f>IF(P175="","",IF(AND(ISNUMBER(N175),N175&gt;0,O175="Đã xác nhận",S175=""),"Định mức danh mục: "&amp;IFERROR(IF(INDEX('11. DM_SAN_PHAM'!$F$3:$F$202,MATCH(L175,'11. DM_SAN_PHAM'!$A$3:$A$202,0))="","",INDEX('11. DM_SAN_PHAM'!$F$3:$F$202,MATCH(L175,'11. DM_SAN_PHAM'!$A$3:$A$202,0))),""),IF(J175="Có định mức","Định mức: "&amp;I175,"Ước lượng thực tế"&amp;IF(I175="","","; "&amp;I175))))</f>
        <v/>
      </c>
      <c r="R175" s="83" t="str">
        <f t="shared" si="23"/>
        <v/>
      </c>
      <c r="S175" s="81"/>
    </row>
    <row r="176" spans="1:19">
      <c r="A176" s="81"/>
      <c r="B176" s="83" t="str">
        <f>IF(A176="","",IFERROR(IF(INDEX('2. A2_CongViec'!$C$3:$C$202,MATCH(A176,'2. A2_CongViec'!$A$3:$A$202,0))="","",INDEX('2. A2_CongViec'!$C$3:$C$202,MATCH(A176,'2. A2_CongViec'!$A$3:$A$202,0))),""))</f>
        <v/>
      </c>
      <c r="C176" s="81"/>
      <c r="D176" s="81"/>
      <c r="E176" s="81"/>
      <c r="F176" s="84" t="str">
        <f t="shared" si="20"/>
        <v/>
      </c>
      <c r="G176" s="84" t="str">
        <f t="shared" si="21"/>
        <v/>
      </c>
      <c r="H176" s="81"/>
      <c r="I176" s="81"/>
      <c r="J176" s="81"/>
      <c r="K176" s="81"/>
      <c r="L176" s="81"/>
      <c r="M176" s="83" t="str">
        <f>IF(L176="","",IFERROR(IF(INDEX('11. DM_SAN_PHAM'!$D$3:$D$202,MATCH(L176,'11. DM_SAN_PHAM'!$A$3:$A$202,0))="","",INDEX('11. DM_SAN_PHAM'!$D$3:$D$202,MATCH(L176,'11. DM_SAN_PHAM'!$A$3:$A$202,0))),""))</f>
        <v/>
      </c>
      <c r="N176" s="83" t="str">
        <f>IF(L176="","",IFERROR(IF(INDEX('11. DM_SAN_PHAM'!$E$3:$E$202,MATCH(L176,'11. DM_SAN_PHAM'!$A$3:$A$202,0))="","",INDEX('11. DM_SAN_PHAM'!$E$3:$E$202,MATCH(L176,'11. DM_SAN_PHAM'!$A$3:$A$202,0))),""))</f>
        <v/>
      </c>
      <c r="O176" s="83" t="str">
        <f>IF(L176="","",IFERROR(IF(INDEX('11. DM_SAN_PHAM'!$G$3:$G$202,MATCH(L176,'11. DM_SAN_PHAM'!$A$3:$A$202,0))="","",INDEX('11. DM_SAN_PHAM'!$G$3:$G$202,MATCH(L176,'11. DM_SAN_PHAM'!$A$3:$A$202,0))),""))</f>
        <v/>
      </c>
      <c r="P176" s="83" t="str">
        <f t="shared" si="22"/>
        <v/>
      </c>
      <c r="Q176" s="83" t="str">
        <f>IF(P176="","",IF(AND(ISNUMBER(N176),N176&gt;0,O176="Đã xác nhận",S176=""),"Định mức danh mục: "&amp;IFERROR(IF(INDEX('11. DM_SAN_PHAM'!$F$3:$F$202,MATCH(L176,'11. DM_SAN_PHAM'!$A$3:$A$202,0))="","",INDEX('11. DM_SAN_PHAM'!$F$3:$F$202,MATCH(L176,'11. DM_SAN_PHAM'!$A$3:$A$202,0))),""),IF(J176="Có định mức","Định mức: "&amp;I176,"Ước lượng thực tế"&amp;IF(I176="","","; "&amp;I176))))</f>
        <v/>
      </c>
      <c r="R176" s="83" t="str">
        <f t="shared" si="23"/>
        <v/>
      </c>
      <c r="S176" s="81"/>
    </row>
    <row r="177" spans="1:19">
      <c r="A177" s="81"/>
      <c r="B177" s="83" t="str">
        <f>IF(A177="","",IFERROR(IF(INDEX('2. A2_CongViec'!$C$3:$C$202,MATCH(A177,'2. A2_CongViec'!$A$3:$A$202,0))="","",INDEX('2. A2_CongViec'!$C$3:$C$202,MATCH(A177,'2. A2_CongViec'!$A$3:$A$202,0))),""))</f>
        <v/>
      </c>
      <c r="C177" s="81"/>
      <c r="D177" s="81"/>
      <c r="E177" s="81"/>
      <c r="F177" s="84" t="str">
        <f t="shared" si="20"/>
        <v/>
      </c>
      <c r="G177" s="84" t="str">
        <f t="shared" si="21"/>
        <v/>
      </c>
      <c r="H177" s="81"/>
      <c r="I177" s="81"/>
      <c r="J177" s="81"/>
      <c r="K177" s="81"/>
      <c r="L177" s="81"/>
      <c r="M177" s="83" t="str">
        <f>IF(L177="","",IFERROR(IF(INDEX('11. DM_SAN_PHAM'!$D$3:$D$202,MATCH(L177,'11. DM_SAN_PHAM'!$A$3:$A$202,0))="","",INDEX('11. DM_SAN_PHAM'!$D$3:$D$202,MATCH(L177,'11. DM_SAN_PHAM'!$A$3:$A$202,0))),""))</f>
        <v/>
      </c>
      <c r="N177" s="83" t="str">
        <f>IF(L177="","",IFERROR(IF(INDEX('11. DM_SAN_PHAM'!$E$3:$E$202,MATCH(L177,'11. DM_SAN_PHAM'!$A$3:$A$202,0))="","",INDEX('11. DM_SAN_PHAM'!$E$3:$E$202,MATCH(L177,'11. DM_SAN_PHAM'!$A$3:$A$202,0))),""))</f>
        <v/>
      </c>
      <c r="O177" s="83" t="str">
        <f>IF(L177="","",IFERROR(IF(INDEX('11. DM_SAN_PHAM'!$G$3:$G$202,MATCH(L177,'11. DM_SAN_PHAM'!$A$3:$A$202,0))="","",INDEX('11. DM_SAN_PHAM'!$G$3:$G$202,MATCH(L177,'11. DM_SAN_PHAM'!$A$3:$A$202,0))),""))</f>
        <v/>
      </c>
      <c r="P177" s="83" t="str">
        <f t="shared" si="22"/>
        <v/>
      </c>
      <c r="Q177" s="83" t="str">
        <f>IF(P177="","",IF(AND(ISNUMBER(N177),N177&gt;0,O177="Đã xác nhận",S177=""),"Định mức danh mục: "&amp;IFERROR(IF(INDEX('11. DM_SAN_PHAM'!$F$3:$F$202,MATCH(L177,'11. DM_SAN_PHAM'!$A$3:$A$202,0))="","",INDEX('11. DM_SAN_PHAM'!$F$3:$F$202,MATCH(L177,'11. DM_SAN_PHAM'!$A$3:$A$202,0))),""),IF(J177="Có định mức","Định mức: "&amp;I177,"Ước lượng thực tế"&amp;IF(I177="","","; "&amp;I177))))</f>
        <v/>
      </c>
      <c r="R177" s="83" t="str">
        <f t="shared" si="23"/>
        <v/>
      </c>
      <c r="S177" s="81"/>
    </row>
    <row r="178" spans="1:19">
      <c r="A178" s="81"/>
      <c r="B178" s="83" t="str">
        <f>IF(A178="","",IFERROR(IF(INDEX('2. A2_CongViec'!$C$3:$C$202,MATCH(A178,'2. A2_CongViec'!$A$3:$A$202,0))="","",INDEX('2. A2_CongViec'!$C$3:$C$202,MATCH(A178,'2. A2_CongViec'!$A$3:$A$202,0))),""))</f>
        <v/>
      </c>
      <c r="C178" s="81"/>
      <c r="D178" s="81"/>
      <c r="E178" s="81"/>
      <c r="F178" s="84" t="str">
        <f t="shared" si="20"/>
        <v/>
      </c>
      <c r="G178" s="84" t="str">
        <f t="shared" si="21"/>
        <v/>
      </c>
      <c r="H178" s="81"/>
      <c r="I178" s="81"/>
      <c r="J178" s="81"/>
      <c r="K178" s="81"/>
      <c r="L178" s="81"/>
      <c r="M178" s="83" t="str">
        <f>IF(L178="","",IFERROR(IF(INDEX('11. DM_SAN_PHAM'!$D$3:$D$202,MATCH(L178,'11. DM_SAN_PHAM'!$A$3:$A$202,0))="","",INDEX('11. DM_SAN_PHAM'!$D$3:$D$202,MATCH(L178,'11. DM_SAN_PHAM'!$A$3:$A$202,0))),""))</f>
        <v/>
      </c>
      <c r="N178" s="83" t="str">
        <f>IF(L178="","",IFERROR(IF(INDEX('11. DM_SAN_PHAM'!$E$3:$E$202,MATCH(L178,'11. DM_SAN_PHAM'!$A$3:$A$202,0))="","",INDEX('11. DM_SAN_PHAM'!$E$3:$E$202,MATCH(L178,'11. DM_SAN_PHAM'!$A$3:$A$202,0))),""))</f>
        <v/>
      </c>
      <c r="O178" s="83" t="str">
        <f>IF(L178="","",IFERROR(IF(INDEX('11. DM_SAN_PHAM'!$G$3:$G$202,MATCH(L178,'11. DM_SAN_PHAM'!$A$3:$A$202,0))="","",INDEX('11. DM_SAN_PHAM'!$G$3:$G$202,MATCH(L178,'11. DM_SAN_PHAM'!$A$3:$A$202,0))),""))</f>
        <v/>
      </c>
      <c r="P178" s="83" t="str">
        <f t="shared" si="22"/>
        <v/>
      </c>
      <c r="Q178" s="83" t="str">
        <f>IF(P178="","",IF(AND(ISNUMBER(N178),N178&gt;0,O178="Đã xác nhận",S178=""),"Định mức danh mục: "&amp;IFERROR(IF(INDEX('11. DM_SAN_PHAM'!$F$3:$F$202,MATCH(L178,'11. DM_SAN_PHAM'!$A$3:$A$202,0))="","",INDEX('11. DM_SAN_PHAM'!$F$3:$F$202,MATCH(L178,'11. DM_SAN_PHAM'!$A$3:$A$202,0))),""),IF(J178="Có định mức","Định mức: "&amp;I178,"Ước lượng thực tế"&amp;IF(I178="","","; "&amp;I178))))</f>
        <v/>
      </c>
      <c r="R178" s="83" t="str">
        <f t="shared" si="23"/>
        <v/>
      </c>
      <c r="S178" s="81"/>
    </row>
    <row r="179" spans="1:19">
      <c r="A179" s="81"/>
      <c r="B179" s="83" t="str">
        <f>IF(A179="","",IFERROR(IF(INDEX('2. A2_CongViec'!$C$3:$C$202,MATCH(A179,'2. A2_CongViec'!$A$3:$A$202,0))="","",INDEX('2. A2_CongViec'!$C$3:$C$202,MATCH(A179,'2. A2_CongViec'!$A$3:$A$202,0))),""))</f>
        <v/>
      </c>
      <c r="C179" s="81"/>
      <c r="D179" s="81"/>
      <c r="E179" s="81"/>
      <c r="F179" s="84" t="str">
        <f t="shared" si="20"/>
        <v/>
      </c>
      <c r="G179" s="84" t="str">
        <f t="shared" si="21"/>
        <v/>
      </c>
      <c r="H179" s="81"/>
      <c r="I179" s="81"/>
      <c r="J179" s="81"/>
      <c r="K179" s="81"/>
      <c r="L179" s="81"/>
      <c r="M179" s="83" t="str">
        <f>IF(L179="","",IFERROR(IF(INDEX('11. DM_SAN_PHAM'!$D$3:$D$202,MATCH(L179,'11. DM_SAN_PHAM'!$A$3:$A$202,0))="","",INDEX('11. DM_SAN_PHAM'!$D$3:$D$202,MATCH(L179,'11. DM_SAN_PHAM'!$A$3:$A$202,0))),""))</f>
        <v/>
      </c>
      <c r="N179" s="83" t="str">
        <f>IF(L179="","",IFERROR(IF(INDEX('11. DM_SAN_PHAM'!$E$3:$E$202,MATCH(L179,'11. DM_SAN_PHAM'!$A$3:$A$202,0))="","",INDEX('11. DM_SAN_PHAM'!$E$3:$E$202,MATCH(L179,'11. DM_SAN_PHAM'!$A$3:$A$202,0))),""))</f>
        <v/>
      </c>
      <c r="O179" s="83" t="str">
        <f>IF(L179="","",IFERROR(IF(INDEX('11. DM_SAN_PHAM'!$G$3:$G$202,MATCH(L179,'11. DM_SAN_PHAM'!$A$3:$A$202,0))="","",INDEX('11. DM_SAN_PHAM'!$G$3:$G$202,MATCH(L179,'11. DM_SAN_PHAM'!$A$3:$A$202,0))),""))</f>
        <v/>
      </c>
      <c r="P179" s="83" t="str">
        <f t="shared" si="22"/>
        <v/>
      </c>
      <c r="Q179" s="83" t="str">
        <f>IF(P179="","",IF(AND(ISNUMBER(N179),N179&gt;0,O179="Đã xác nhận",S179=""),"Định mức danh mục: "&amp;IFERROR(IF(INDEX('11. DM_SAN_PHAM'!$F$3:$F$202,MATCH(L179,'11. DM_SAN_PHAM'!$A$3:$A$202,0))="","",INDEX('11. DM_SAN_PHAM'!$F$3:$F$202,MATCH(L179,'11. DM_SAN_PHAM'!$A$3:$A$202,0))),""),IF(J179="Có định mức","Định mức: "&amp;I179,"Ước lượng thực tế"&amp;IF(I179="","","; "&amp;I179))))</f>
        <v/>
      </c>
      <c r="R179" s="83" t="str">
        <f t="shared" si="23"/>
        <v/>
      </c>
      <c r="S179" s="81"/>
    </row>
    <row r="180" spans="1:19">
      <c r="A180" s="81"/>
      <c r="B180" s="83" t="str">
        <f>IF(A180="","",IFERROR(IF(INDEX('2. A2_CongViec'!$C$3:$C$202,MATCH(A180,'2. A2_CongViec'!$A$3:$A$202,0))="","",INDEX('2. A2_CongViec'!$C$3:$C$202,MATCH(A180,'2. A2_CongViec'!$A$3:$A$202,0))),""))</f>
        <v/>
      </c>
      <c r="C180" s="81"/>
      <c r="D180" s="81"/>
      <c r="E180" s="81"/>
      <c r="F180" s="84" t="str">
        <f t="shared" si="20"/>
        <v/>
      </c>
      <c r="G180" s="84" t="str">
        <f t="shared" si="21"/>
        <v/>
      </c>
      <c r="H180" s="81"/>
      <c r="I180" s="81"/>
      <c r="J180" s="81"/>
      <c r="K180" s="81"/>
      <c r="L180" s="81"/>
      <c r="M180" s="83" t="str">
        <f>IF(L180="","",IFERROR(IF(INDEX('11. DM_SAN_PHAM'!$D$3:$D$202,MATCH(L180,'11. DM_SAN_PHAM'!$A$3:$A$202,0))="","",INDEX('11. DM_SAN_PHAM'!$D$3:$D$202,MATCH(L180,'11. DM_SAN_PHAM'!$A$3:$A$202,0))),""))</f>
        <v/>
      </c>
      <c r="N180" s="83" t="str">
        <f>IF(L180="","",IFERROR(IF(INDEX('11. DM_SAN_PHAM'!$E$3:$E$202,MATCH(L180,'11. DM_SAN_PHAM'!$A$3:$A$202,0))="","",INDEX('11. DM_SAN_PHAM'!$E$3:$E$202,MATCH(L180,'11. DM_SAN_PHAM'!$A$3:$A$202,0))),""))</f>
        <v/>
      </c>
      <c r="O180" s="83" t="str">
        <f>IF(L180="","",IFERROR(IF(INDEX('11. DM_SAN_PHAM'!$G$3:$G$202,MATCH(L180,'11. DM_SAN_PHAM'!$A$3:$A$202,0))="","",INDEX('11. DM_SAN_PHAM'!$G$3:$G$202,MATCH(L180,'11. DM_SAN_PHAM'!$A$3:$A$202,0))),""))</f>
        <v/>
      </c>
      <c r="P180" s="83" t="str">
        <f t="shared" si="22"/>
        <v/>
      </c>
      <c r="Q180" s="83" t="str">
        <f>IF(P180="","",IF(AND(ISNUMBER(N180),N180&gt;0,O180="Đã xác nhận",S180=""),"Định mức danh mục: "&amp;IFERROR(IF(INDEX('11. DM_SAN_PHAM'!$F$3:$F$202,MATCH(L180,'11. DM_SAN_PHAM'!$A$3:$A$202,0))="","",INDEX('11. DM_SAN_PHAM'!$F$3:$F$202,MATCH(L180,'11. DM_SAN_PHAM'!$A$3:$A$202,0))),""),IF(J180="Có định mức","Định mức: "&amp;I180,"Ước lượng thực tế"&amp;IF(I180="","","; "&amp;I180))))</f>
        <v/>
      </c>
      <c r="R180" s="83" t="str">
        <f t="shared" si="23"/>
        <v/>
      </c>
      <c r="S180" s="81"/>
    </row>
    <row r="181" spans="1:19">
      <c r="A181" s="81"/>
      <c r="B181" s="83" t="str">
        <f>IF(A181="","",IFERROR(IF(INDEX('2. A2_CongViec'!$C$3:$C$202,MATCH(A181,'2. A2_CongViec'!$A$3:$A$202,0))="","",INDEX('2. A2_CongViec'!$C$3:$C$202,MATCH(A181,'2. A2_CongViec'!$A$3:$A$202,0))),""))</f>
        <v/>
      </c>
      <c r="C181" s="81"/>
      <c r="D181" s="81"/>
      <c r="E181" s="81"/>
      <c r="F181" s="84" t="str">
        <f t="shared" si="20"/>
        <v/>
      </c>
      <c r="G181" s="84" t="str">
        <f t="shared" si="21"/>
        <v/>
      </c>
      <c r="H181" s="81"/>
      <c r="I181" s="81"/>
      <c r="J181" s="81"/>
      <c r="K181" s="81"/>
      <c r="L181" s="81"/>
      <c r="M181" s="83" t="str">
        <f>IF(L181="","",IFERROR(IF(INDEX('11. DM_SAN_PHAM'!$D$3:$D$202,MATCH(L181,'11. DM_SAN_PHAM'!$A$3:$A$202,0))="","",INDEX('11. DM_SAN_PHAM'!$D$3:$D$202,MATCH(L181,'11. DM_SAN_PHAM'!$A$3:$A$202,0))),""))</f>
        <v/>
      </c>
      <c r="N181" s="83" t="str">
        <f>IF(L181="","",IFERROR(IF(INDEX('11. DM_SAN_PHAM'!$E$3:$E$202,MATCH(L181,'11. DM_SAN_PHAM'!$A$3:$A$202,0))="","",INDEX('11. DM_SAN_PHAM'!$E$3:$E$202,MATCH(L181,'11. DM_SAN_PHAM'!$A$3:$A$202,0))),""))</f>
        <v/>
      </c>
      <c r="O181" s="83" t="str">
        <f>IF(L181="","",IFERROR(IF(INDEX('11. DM_SAN_PHAM'!$G$3:$G$202,MATCH(L181,'11. DM_SAN_PHAM'!$A$3:$A$202,0))="","",INDEX('11. DM_SAN_PHAM'!$G$3:$G$202,MATCH(L181,'11. DM_SAN_PHAM'!$A$3:$A$202,0))),""))</f>
        <v/>
      </c>
      <c r="P181" s="83" t="str">
        <f t="shared" si="22"/>
        <v/>
      </c>
      <c r="Q181" s="83" t="str">
        <f>IF(P181="","",IF(AND(ISNUMBER(N181),N181&gt;0,O181="Đã xác nhận",S181=""),"Định mức danh mục: "&amp;IFERROR(IF(INDEX('11. DM_SAN_PHAM'!$F$3:$F$202,MATCH(L181,'11. DM_SAN_PHAM'!$A$3:$A$202,0))="","",INDEX('11. DM_SAN_PHAM'!$F$3:$F$202,MATCH(L181,'11. DM_SAN_PHAM'!$A$3:$A$202,0))),""),IF(J181="Có định mức","Định mức: "&amp;I181,"Ước lượng thực tế"&amp;IF(I181="","","; "&amp;I181))))</f>
        <v/>
      </c>
      <c r="R181" s="83" t="str">
        <f t="shared" si="23"/>
        <v/>
      </c>
      <c r="S181" s="81"/>
    </row>
    <row r="182" spans="1:19">
      <c r="A182" s="81"/>
      <c r="B182" s="83" t="str">
        <f>IF(A182="","",IFERROR(IF(INDEX('2. A2_CongViec'!$C$3:$C$202,MATCH(A182,'2. A2_CongViec'!$A$3:$A$202,0))="","",INDEX('2. A2_CongViec'!$C$3:$C$202,MATCH(A182,'2. A2_CongViec'!$A$3:$A$202,0))),""))</f>
        <v/>
      </c>
      <c r="C182" s="81"/>
      <c r="D182" s="81"/>
      <c r="E182" s="81"/>
      <c r="F182" s="84" t="str">
        <f t="shared" si="20"/>
        <v/>
      </c>
      <c r="G182" s="84" t="str">
        <f t="shared" si="21"/>
        <v/>
      </c>
      <c r="H182" s="81"/>
      <c r="I182" s="81"/>
      <c r="J182" s="81"/>
      <c r="K182" s="81"/>
      <c r="L182" s="81"/>
      <c r="M182" s="83" t="str">
        <f>IF(L182="","",IFERROR(IF(INDEX('11. DM_SAN_PHAM'!$D$3:$D$202,MATCH(L182,'11. DM_SAN_PHAM'!$A$3:$A$202,0))="","",INDEX('11. DM_SAN_PHAM'!$D$3:$D$202,MATCH(L182,'11. DM_SAN_PHAM'!$A$3:$A$202,0))),""))</f>
        <v/>
      </c>
      <c r="N182" s="83" t="str">
        <f>IF(L182="","",IFERROR(IF(INDEX('11. DM_SAN_PHAM'!$E$3:$E$202,MATCH(L182,'11. DM_SAN_PHAM'!$A$3:$A$202,0))="","",INDEX('11. DM_SAN_PHAM'!$E$3:$E$202,MATCH(L182,'11. DM_SAN_PHAM'!$A$3:$A$202,0))),""))</f>
        <v/>
      </c>
      <c r="O182" s="83" t="str">
        <f>IF(L182="","",IFERROR(IF(INDEX('11. DM_SAN_PHAM'!$G$3:$G$202,MATCH(L182,'11. DM_SAN_PHAM'!$A$3:$A$202,0))="","",INDEX('11. DM_SAN_PHAM'!$G$3:$G$202,MATCH(L182,'11. DM_SAN_PHAM'!$A$3:$A$202,0))),""))</f>
        <v/>
      </c>
      <c r="P182" s="83" t="str">
        <f t="shared" si="22"/>
        <v/>
      </c>
      <c r="Q182" s="83" t="str">
        <f>IF(P182="","",IF(AND(ISNUMBER(N182),N182&gt;0,O182="Đã xác nhận",S182=""),"Định mức danh mục: "&amp;IFERROR(IF(INDEX('11. DM_SAN_PHAM'!$F$3:$F$202,MATCH(L182,'11. DM_SAN_PHAM'!$A$3:$A$202,0))="","",INDEX('11. DM_SAN_PHAM'!$F$3:$F$202,MATCH(L182,'11. DM_SAN_PHAM'!$A$3:$A$202,0))),""),IF(J182="Có định mức","Định mức: "&amp;I182,"Ước lượng thực tế"&amp;IF(I182="","","; "&amp;I182))))</f>
        <v/>
      </c>
      <c r="R182" s="83" t="str">
        <f t="shared" si="23"/>
        <v/>
      </c>
      <c r="S182" s="81"/>
    </row>
    <row r="183" spans="1:19">
      <c r="A183" s="81"/>
      <c r="B183" s="83" t="str">
        <f>IF(A183="","",IFERROR(IF(INDEX('2. A2_CongViec'!$C$3:$C$202,MATCH(A183,'2. A2_CongViec'!$A$3:$A$202,0))="","",INDEX('2. A2_CongViec'!$C$3:$C$202,MATCH(A183,'2. A2_CongViec'!$A$3:$A$202,0))),""))</f>
        <v/>
      </c>
      <c r="C183" s="81"/>
      <c r="D183" s="81"/>
      <c r="E183" s="81"/>
      <c r="F183" s="84" t="str">
        <f t="shared" si="20"/>
        <v/>
      </c>
      <c r="G183" s="84" t="str">
        <f t="shared" si="21"/>
        <v/>
      </c>
      <c r="H183" s="81"/>
      <c r="I183" s="81"/>
      <c r="J183" s="81"/>
      <c r="K183" s="81"/>
      <c r="L183" s="81"/>
      <c r="M183" s="83" t="str">
        <f>IF(L183="","",IFERROR(IF(INDEX('11. DM_SAN_PHAM'!$D$3:$D$202,MATCH(L183,'11. DM_SAN_PHAM'!$A$3:$A$202,0))="","",INDEX('11. DM_SAN_PHAM'!$D$3:$D$202,MATCH(L183,'11. DM_SAN_PHAM'!$A$3:$A$202,0))),""))</f>
        <v/>
      </c>
      <c r="N183" s="83" t="str">
        <f>IF(L183="","",IFERROR(IF(INDEX('11. DM_SAN_PHAM'!$E$3:$E$202,MATCH(L183,'11. DM_SAN_PHAM'!$A$3:$A$202,0))="","",INDEX('11. DM_SAN_PHAM'!$E$3:$E$202,MATCH(L183,'11. DM_SAN_PHAM'!$A$3:$A$202,0))),""))</f>
        <v/>
      </c>
      <c r="O183" s="83" t="str">
        <f>IF(L183="","",IFERROR(IF(INDEX('11. DM_SAN_PHAM'!$G$3:$G$202,MATCH(L183,'11. DM_SAN_PHAM'!$A$3:$A$202,0))="","",INDEX('11. DM_SAN_PHAM'!$G$3:$G$202,MATCH(L183,'11. DM_SAN_PHAM'!$A$3:$A$202,0))),""))</f>
        <v/>
      </c>
      <c r="P183" s="83" t="str">
        <f t="shared" si="22"/>
        <v/>
      </c>
      <c r="Q183" s="83" t="str">
        <f>IF(P183="","",IF(AND(ISNUMBER(N183),N183&gt;0,O183="Đã xác nhận",S183=""),"Định mức danh mục: "&amp;IFERROR(IF(INDEX('11. DM_SAN_PHAM'!$F$3:$F$202,MATCH(L183,'11. DM_SAN_PHAM'!$A$3:$A$202,0))="","",INDEX('11. DM_SAN_PHAM'!$F$3:$F$202,MATCH(L183,'11. DM_SAN_PHAM'!$A$3:$A$202,0))),""),IF(J183="Có định mức","Định mức: "&amp;I183,"Ước lượng thực tế"&amp;IF(I183="","","; "&amp;I183))))</f>
        <v/>
      </c>
      <c r="R183" s="83" t="str">
        <f t="shared" si="23"/>
        <v/>
      </c>
      <c r="S183" s="81"/>
    </row>
    <row r="184" spans="1:19">
      <c r="A184" s="81"/>
      <c r="B184" s="83" t="str">
        <f>IF(A184="","",IFERROR(IF(INDEX('2. A2_CongViec'!$C$3:$C$202,MATCH(A184,'2. A2_CongViec'!$A$3:$A$202,0))="","",INDEX('2. A2_CongViec'!$C$3:$C$202,MATCH(A184,'2. A2_CongViec'!$A$3:$A$202,0))),""))</f>
        <v/>
      </c>
      <c r="C184" s="81"/>
      <c r="D184" s="81"/>
      <c r="E184" s="81"/>
      <c r="F184" s="84" t="str">
        <f t="shared" si="20"/>
        <v/>
      </c>
      <c r="G184" s="84" t="str">
        <f t="shared" si="21"/>
        <v/>
      </c>
      <c r="H184" s="81"/>
      <c r="I184" s="81"/>
      <c r="J184" s="81"/>
      <c r="K184" s="81"/>
      <c r="L184" s="81"/>
      <c r="M184" s="83" t="str">
        <f>IF(L184="","",IFERROR(IF(INDEX('11. DM_SAN_PHAM'!$D$3:$D$202,MATCH(L184,'11. DM_SAN_PHAM'!$A$3:$A$202,0))="","",INDEX('11. DM_SAN_PHAM'!$D$3:$D$202,MATCH(L184,'11. DM_SAN_PHAM'!$A$3:$A$202,0))),""))</f>
        <v/>
      </c>
      <c r="N184" s="83" t="str">
        <f>IF(L184="","",IFERROR(IF(INDEX('11. DM_SAN_PHAM'!$E$3:$E$202,MATCH(L184,'11. DM_SAN_PHAM'!$A$3:$A$202,0))="","",INDEX('11. DM_SAN_PHAM'!$E$3:$E$202,MATCH(L184,'11. DM_SAN_PHAM'!$A$3:$A$202,0))),""))</f>
        <v/>
      </c>
      <c r="O184" s="83" t="str">
        <f>IF(L184="","",IFERROR(IF(INDEX('11. DM_SAN_PHAM'!$G$3:$G$202,MATCH(L184,'11. DM_SAN_PHAM'!$A$3:$A$202,0))="","",INDEX('11. DM_SAN_PHAM'!$G$3:$G$202,MATCH(L184,'11. DM_SAN_PHAM'!$A$3:$A$202,0))),""))</f>
        <v/>
      </c>
      <c r="P184" s="83" t="str">
        <f t="shared" si="22"/>
        <v/>
      </c>
      <c r="Q184" s="83" t="str">
        <f>IF(P184="","",IF(AND(ISNUMBER(N184),N184&gt;0,O184="Đã xác nhận",S184=""),"Định mức danh mục: "&amp;IFERROR(IF(INDEX('11. DM_SAN_PHAM'!$F$3:$F$202,MATCH(L184,'11. DM_SAN_PHAM'!$A$3:$A$202,0))="","",INDEX('11. DM_SAN_PHAM'!$F$3:$F$202,MATCH(L184,'11. DM_SAN_PHAM'!$A$3:$A$202,0))),""),IF(J184="Có định mức","Định mức: "&amp;I184,"Ước lượng thực tế"&amp;IF(I184="","","; "&amp;I184))))</f>
        <v/>
      </c>
      <c r="R184" s="83" t="str">
        <f t="shared" si="23"/>
        <v/>
      </c>
      <c r="S184" s="81"/>
    </row>
    <row r="185" spans="1:19">
      <c r="A185" s="81"/>
      <c r="B185" s="83" t="str">
        <f>IF(A185="","",IFERROR(IF(INDEX('2. A2_CongViec'!$C$3:$C$202,MATCH(A185,'2. A2_CongViec'!$A$3:$A$202,0))="","",INDEX('2. A2_CongViec'!$C$3:$C$202,MATCH(A185,'2. A2_CongViec'!$A$3:$A$202,0))),""))</f>
        <v/>
      </c>
      <c r="C185" s="81"/>
      <c r="D185" s="81"/>
      <c r="E185" s="81"/>
      <c r="F185" s="84" t="str">
        <f t="shared" si="20"/>
        <v/>
      </c>
      <c r="G185" s="84" t="str">
        <f t="shared" si="21"/>
        <v/>
      </c>
      <c r="H185" s="81"/>
      <c r="I185" s="81"/>
      <c r="J185" s="81"/>
      <c r="K185" s="81"/>
      <c r="L185" s="81"/>
      <c r="M185" s="83" t="str">
        <f>IF(L185="","",IFERROR(IF(INDEX('11. DM_SAN_PHAM'!$D$3:$D$202,MATCH(L185,'11. DM_SAN_PHAM'!$A$3:$A$202,0))="","",INDEX('11. DM_SAN_PHAM'!$D$3:$D$202,MATCH(L185,'11. DM_SAN_PHAM'!$A$3:$A$202,0))),""))</f>
        <v/>
      </c>
      <c r="N185" s="83" t="str">
        <f>IF(L185="","",IFERROR(IF(INDEX('11. DM_SAN_PHAM'!$E$3:$E$202,MATCH(L185,'11. DM_SAN_PHAM'!$A$3:$A$202,0))="","",INDEX('11. DM_SAN_PHAM'!$E$3:$E$202,MATCH(L185,'11. DM_SAN_PHAM'!$A$3:$A$202,0))),""))</f>
        <v/>
      </c>
      <c r="O185" s="83" t="str">
        <f>IF(L185="","",IFERROR(IF(INDEX('11. DM_SAN_PHAM'!$G$3:$G$202,MATCH(L185,'11. DM_SAN_PHAM'!$A$3:$A$202,0))="","",INDEX('11. DM_SAN_PHAM'!$G$3:$G$202,MATCH(L185,'11. DM_SAN_PHAM'!$A$3:$A$202,0))),""))</f>
        <v/>
      </c>
      <c r="P185" s="83" t="str">
        <f t="shared" si="22"/>
        <v/>
      </c>
      <c r="Q185" s="83" t="str">
        <f>IF(P185="","",IF(AND(ISNUMBER(N185),N185&gt;0,O185="Đã xác nhận",S185=""),"Định mức danh mục: "&amp;IFERROR(IF(INDEX('11. DM_SAN_PHAM'!$F$3:$F$202,MATCH(L185,'11. DM_SAN_PHAM'!$A$3:$A$202,0))="","",INDEX('11. DM_SAN_PHAM'!$F$3:$F$202,MATCH(L185,'11. DM_SAN_PHAM'!$A$3:$A$202,0))),""),IF(J185="Có định mức","Định mức: "&amp;I185,"Ước lượng thực tế"&amp;IF(I185="","","; "&amp;I185))))</f>
        <v/>
      </c>
      <c r="R185" s="83" t="str">
        <f t="shared" si="23"/>
        <v/>
      </c>
      <c r="S185" s="81"/>
    </row>
    <row r="186" spans="1:19">
      <c r="A186" s="81"/>
      <c r="B186" s="83" t="str">
        <f>IF(A186="","",IFERROR(IF(INDEX('2. A2_CongViec'!$C$3:$C$202,MATCH(A186,'2. A2_CongViec'!$A$3:$A$202,0))="","",INDEX('2. A2_CongViec'!$C$3:$C$202,MATCH(A186,'2. A2_CongViec'!$A$3:$A$202,0))),""))</f>
        <v/>
      </c>
      <c r="C186" s="81"/>
      <c r="D186" s="81"/>
      <c r="E186" s="81"/>
      <c r="F186" s="84" t="str">
        <f t="shared" si="20"/>
        <v/>
      </c>
      <c r="G186" s="84" t="str">
        <f t="shared" si="21"/>
        <v/>
      </c>
      <c r="H186" s="81"/>
      <c r="I186" s="81"/>
      <c r="J186" s="81"/>
      <c r="K186" s="81"/>
      <c r="L186" s="81"/>
      <c r="M186" s="83" t="str">
        <f>IF(L186="","",IFERROR(IF(INDEX('11. DM_SAN_PHAM'!$D$3:$D$202,MATCH(L186,'11. DM_SAN_PHAM'!$A$3:$A$202,0))="","",INDEX('11. DM_SAN_PHAM'!$D$3:$D$202,MATCH(L186,'11. DM_SAN_PHAM'!$A$3:$A$202,0))),""))</f>
        <v/>
      </c>
      <c r="N186" s="83" t="str">
        <f>IF(L186="","",IFERROR(IF(INDEX('11. DM_SAN_PHAM'!$E$3:$E$202,MATCH(L186,'11. DM_SAN_PHAM'!$A$3:$A$202,0))="","",INDEX('11. DM_SAN_PHAM'!$E$3:$E$202,MATCH(L186,'11. DM_SAN_PHAM'!$A$3:$A$202,0))),""))</f>
        <v/>
      </c>
      <c r="O186" s="83" t="str">
        <f>IF(L186="","",IFERROR(IF(INDEX('11. DM_SAN_PHAM'!$G$3:$G$202,MATCH(L186,'11. DM_SAN_PHAM'!$A$3:$A$202,0))="","",INDEX('11. DM_SAN_PHAM'!$G$3:$G$202,MATCH(L186,'11. DM_SAN_PHAM'!$A$3:$A$202,0))),""))</f>
        <v/>
      </c>
      <c r="P186" s="83" t="str">
        <f t="shared" si="22"/>
        <v/>
      </c>
      <c r="Q186" s="83" t="str">
        <f>IF(P186="","",IF(AND(ISNUMBER(N186),N186&gt;0,O186="Đã xác nhận",S186=""),"Định mức danh mục: "&amp;IFERROR(IF(INDEX('11. DM_SAN_PHAM'!$F$3:$F$202,MATCH(L186,'11. DM_SAN_PHAM'!$A$3:$A$202,0))="","",INDEX('11. DM_SAN_PHAM'!$F$3:$F$202,MATCH(L186,'11. DM_SAN_PHAM'!$A$3:$A$202,0))),""),IF(J186="Có định mức","Định mức: "&amp;I186,"Ước lượng thực tế"&amp;IF(I186="","","; "&amp;I186))))</f>
        <v/>
      </c>
      <c r="R186" s="83" t="str">
        <f t="shared" si="23"/>
        <v/>
      </c>
      <c r="S186" s="81"/>
    </row>
    <row r="187" spans="1:19">
      <c r="A187" s="81"/>
      <c r="B187" s="83" t="str">
        <f>IF(A187="","",IFERROR(IF(INDEX('2. A2_CongViec'!$C$3:$C$202,MATCH(A187,'2. A2_CongViec'!$A$3:$A$202,0))="","",INDEX('2. A2_CongViec'!$C$3:$C$202,MATCH(A187,'2. A2_CongViec'!$A$3:$A$202,0))),""))</f>
        <v/>
      </c>
      <c r="C187" s="81"/>
      <c r="D187" s="81"/>
      <c r="E187" s="81"/>
      <c r="F187" s="84" t="str">
        <f t="shared" si="20"/>
        <v/>
      </c>
      <c r="G187" s="84" t="str">
        <f t="shared" si="21"/>
        <v/>
      </c>
      <c r="H187" s="81"/>
      <c r="I187" s="81"/>
      <c r="J187" s="81"/>
      <c r="K187" s="81"/>
      <c r="L187" s="81"/>
      <c r="M187" s="83" t="str">
        <f>IF(L187="","",IFERROR(IF(INDEX('11. DM_SAN_PHAM'!$D$3:$D$202,MATCH(L187,'11. DM_SAN_PHAM'!$A$3:$A$202,0))="","",INDEX('11. DM_SAN_PHAM'!$D$3:$D$202,MATCH(L187,'11. DM_SAN_PHAM'!$A$3:$A$202,0))),""))</f>
        <v/>
      </c>
      <c r="N187" s="83" t="str">
        <f>IF(L187="","",IFERROR(IF(INDEX('11. DM_SAN_PHAM'!$E$3:$E$202,MATCH(L187,'11. DM_SAN_PHAM'!$A$3:$A$202,0))="","",INDEX('11. DM_SAN_PHAM'!$E$3:$E$202,MATCH(L187,'11. DM_SAN_PHAM'!$A$3:$A$202,0))),""))</f>
        <v/>
      </c>
      <c r="O187" s="83" t="str">
        <f>IF(L187="","",IFERROR(IF(INDEX('11. DM_SAN_PHAM'!$G$3:$G$202,MATCH(L187,'11. DM_SAN_PHAM'!$A$3:$A$202,0))="","",INDEX('11. DM_SAN_PHAM'!$G$3:$G$202,MATCH(L187,'11. DM_SAN_PHAM'!$A$3:$A$202,0))),""))</f>
        <v/>
      </c>
      <c r="P187" s="83" t="str">
        <f t="shared" si="22"/>
        <v/>
      </c>
      <c r="Q187" s="83" t="str">
        <f>IF(P187="","",IF(AND(ISNUMBER(N187),N187&gt;0,O187="Đã xác nhận",S187=""),"Định mức danh mục: "&amp;IFERROR(IF(INDEX('11. DM_SAN_PHAM'!$F$3:$F$202,MATCH(L187,'11. DM_SAN_PHAM'!$A$3:$A$202,0))="","",INDEX('11. DM_SAN_PHAM'!$F$3:$F$202,MATCH(L187,'11. DM_SAN_PHAM'!$A$3:$A$202,0))),""),IF(J187="Có định mức","Định mức: "&amp;I187,"Ước lượng thực tế"&amp;IF(I187="","","; "&amp;I187))))</f>
        <v/>
      </c>
      <c r="R187" s="83" t="str">
        <f t="shared" si="23"/>
        <v/>
      </c>
      <c r="S187" s="81"/>
    </row>
    <row r="188" spans="1:19">
      <c r="A188" s="81"/>
      <c r="B188" s="83" t="str">
        <f>IF(A188="","",IFERROR(IF(INDEX('2. A2_CongViec'!$C$3:$C$202,MATCH(A188,'2. A2_CongViec'!$A$3:$A$202,0))="","",INDEX('2. A2_CongViec'!$C$3:$C$202,MATCH(A188,'2. A2_CongViec'!$A$3:$A$202,0))),""))</f>
        <v/>
      </c>
      <c r="C188" s="81"/>
      <c r="D188" s="81"/>
      <c r="E188" s="81"/>
      <c r="F188" s="84" t="str">
        <f t="shared" si="20"/>
        <v/>
      </c>
      <c r="G188" s="84" t="str">
        <f t="shared" si="21"/>
        <v/>
      </c>
      <c r="H188" s="81"/>
      <c r="I188" s="81"/>
      <c r="J188" s="81"/>
      <c r="K188" s="81"/>
      <c r="L188" s="81"/>
      <c r="M188" s="83" t="str">
        <f>IF(L188="","",IFERROR(IF(INDEX('11. DM_SAN_PHAM'!$D$3:$D$202,MATCH(L188,'11. DM_SAN_PHAM'!$A$3:$A$202,0))="","",INDEX('11. DM_SAN_PHAM'!$D$3:$D$202,MATCH(L188,'11. DM_SAN_PHAM'!$A$3:$A$202,0))),""))</f>
        <v/>
      </c>
      <c r="N188" s="83" t="str">
        <f>IF(L188="","",IFERROR(IF(INDEX('11. DM_SAN_PHAM'!$E$3:$E$202,MATCH(L188,'11. DM_SAN_PHAM'!$A$3:$A$202,0))="","",INDEX('11. DM_SAN_PHAM'!$E$3:$E$202,MATCH(L188,'11. DM_SAN_PHAM'!$A$3:$A$202,0))),""))</f>
        <v/>
      </c>
      <c r="O188" s="83" t="str">
        <f>IF(L188="","",IFERROR(IF(INDEX('11. DM_SAN_PHAM'!$G$3:$G$202,MATCH(L188,'11. DM_SAN_PHAM'!$A$3:$A$202,0))="","",INDEX('11. DM_SAN_PHAM'!$G$3:$G$202,MATCH(L188,'11. DM_SAN_PHAM'!$A$3:$A$202,0))),""))</f>
        <v/>
      </c>
      <c r="P188" s="83" t="str">
        <f t="shared" si="22"/>
        <v/>
      </c>
      <c r="Q188" s="83" t="str">
        <f>IF(P188="","",IF(AND(ISNUMBER(N188),N188&gt;0,O188="Đã xác nhận",S188=""),"Định mức danh mục: "&amp;IFERROR(IF(INDEX('11. DM_SAN_PHAM'!$F$3:$F$202,MATCH(L188,'11. DM_SAN_PHAM'!$A$3:$A$202,0))="","",INDEX('11. DM_SAN_PHAM'!$F$3:$F$202,MATCH(L188,'11. DM_SAN_PHAM'!$A$3:$A$202,0))),""),IF(J188="Có định mức","Định mức: "&amp;I188,"Ước lượng thực tế"&amp;IF(I188="","","; "&amp;I188))))</f>
        <v/>
      </c>
      <c r="R188" s="83" t="str">
        <f t="shared" si="23"/>
        <v/>
      </c>
      <c r="S188" s="81"/>
    </row>
    <row r="189" spans="1:19">
      <c r="A189" s="81"/>
      <c r="B189" s="83" t="str">
        <f>IF(A189="","",IFERROR(IF(INDEX('2. A2_CongViec'!$C$3:$C$202,MATCH(A189,'2. A2_CongViec'!$A$3:$A$202,0))="","",INDEX('2. A2_CongViec'!$C$3:$C$202,MATCH(A189,'2. A2_CongViec'!$A$3:$A$202,0))),""))</f>
        <v/>
      </c>
      <c r="C189" s="81"/>
      <c r="D189" s="81"/>
      <c r="E189" s="81"/>
      <c r="F189" s="84" t="str">
        <f t="shared" si="20"/>
        <v/>
      </c>
      <c r="G189" s="84" t="str">
        <f t="shared" si="21"/>
        <v/>
      </c>
      <c r="H189" s="81"/>
      <c r="I189" s="81"/>
      <c r="J189" s="81"/>
      <c r="K189" s="81"/>
      <c r="L189" s="81"/>
      <c r="M189" s="83" t="str">
        <f>IF(L189="","",IFERROR(IF(INDEX('11. DM_SAN_PHAM'!$D$3:$D$202,MATCH(L189,'11. DM_SAN_PHAM'!$A$3:$A$202,0))="","",INDEX('11. DM_SAN_PHAM'!$D$3:$D$202,MATCH(L189,'11. DM_SAN_PHAM'!$A$3:$A$202,0))),""))</f>
        <v/>
      </c>
      <c r="N189" s="83" t="str">
        <f>IF(L189="","",IFERROR(IF(INDEX('11. DM_SAN_PHAM'!$E$3:$E$202,MATCH(L189,'11. DM_SAN_PHAM'!$A$3:$A$202,0))="","",INDEX('11. DM_SAN_PHAM'!$E$3:$E$202,MATCH(L189,'11. DM_SAN_PHAM'!$A$3:$A$202,0))),""))</f>
        <v/>
      </c>
      <c r="O189" s="83" t="str">
        <f>IF(L189="","",IFERROR(IF(INDEX('11. DM_SAN_PHAM'!$G$3:$G$202,MATCH(L189,'11. DM_SAN_PHAM'!$A$3:$A$202,0))="","",INDEX('11. DM_SAN_PHAM'!$G$3:$G$202,MATCH(L189,'11. DM_SAN_PHAM'!$A$3:$A$202,0))),""))</f>
        <v/>
      </c>
      <c r="P189" s="83" t="str">
        <f t="shared" si="22"/>
        <v/>
      </c>
      <c r="Q189" s="83" t="str">
        <f>IF(P189="","",IF(AND(ISNUMBER(N189),N189&gt;0,O189="Đã xác nhận",S189=""),"Định mức danh mục: "&amp;IFERROR(IF(INDEX('11. DM_SAN_PHAM'!$F$3:$F$202,MATCH(L189,'11. DM_SAN_PHAM'!$A$3:$A$202,0))="","",INDEX('11. DM_SAN_PHAM'!$F$3:$F$202,MATCH(L189,'11. DM_SAN_PHAM'!$A$3:$A$202,0))),""),IF(J189="Có định mức","Định mức: "&amp;I189,"Ước lượng thực tế"&amp;IF(I189="","","; "&amp;I189))))</f>
        <v/>
      </c>
      <c r="R189" s="83" t="str">
        <f t="shared" si="23"/>
        <v/>
      </c>
      <c r="S189" s="81"/>
    </row>
    <row r="190" spans="1:19">
      <c r="A190" s="81"/>
      <c r="B190" s="83" t="str">
        <f>IF(A190="","",IFERROR(IF(INDEX('2. A2_CongViec'!$C$3:$C$202,MATCH(A190,'2. A2_CongViec'!$A$3:$A$202,0))="","",INDEX('2. A2_CongViec'!$C$3:$C$202,MATCH(A190,'2. A2_CongViec'!$A$3:$A$202,0))),""))</f>
        <v/>
      </c>
      <c r="C190" s="81"/>
      <c r="D190" s="81"/>
      <c r="E190" s="81"/>
      <c r="F190" s="84" t="str">
        <f t="shared" si="20"/>
        <v/>
      </c>
      <c r="G190" s="84" t="str">
        <f t="shared" si="21"/>
        <v/>
      </c>
      <c r="H190" s="81"/>
      <c r="I190" s="81"/>
      <c r="J190" s="81"/>
      <c r="K190" s="81"/>
      <c r="L190" s="81"/>
      <c r="M190" s="83" t="str">
        <f>IF(L190="","",IFERROR(IF(INDEX('11. DM_SAN_PHAM'!$D$3:$D$202,MATCH(L190,'11. DM_SAN_PHAM'!$A$3:$A$202,0))="","",INDEX('11. DM_SAN_PHAM'!$D$3:$D$202,MATCH(L190,'11. DM_SAN_PHAM'!$A$3:$A$202,0))),""))</f>
        <v/>
      </c>
      <c r="N190" s="83" t="str">
        <f>IF(L190="","",IFERROR(IF(INDEX('11. DM_SAN_PHAM'!$E$3:$E$202,MATCH(L190,'11. DM_SAN_PHAM'!$A$3:$A$202,0))="","",INDEX('11. DM_SAN_PHAM'!$E$3:$E$202,MATCH(L190,'11. DM_SAN_PHAM'!$A$3:$A$202,0))),""))</f>
        <v/>
      </c>
      <c r="O190" s="83" t="str">
        <f>IF(L190="","",IFERROR(IF(INDEX('11. DM_SAN_PHAM'!$G$3:$G$202,MATCH(L190,'11. DM_SAN_PHAM'!$A$3:$A$202,0))="","",INDEX('11. DM_SAN_PHAM'!$G$3:$G$202,MATCH(L190,'11. DM_SAN_PHAM'!$A$3:$A$202,0))),""))</f>
        <v/>
      </c>
      <c r="P190" s="83" t="str">
        <f t="shared" si="22"/>
        <v/>
      </c>
      <c r="Q190" s="83" t="str">
        <f>IF(P190="","",IF(AND(ISNUMBER(N190),N190&gt;0,O190="Đã xác nhận",S190=""),"Định mức danh mục: "&amp;IFERROR(IF(INDEX('11. DM_SAN_PHAM'!$F$3:$F$202,MATCH(L190,'11. DM_SAN_PHAM'!$A$3:$A$202,0))="","",INDEX('11. DM_SAN_PHAM'!$F$3:$F$202,MATCH(L190,'11. DM_SAN_PHAM'!$A$3:$A$202,0))),""),IF(J190="Có định mức","Định mức: "&amp;I190,"Ước lượng thực tế"&amp;IF(I190="","","; "&amp;I190))))</f>
        <v/>
      </c>
      <c r="R190" s="83" t="str">
        <f t="shared" si="23"/>
        <v/>
      </c>
      <c r="S190" s="81"/>
    </row>
    <row r="191" spans="1:19">
      <c r="A191" s="81"/>
      <c r="B191" s="83" t="str">
        <f>IF(A191="","",IFERROR(IF(INDEX('2. A2_CongViec'!$C$3:$C$202,MATCH(A191,'2. A2_CongViec'!$A$3:$A$202,0))="","",INDEX('2. A2_CongViec'!$C$3:$C$202,MATCH(A191,'2. A2_CongViec'!$A$3:$A$202,0))),""))</f>
        <v/>
      </c>
      <c r="C191" s="81"/>
      <c r="D191" s="81"/>
      <c r="E191" s="81"/>
      <c r="F191" s="84" t="str">
        <f t="shared" si="20"/>
        <v/>
      </c>
      <c r="G191" s="84" t="str">
        <f t="shared" si="21"/>
        <v/>
      </c>
      <c r="H191" s="81"/>
      <c r="I191" s="81"/>
      <c r="J191" s="81"/>
      <c r="K191" s="81"/>
      <c r="L191" s="81"/>
      <c r="M191" s="83" t="str">
        <f>IF(L191="","",IFERROR(IF(INDEX('11. DM_SAN_PHAM'!$D$3:$D$202,MATCH(L191,'11. DM_SAN_PHAM'!$A$3:$A$202,0))="","",INDEX('11. DM_SAN_PHAM'!$D$3:$D$202,MATCH(L191,'11. DM_SAN_PHAM'!$A$3:$A$202,0))),""))</f>
        <v/>
      </c>
      <c r="N191" s="83" t="str">
        <f>IF(L191="","",IFERROR(IF(INDEX('11. DM_SAN_PHAM'!$E$3:$E$202,MATCH(L191,'11. DM_SAN_PHAM'!$A$3:$A$202,0))="","",INDEX('11. DM_SAN_PHAM'!$E$3:$E$202,MATCH(L191,'11. DM_SAN_PHAM'!$A$3:$A$202,0))),""))</f>
        <v/>
      </c>
      <c r="O191" s="83" t="str">
        <f>IF(L191="","",IFERROR(IF(INDEX('11. DM_SAN_PHAM'!$G$3:$G$202,MATCH(L191,'11. DM_SAN_PHAM'!$A$3:$A$202,0))="","",INDEX('11. DM_SAN_PHAM'!$G$3:$G$202,MATCH(L191,'11. DM_SAN_PHAM'!$A$3:$A$202,0))),""))</f>
        <v/>
      </c>
      <c r="P191" s="83" t="str">
        <f t="shared" si="22"/>
        <v/>
      </c>
      <c r="Q191" s="83" t="str">
        <f>IF(P191="","",IF(AND(ISNUMBER(N191),N191&gt;0,O191="Đã xác nhận",S191=""),"Định mức danh mục: "&amp;IFERROR(IF(INDEX('11. DM_SAN_PHAM'!$F$3:$F$202,MATCH(L191,'11. DM_SAN_PHAM'!$A$3:$A$202,0))="","",INDEX('11. DM_SAN_PHAM'!$F$3:$F$202,MATCH(L191,'11. DM_SAN_PHAM'!$A$3:$A$202,0))),""),IF(J191="Có định mức","Định mức: "&amp;I191,"Ước lượng thực tế"&amp;IF(I191="","","; "&amp;I191))))</f>
        <v/>
      </c>
      <c r="R191" s="83" t="str">
        <f t="shared" si="23"/>
        <v/>
      </c>
      <c r="S191" s="81"/>
    </row>
    <row r="192" spans="1:19">
      <c r="A192" s="81"/>
      <c r="B192" s="83" t="str">
        <f>IF(A192="","",IFERROR(IF(INDEX('2. A2_CongViec'!$C$3:$C$202,MATCH(A192,'2. A2_CongViec'!$A$3:$A$202,0))="","",INDEX('2. A2_CongViec'!$C$3:$C$202,MATCH(A192,'2. A2_CongViec'!$A$3:$A$202,0))),""))</f>
        <v/>
      </c>
      <c r="C192" s="81"/>
      <c r="D192" s="81"/>
      <c r="E192" s="81"/>
      <c r="F192" s="84" t="str">
        <f t="shared" si="20"/>
        <v/>
      </c>
      <c r="G192" s="84" t="str">
        <f t="shared" si="21"/>
        <v/>
      </c>
      <c r="H192" s="81"/>
      <c r="I192" s="81"/>
      <c r="J192" s="81"/>
      <c r="K192" s="81"/>
      <c r="L192" s="81"/>
      <c r="M192" s="83" t="str">
        <f>IF(L192="","",IFERROR(IF(INDEX('11. DM_SAN_PHAM'!$D$3:$D$202,MATCH(L192,'11. DM_SAN_PHAM'!$A$3:$A$202,0))="","",INDEX('11. DM_SAN_PHAM'!$D$3:$D$202,MATCH(L192,'11. DM_SAN_PHAM'!$A$3:$A$202,0))),""))</f>
        <v/>
      </c>
      <c r="N192" s="83" t="str">
        <f>IF(L192="","",IFERROR(IF(INDEX('11. DM_SAN_PHAM'!$E$3:$E$202,MATCH(L192,'11. DM_SAN_PHAM'!$A$3:$A$202,0))="","",INDEX('11. DM_SAN_PHAM'!$E$3:$E$202,MATCH(L192,'11. DM_SAN_PHAM'!$A$3:$A$202,0))),""))</f>
        <v/>
      </c>
      <c r="O192" s="83" t="str">
        <f>IF(L192="","",IFERROR(IF(INDEX('11. DM_SAN_PHAM'!$G$3:$G$202,MATCH(L192,'11. DM_SAN_PHAM'!$A$3:$A$202,0))="","",INDEX('11. DM_SAN_PHAM'!$G$3:$G$202,MATCH(L192,'11. DM_SAN_PHAM'!$A$3:$A$202,0))),""))</f>
        <v/>
      </c>
      <c r="P192" s="83" t="str">
        <f t="shared" si="22"/>
        <v/>
      </c>
      <c r="Q192" s="83" t="str">
        <f>IF(P192="","",IF(AND(ISNUMBER(N192),N192&gt;0,O192="Đã xác nhận",S192=""),"Định mức danh mục: "&amp;IFERROR(IF(INDEX('11. DM_SAN_PHAM'!$F$3:$F$202,MATCH(L192,'11. DM_SAN_PHAM'!$A$3:$A$202,0))="","",INDEX('11. DM_SAN_PHAM'!$F$3:$F$202,MATCH(L192,'11. DM_SAN_PHAM'!$A$3:$A$202,0))),""),IF(J192="Có định mức","Định mức: "&amp;I192,"Ước lượng thực tế"&amp;IF(I192="","","; "&amp;I192))))</f>
        <v/>
      </c>
      <c r="R192" s="83" t="str">
        <f t="shared" si="23"/>
        <v/>
      </c>
      <c r="S192" s="81"/>
    </row>
    <row r="193" spans="1:19">
      <c r="A193" s="81"/>
      <c r="B193" s="83" t="str">
        <f>IF(A193="","",IFERROR(IF(INDEX('2. A2_CongViec'!$C$3:$C$202,MATCH(A193,'2. A2_CongViec'!$A$3:$A$202,0))="","",INDEX('2. A2_CongViec'!$C$3:$C$202,MATCH(A193,'2. A2_CongViec'!$A$3:$A$202,0))),""))</f>
        <v/>
      </c>
      <c r="C193" s="81"/>
      <c r="D193" s="81"/>
      <c r="E193" s="81"/>
      <c r="F193" s="84" t="str">
        <f t="shared" si="20"/>
        <v/>
      </c>
      <c r="G193" s="84" t="str">
        <f t="shared" si="21"/>
        <v/>
      </c>
      <c r="H193" s="81"/>
      <c r="I193" s="81"/>
      <c r="J193" s="81"/>
      <c r="K193" s="81"/>
      <c r="L193" s="81"/>
      <c r="M193" s="83" t="str">
        <f>IF(L193="","",IFERROR(IF(INDEX('11. DM_SAN_PHAM'!$D$3:$D$202,MATCH(L193,'11. DM_SAN_PHAM'!$A$3:$A$202,0))="","",INDEX('11. DM_SAN_PHAM'!$D$3:$D$202,MATCH(L193,'11. DM_SAN_PHAM'!$A$3:$A$202,0))),""))</f>
        <v/>
      </c>
      <c r="N193" s="83" t="str">
        <f>IF(L193="","",IFERROR(IF(INDEX('11. DM_SAN_PHAM'!$E$3:$E$202,MATCH(L193,'11. DM_SAN_PHAM'!$A$3:$A$202,0))="","",INDEX('11. DM_SAN_PHAM'!$E$3:$E$202,MATCH(L193,'11. DM_SAN_PHAM'!$A$3:$A$202,0))),""))</f>
        <v/>
      </c>
      <c r="O193" s="83" t="str">
        <f>IF(L193="","",IFERROR(IF(INDEX('11. DM_SAN_PHAM'!$G$3:$G$202,MATCH(L193,'11. DM_SAN_PHAM'!$A$3:$A$202,0))="","",INDEX('11. DM_SAN_PHAM'!$G$3:$G$202,MATCH(L193,'11. DM_SAN_PHAM'!$A$3:$A$202,0))),""))</f>
        <v/>
      </c>
      <c r="P193" s="83" t="str">
        <f t="shared" si="22"/>
        <v/>
      </c>
      <c r="Q193" s="83" t="str">
        <f>IF(P193="","",IF(AND(ISNUMBER(N193),N193&gt;0,O193="Đã xác nhận",S193=""),"Định mức danh mục: "&amp;IFERROR(IF(INDEX('11. DM_SAN_PHAM'!$F$3:$F$202,MATCH(L193,'11. DM_SAN_PHAM'!$A$3:$A$202,0))="","",INDEX('11. DM_SAN_PHAM'!$F$3:$F$202,MATCH(L193,'11. DM_SAN_PHAM'!$A$3:$A$202,0))),""),IF(J193="Có định mức","Định mức: "&amp;I193,"Ước lượng thực tế"&amp;IF(I193="","","; "&amp;I193))))</f>
        <v/>
      </c>
      <c r="R193" s="83" t="str">
        <f t="shared" si="23"/>
        <v/>
      </c>
      <c r="S193" s="81"/>
    </row>
    <row r="194" spans="1:19">
      <c r="A194" s="81"/>
      <c r="B194" s="83" t="str">
        <f>IF(A194="","",IFERROR(IF(INDEX('2. A2_CongViec'!$C$3:$C$202,MATCH(A194,'2. A2_CongViec'!$A$3:$A$202,0))="","",INDEX('2. A2_CongViec'!$C$3:$C$202,MATCH(A194,'2. A2_CongViec'!$A$3:$A$202,0))),""))</f>
        <v/>
      </c>
      <c r="C194" s="81"/>
      <c r="D194" s="81"/>
      <c r="E194" s="81"/>
      <c r="F194" s="84" t="str">
        <f t="shared" si="20"/>
        <v/>
      </c>
      <c r="G194" s="84" t="str">
        <f t="shared" si="21"/>
        <v/>
      </c>
      <c r="H194" s="81"/>
      <c r="I194" s="81"/>
      <c r="J194" s="81"/>
      <c r="K194" s="81"/>
      <c r="L194" s="81"/>
      <c r="M194" s="83" t="str">
        <f>IF(L194="","",IFERROR(IF(INDEX('11. DM_SAN_PHAM'!$D$3:$D$202,MATCH(L194,'11. DM_SAN_PHAM'!$A$3:$A$202,0))="","",INDEX('11. DM_SAN_PHAM'!$D$3:$D$202,MATCH(L194,'11. DM_SAN_PHAM'!$A$3:$A$202,0))),""))</f>
        <v/>
      </c>
      <c r="N194" s="83" t="str">
        <f>IF(L194="","",IFERROR(IF(INDEX('11. DM_SAN_PHAM'!$E$3:$E$202,MATCH(L194,'11. DM_SAN_PHAM'!$A$3:$A$202,0))="","",INDEX('11. DM_SAN_PHAM'!$E$3:$E$202,MATCH(L194,'11. DM_SAN_PHAM'!$A$3:$A$202,0))),""))</f>
        <v/>
      </c>
      <c r="O194" s="83" t="str">
        <f>IF(L194="","",IFERROR(IF(INDEX('11. DM_SAN_PHAM'!$G$3:$G$202,MATCH(L194,'11. DM_SAN_PHAM'!$A$3:$A$202,0))="","",INDEX('11. DM_SAN_PHAM'!$G$3:$G$202,MATCH(L194,'11. DM_SAN_PHAM'!$A$3:$A$202,0))),""))</f>
        <v/>
      </c>
      <c r="P194" s="83" t="str">
        <f t="shared" si="22"/>
        <v/>
      </c>
      <c r="Q194" s="83" t="str">
        <f>IF(P194="","",IF(AND(ISNUMBER(N194),N194&gt;0,O194="Đã xác nhận",S194=""),"Định mức danh mục: "&amp;IFERROR(IF(INDEX('11. DM_SAN_PHAM'!$F$3:$F$202,MATCH(L194,'11. DM_SAN_PHAM'!$A$3:$A$202,0))="","",INDEX('11. DM_SAN_PHAM'!$F$3:$F$202,MATCH(L194,'11. DM_SAN_PHAM'!$A$3:$A$202,0))),""),IF(J194="Có định mức","Định mức: "&amp;I194,"Ước lượng thực tế"&amp;IF(I194="","","; "&amp;I194))))</f>
        <v/>
      </c>
      <c r="R194" s="83" t="str">
        <f t="shared" si="23"/>
        <v/>
      </c>
      <c r="S194" s="81"/>
    </row>
    <row r="195" spans="1:19">
      <c r="A195" s="81"/>
      <c r="B195" s="83" t="str">
        <f>IF(A195="","",IFERROR(IF(INDEX('2. A2_CongViec'!$C$3:$C$202,MATCH(A195,'2. A2_CongViec'!$A$3:$A$202,0))="","",INDEX('2. A2_CongViec'!$C$3:$C$202,MATCH(A195,'2. A2_CongViec'!$A$3:$A$202,0))),""))</f>
        <v/>
      </c>
      <c r="C195" s="81"/>
      <c r="D195" s="81"/>
      <c r="E195" s="81"/>
      <c r="F195" s="84" t="str">
        <f t="shared" ref="F195:F202" si="24">IF(R195&lt;&gt;"ĐẠT","",IF(AND(C195="",ISNUMBER(E195),E195&gt;0),0,C195*P195/60))</f>
        <v/>
      </c>
      <c r="G195" s="84" t="str">
        <f t="shared" ref="G195:G202" si="25">IF(NOT(ISNUMBER(F195)),"",F195+IF(ISNUMBER(E195),E195,0))</f>
        <v/>
      </c>
      <c r="H195" s="81"/>
      <c r="I195" s="81"/>
      <c r="J195" s="81"/>
      <c r="K195" s="81"/>
      <c r="L195" s="81"/>
      <c r="M195" s="83" t="str">
        <f>IF(L195="","",IFERROR(IF(INDEX('11. DM_SAN_PHAM'!$D$3:$D$202,MATCH(L195,'11. DM_SAN_PHAM'!$A$3:$A$202,0))="","",INDEX('11. DM_SAN_PHAM'!$D$3:$D$202,MATCH(L195,'11. DM_SAN_PHAM'!$A$3:$A$202,0))),""))</f>
        <v/>
      </c>
      <c r="N195" s="83" t="str">
        <f>IF(L195="","",IFERROR(IF(INDEX('11. DM_SAN_PHAM'!$E$3:$E$202,MATCH(L195,'11. DM_SAN_PHAM'!$A$3:$A$202,0))="","",INDEX('11. DM_SAN_PHAM'!$E$3:$E$202,MATCH(L195,'11. DM_SAN_PHAM'!$A$3:$A$202,0))),""))</f>
        <v/>
      </c>
      <c r="O195" s="83" t="str">
        <f>IF(L195="","",IFERROR(IF(INDEX('11. DM_SAN_PHAM'!$G$3:$G$202,MATCH(L195,'11. DM_SAN_PHAM'!$A$3:$A$202,0))="","",INDEX('11. DM_SAN_PHAM'!$G$3:$G$202,MATCH(L195,'11. DM_SAN_PHAM'!$A$3:$A$202,0))),""))</f>
        <v/>
      </c>
      <c r="P195" s="83" t="str">
        <f t="shared" ref="P195:P202" si="26">IF(A195="","",IF(AND(ISNUMBER(N195),N195&gt;0,O195="Đã xác nhận",S195=""),N195,IF(AND(ISNUMBER(D195),D195&gt;0,OR(J195="Kiểm đếm, ước lượng thực tế",AND(J195="Có định mức",I195&lt;&gt;""))),D195,"")))</f>
        <v/>
      </c>
      <c r="Q195" s="83" t="str">
        <f>IF(P195="","",IF(AND(ISNUMBER(N195),N195&gt;0,O195="Đã xác nhận",S195=""),"Định mức danh mục: "&amp;IFERROR(IF(INDEX('11. DM_SAN_PHAM'!$F$3:$F$202,MATCH(L195,'11. DM_SAN_PHAM'!$A$3:$A$202,0))="","",INDEX('11. DM_SAN_PHAM'!$F$3:$F$202,MATCH(L195,'11. DM_SAN_PHAM'!$A$3:$A$202,0))),""),IF(J195="Có định mức","Định mức: "&amp;I195,"Ước lượng thực tế"&amp;IF(I195="","","; "&amp;I195))))</f>
        <v/>
      </c>
      <c r="R195" s="83" t="str">
        <f t="shared" ref="R195:R202" si="27">IF(A195="","",IF(B195="","THIẾU MÃ VTVL",IF(H195="","THIẾU NGUỒN SẢN LƯỢNG/CÔNG VIỆC",IF(K195="","THIẾU KỲ",IF(AND(C195="",ISNUMBER(E195),E195&gt;0,I195&lt;&gt;""),"ĐẠT",IF(C195="","THIẾU SẢN LƯỢNG",IF(J195="","CHƯA CHỌN TRẠNG THÁI",IF(AND(ISNUMBER(N195),N195&gt;0,O195="Đã xác nhận",S195&lt;&gt;"",LEFT(TRIM(S195),LEN("Đã xác nhận:"))&lt;&gt;"Đã xác nhận:"),"CHỜ XÁC NHẬN KHÁC CHUẨN",IF(AND(I195="",NOT(AND(ISNUMBER(N195),N195&gt;0,O195="Đã xác nhận",S195=""))),"THIẾU NGUỒN THỜI GIAN",IF(P195="","THIẾU THỜI GIAN","ĐẠT"))))))))))</f>
        <v/>
      </c>
      <c r="S195" s="81"/>
    </row>
    <row r="196" spans="1:19">
      <c r="A196" s="81"/>
      <c r="B196" s="83" t="str">
        <f>IF(A196="","",IFERROR(IF(INDEX('2. A2_CongViec'!$C$3:$C$202,MATCH(A196,'2. A2_CongViec'!$A$3:$A$202,0))="","",INDEX('2. A2_CongViec'!$C$3:$C$202,MATCH(A196,'2. A2_CongViec'!$A$3:$A$202,0))),""))</f>
        <v/>
      </c>
      <c r="C196" s="81"/>
      <c r="D196" s="81"/>
      <c r="E196" s="81"/>
      <c r="F196" s="84" t="str">
        <f t="shared" si="24"/>
        <v/>
      </c>
      <c r="G196" s="84" t="str">
        <f t="shared" si="25"/>
        <v/>
      </c>
      <c r="H196" s="81"/>
      <c r="I196" s="81"/>
      <c r="J196" s="81"/>
      <c r="K196" s="81"/>
      <c r="L196" s="81"/>
      <c r="M196" s="83" t="str">
        <f>IF(L196="","",IFERROR(IF(INDEX('11. DM_SAN_PHAM'!$D$3:$D$202,MATCH(L196,'11. DM_SAN_PHAM'!$A$3:$A$202,0))="","",INDEX('11. DM_SAN_PHAM'!$D$3:$D$202,MATCH(L196,'11. DM_SAN_PHAM'!$A$3:$A$202,0))),""))</f>
        <v/>
      </c>
      <c r="N196" s="83" t="str">
        <f>IF(L196="","",IFERROR(IF(INDEX('11. DM_SAN_PHAM'!$E$3:$E$202,MATCH(L196,'11. DM_SAN_PHAM'!$A$3:$A$202,0))="","",INDEX('11. DM_SAN_PHAM'!$E$3:$E$202,MATCH(L196,'11. DM_SAN_PHAM'!$A$3:$A$202,0))),""))</f>
        <v/>
      </c>
      <c r="O196" s="83" t="str">
        <f>IF(L196="","",IFERROR(IF(INDEX('11. DM_SAN_PHAM'!$G$3:$G$202,MATCH(L196,'11. DM_SAN_PHAM'!$A$3:$A$202,0))="","",INDEX('11. DM_SAN_PHAM'!$G$3:$G$202,MATCH(L196,'11. DM_SAN_PHAM'!$A$3:$A$202,0))),""))</f>
        <v/>
      </c>
      <c r="P196" s="83" t="str">
        <f t="shared" si="26"/>
        <v/>
      </c>
      <c r="Q196" s="83" t="str">
        <f>IF(P196="","",IF(AND(ISNUMBER(N196),N196&gt;0,O196="Đã xác nhận",S196=""),"Định mức danh mục: "&amp;IFERROR(IF(INDEX('11. DM_SAN_PHAM'!$F$3:$F$202,MATCH(L196,'11. DM_SAN_PHAM'!$A$3:$A$202,0))="","",INDEX('11. DM_SAN_PHAM'!$F$3:$F$202,MATCH(L196,'11. DM_SAN_PHAM'!$A$3:$A$202,0))),""),IF(J196="Có định mức","Định mức: "&amp;I196,"Ước lượng thực tế"&amp;IF(I196="","","; "&amp;I196))))</f>
        <v/>
      </c>
      <c r="R196" s="83" t="str">
        <f t="shared" si="27"/>
        <v/>
      </c>
      <c r="S196" s="81"/>
    </row>
    <row r="197" spans="1:19">
      <c r="A197" s="81"/>
      <c r="B197" s="83" t="str">
        <f>IF(A197="","",IFERROR(IF(INDEX('2. A2_CongViec'!$C$3:$C$202,MATCH(A197,'2. A2_CongViec'!$A$3:$A$202,0))="","",INDEX('2. A2_CongViec'!$C$3:$C$202,MATCH(A197,'2. A2_CongViec'!$A$3:$A$202,0))),""))</f>
        <v/>
      </c>
      <c r="C197" s="81"/>
      <c r="D197" s="81"/>
      <c r="E197" s="81"/>
      <c r="F197" s="84" t="str">
        <f t="shared" si="24"/>
        <v/>
      </c>
      <c r="G197" s="84" t="str">
        <f t="shared" si="25"/>
        <v/>
      </c>
      <c r="H197" s="81"/>
      <c r="I197" s="81"/>
      <c r="J197" s="81"/>
      <c r="K197" s="81"/>
      <c r="L197" s="81"/>
      <c r="M197" s="83" t="str">
        <f>IF(L197="","",IFERROR(IF(INDEX('11. DM_SAN_PHAM'!$D$3:$D$202,MATCH(L197,'11. DM_SAN_PHAM'!$A$3:$A$202,0))="","",INDEX('11. DM_SAN_PHAM'!$D$3:$D$202,MATCH(L197,'11. DM_SAN_PHAM'!$A$3:$A$202,0))),""))</f>
        <v/>
      </c>
      <c r="N197" s="83" t="str">
        <f>IF(L197="","",IFERROR(IF(INDEX('11. DM_SAN_PHAM'!$E$3:$E$202,MATCH(L197,'11. DM_SAN_PHAM'!$A$3:$A$202,0))="","",INDEX('11. DM_SAN_PHAM'!$E$3:$E$202,MATCH(L197,'11. DM_SAN_PHAM'!$A$3:$A$202,0))),""))</f>
        <v/>
      </c>
      <c r="O197" s="83" t="str">
        <f>IF(L197="","",IFERROR(IF(INDEX('11. DM_SAN_PHAM'!$G$3:$G$202,MATCH(L197,'11. DM_SAN_PHAM'!$A$3:$A$202,0))="","",INDEX('11. DM_SAN_PHAM'!$G$3:$G$202,MATCH(L197,'11. DM_SAN_PHAM'!$A$3:$A$202,0))),""))</f>
        <v/>
      </c>
      <c r="P197" s="83" t="str">
        <f t="shared" si="26"/>
        <v/>
      </c>
      <c r="Q197" s="83" t="str">
        <f>IF(P197="","",IF(AND(ISNUMBER(N197),N197&gt;0,O197="Đã xác nhận",S197=""),"Định mức danh mục: "&amp;IFERROR(IF(INDEX('11. DM_SAN_PHAM'!$F$3:$F$202,MATCH(L197,'11. DM_SAN_PHAM'!$A$3:$A$202,0))="","",INDEX('11. DM_SAN_PHAM'!$F$3:$F$202,MATCH(L197,'11. DM_SAN_PHAM'!$A$3:$A$202,0))),""),IF(J197="Có định mức","Định mức: "&amp;I197,"Ước lượng thực tế"&amp;IF(I197="","","; "&amp;I197))))</f>
        <v/>
      </c>
      <c r="R197" s="83" t="str">
        <f t="shared" si="27"/>
        <v/>
      </c>
      <c r="S197" s="81"/>
    </row>
    <row r="198" spans="1:19">
      <c r="A198" s="81"/>
      <c r="B198" s="83" t="str">
        <f>IF(A198="","",IFERROR(IF(INDEX('2. A2_CongViec'!$C$3:$C$202,MATCH(A198,'2. A2_CongViec'!$A$3:$A$202,0))="","",INDEX('2. A2_CongViec'!$C$3:$C$202,MATCH(A198,'2. A2_CongViec'!$A$3:$A$202,0))),""))</f>
        <v/>
      </c>
      <c r="C198" s="81"/>
      <c r="D198" s="81"/>
      <c r="E198" s="81"/>
      <c r="F198" s="84" t="str">
        <f t="shared" si="24"/>
        <v/>
      </c>
      <c r="G198" s="84" t="str">
        <f t="shared" si="25"/>
        <v/>
      </c>
      <c r="H198" s="81"/>
      <c r="I198" s="81"/>
      <c r="J198" s="81"/>
      <c r="K198" s="81"/>
      <c r="L198" s="81"/>
      <c r="M198" s="83" t="str">
        <f>IF(L198="","",IFERROR(IF(INDEX('11. DM_SAN_PHAM'!$D$3:$D$202,MATCH(L198,'11. DM_SAN_PHAM'!$A$3:$A$202,0))="","",INDEX('11. DM_SAN_PHAM'!$D$3:$D$202,MATCH(L198,'11. DM_SAN_PHAM'!$A$3:$A$202,0))),""))</f>
        <v/>
      </c>
      <c r="N198" s="83" t="str">
        <f>IF(L198="","",IFERROR(IF(INDEX('11. DM_SAN_PHAM'!$E$3:$E$202,MATCH(L198,'11. DM_SAN_PHAM'!$A$3:$A$202,0))="","",INDEX('11. DM_SAN_PHAM'!$E$3:$E$202,MATCH(L198,'11. DM_SAN_PHAM'!$A$3:$A$202,0))),""))</f>
        <v/>
      </c>
      <c r="O198" s="83" t="str">
        <f>IF(L198="","",IFERROR(IF(INDEX('11. DM_SAN_PHAM'!$G$3:$G$202,MATCH(L198,'11. DM_SAN_PHAM'!$A$3:$A$202,0))="","",INDEX('11. DM_SAN_PHAM'!$G$3:$G$202,MATCH(L198,'11. DM_SAN_PHAM'!$A$3:$A$202,0))),""))</f>
        <v/>
      </c>
      <c r="P198" s="83" t="str">
        <f t="shared" si="26"/>
        <v/>
      </c>
      <c r="Q198" s="83" t="str">
        <f>IF(P198="","",IF(AND(ISNUMBER(N198),N198&gt;0,O198="Đã xác nhận",S198=""),"Định mức danh mục: "&amp;IFERROR(IF(INDEX('11. DM_SAN_PHAM'!$F$3:$F$202,MATCH(L198,'11. DM_SAN_PHAM'!$A$3:$A$202,0))="","",INDEX('11. DM_SAN_PHAM'!$F$3:$F$202,MATCH(L198,'11. DM_SAN_PHAM'!$A$3:$A$202,0))),""),IF(J198="Có định mức","Định mức: "&amp;I198,"Ước lượng thực tế"&amp;IF(I198="","","; "&amp;I198))))</f>
        <v/>
      </c>
      <c r="R198" s="83" t="str">
        <f t="shared" si="27"/>
        <v/>
      </c>
      <c r="S198" s="81"/>
    </row>
    <row r="199" spans="1:19">
      <c r="A199" s="81"/>
      <c r="B199" s="83" t="str">
        <f>IF(A199="","",IFERROR(IF(INDEX('2. A2_CongViec'!$C$3:$C$202,MATCH(A199,'2. A2_CongViec'!$A$3:$A$202,0))="","",INDEX('2. A2_CongViec'!$C$3:$C$202,MATCH(A199,'2. A2_CongViec'!$A$3:$A$202,0))),""))</f>
        <v/>
      </c>
      <c r="C199" s="81"/>
      <c r="D199" s="81"/>
      <c r="E199" s="81"/>
      <c r="F199" s="84" t="str">
        <f t="shared" si="24"/>
        <v/>
      </c>
      <c r="G199" s="84" t="str">
        <f t="shared" si="25"/>
        <v/>
      </c>
      <c r="H199" s="81"/>
      <c r="I199" s="81"/>
      <c r="J199" s="81"/>
      <c r="K199" s="81"/>
      <c r="L199" s="81"/>
      <c r="M199" s="83" t="str">
        <f>IF(L199="","",IFERROR(IF(INDEX('11. DM_SAN_PHAM'!$D$3:$D$202,MATCH(L199,'11. DM_SAN_PHAM'!$A$3:$A$202,0))="","",INDEX('11. DM_SAN_PHAM'!$D$3:$D$202,MATCH(L199,'11. DM_SAN_PHAM'!$A$3:$A$202,0))),""))</f>
        <v/>
      </c>
      <c r="N199" s="83" t="str">
        <f>IF(L199="","",IFERROR(IF(INDEX('11. DM_SAN_PHAM'!$E$3:$E$202,MATCH(L199,'11. DM_SAN_PHAM'!$A$3:$A$202,0))="","",INDEX('11. DM_SAN_PHAM'!$E$3:$E$202,MATCH(L199,'11. DM_SAN_PHAM'!$A$3:$A$202,0))),""))</f>
        <v/>
      </c>
      <c r="O199" s="83" t="str">
        <f>IF(L199="","",IFERROR(IF(INDEX('11. DM_SAN_PHAM'!$G$3:$G$202,MATCH(L199,'11. DM_SAN_PHAM'!$A$3:$A$202,0))="","",INDEX('11. DM_SAN_PHAM'!$G$3:$G$202,MATCH(L199,'11. DM_SAN_PHAM'!$A$3:$A$202,0))),""))</f>
        <v/>
      </c>
      <c r="P199" s="83" t="str">
        <f t="shared" si="26"/>
        <v/>
      </c>
      <c r="Q199" s="83" t="str">
        <f>IF(P199="","",IF(AND(ISNUMBER(N199),N199&gt;0,O199="Đã xác nhận",S199=""),"Định mức danh mục: "&amp;IFERROR(IF(INDEX('11. DM_SAN_PHAM'!$F$3:$F$202,MATCH(L199,'11. DM_SAN_PHAM'!$A$3:$A$202,0))="","",INDEX('11. DM_SAN_PHAM'!$F$3:$F$202,MATCH(L199,'11. DM_SAN_PHAM'!$A$3:$A$202,0))),""),IF(J199="Có định mức","Định mức: "&amp;I199,"Ước lượng thực tế"&amp;IF(I199="","","; "&amp;I199))))</f>
        <v/>
      </c>
      <c r="R199" s="83" t="str">
        <f t="shared" si="27"/>
        <v/>
      </c>
      <c r="S199" s="81"/>
    </row>
    <row r="200" spans="1:19">
      <c r="A200" s="81"/>
      <c r="B200" s="83" t="str">
        <f>IF(A200="","",IFERROR(IF(INDEX('2. A2_CongViec'!$C$3:$C$202,MATCH(A200,'2. A2_CongViec'!$A$3:$A$202,0))="","",INDEX('2. A2_CongViec'!$C$3:$C$202,MATCH(A200,'2. A2_CongViec'!$A$3:$A$202,0))),""))</f>
        <v/>
      </c>
      <c r="C200" s="81"/>
      <c r="D200" s="81"/>
      <c r="E200" s="81"/>
      <c r="F200" s="84" t="str">
        <f t="shared" si="24"/>
        <v/>
      </c>
      <c r="G200" s="84" t="str">
        <f t="shared" si="25"/>
        <v/>
      </c>
      <c r="H200" s="81"/>
      <c r="I200" s="81"/>
      <c r="J200" s="81"/>
      <c r="K200" s="81"/>
      <c r="L200" s="81"/>
      <c r="M200" s="83" t="str">
        <f>IF(L200="","",IFERROR(IF(INDEX('11. DM_SAN_PHAM'!$D$3:$D$202,MATCH(L200,'11. DM_SAN_PHAM'!$A$3:$A$202,0))="","",INDEX('11. DM_SAN_PHAM'!$D$3:$D$202,MATCH(L200,'11. DM_SAN_PHAM'!$A$3:$A$202,0))),""))</f>
        <v/>
      </c>
      <c r="N200" s="83" t="str">
        <f>IF(L200="","",IFERROR(IF(INDEX('11. DM_SAN_PHAM'!$E$3:$E$202,MATCH(L200,'11. DM_SAN_PHAM'!$A$3:$A$202,0))="","",INDEX('11. DM_SAN_PHAM'!$E$3:$E$202,MATCH(L200,'11. DM_SAN_PHAM'!$A$3:$A$202,0))),""))</f>
        <v/>
      </c>
      <c r="O200" s="83" t="str">
        <f>IF(L200="","",IFERROR(IF(INDEX('11. DM_SAN_PHAM'!$G$3:$G$202,MATCH(L200,'11. DM_SAN_PHAM'!$A$3:$A$202,0))="","",INDEX('11. DM_SAN_PHAM'!$G$3:$G$202,MATCH(L200,'11. DM_SAN_PHAM'!$A$3:$A$202,0))),""))</f>
        <v/>
      </c>
      <c r="P200" s="83" t="str">
        <f t="shared" si="26"/>
        <v/>
      </c>
      <c r="Q200" s="83" t="str">
        <f>IF(P200="","",IF(AND(ISNUMBER(N200),N200&gt;0,O200="Đã xác nhận",S200=""),"Định mức danh mục: "&amp;IFERROR(IF(INDEX('11. DM_SAN_PHAM'!$F$3:$F$202,MATCH(L200,'11. DM_SAN_PHAM'!$A$3:$A$202,0))="","",INDEX('11. DM_SAN_PHAM'!$F$3:$F$202,MATCH(L200,'11. DM_SAN_PHAM'!$A$3:$A$202,0))),""),IF(J200="Có định mức","Định mức: "&amp;I200,"Ước lượng thực tế"&amp;IF(I200="","","; "&amp;I200))))</f>
        <v/>
      </c>
      <c r="R200" s="83" t="str">
        <f t="shared" si="27"/>
        <v/>
      </c>
      <c r="S200" s="81"/>
    </row>
    <row r="201" spans="1:19">
      <c r="A201" s="81"/>
      <c r="B201" s="83" t="str">
        <f>IF(A201="","",IFERROR(IF(INDEX('2. A2_CongViec'!$C$3:$C$202,MATCH(A201,'2. A2_CongViec'!$A$3:$A$202,0))="","",INDEX('2. A2_CongViec'!$C$3:$C$202,MATCH(A201,'2. A2_CongViec'!$A$3:$A$202,0))),""))</f>
        <v/>
      </c>
      <c r="C201" s="81"/>
      <c r="D201" s="81"/>
      <c r="E201" s="81"/>
      <c r="F201" s="84" t="str">
        <f t="shared" si="24"/>
        <v/>
      </c>
      <c r="G201" s="84" t="str">
        <f t="shared" si="25"/>
        <v/>
      </c>
      <c r="H201" s="81"/>
      <c r="I201" s="81"/>
      <c r="J201" s="81"/>
      <c r="K201" s="81"/>
      <c r="L201" s="81"/>
      <c r="M201" s="83" t="str">
        <f>IF(L201="","",IFERROR(IF(INDEX('11. DM_SAN_PHAM'!$D$3:$D$202,MATCH(L201,'11. DM_SAN_PHAM'!$A$3:$A$202,0))="","",INDEX('11. DM_SAN_PHAM'!$D$3:$D$202,MATCH(L201,'11. DM_SAN_PHAM'!$A$3:$A$202,0))),""))</f>
        <v/>
      </c>
      <c r="N201" s="83" t="str">
        <f>IF(L201="","",IFERROR(IF(INDEX('11. DM_SAN_PHAM'!$E$3:$E$202,MATCH(L201,'11. DM_SAN_PHAM'!$A$3:$A$202,0))="","",INDEX('11. DM_SAN_PHAM'!$E$3:$E$202,MATCH(L201,'11. DM_SAN_PHAM'!$A$3:$A$202,0))),""))</f>
        <v/>
      </c>
      <c r="O201" s="83" t="str">
        <f>IF(L201="","",IFERROR(IF(INDEX('11. DM_SAN_PHAM'!$G$3:$G$202,MATCH(L201,'11. DM_SAN_PHAM'!$A$3:$A$202,0))="","",INDEX('11. DM_SAN_PHAM'!$G$3:$G$202,MATCH(L201,'11. DM_SAN_PHAM'!$A$3:$A$202,0))),""))</f>
        <v/>
      </c>
      <c r="P201" s="83" t="str">
        <f t="shared" si="26"/>
        <v/>
      </c>
      <c r="Q201" s="83" t="str">
        <f>IF(P201="","",IF(AND(ISNUMBER(N201),N201&gt;0,O201="Đã xác nhận",S201=""),"Định mức danh mục: "&amp;IFERROR(IF(INDEX('11. DM_SAN_PHAM'!$F$3:$F$202,MATCH(L201,'11. DM_SAN_PHAM'!$A$3:$A$202,0))="","",INDEX('11. DM_SAN_PHAM'!$F$3:$F$202,MATCH(L201,'11. DM_SAN_PHAM'!$A$3:$A$202,0))),""),IF(J201="Có định mức","Định mức: "&amp;I201,"Ước lượng thực tế"&amp;IF(I201="","","; "&amp;I201))))</f>
        <v/>
      </c>
      <c r="R201" s="83" t="str">
        <f t="shared" si="27"/>
        <v/>
      </c>
      <c r="S201" s="81"/>
    </row>
    <row r="202" spans="1:19">
      <c r="A202" s="81"/>
      <c r="B202" s="83" t="str">
        <f>IF(A202="","",IFERROR(IF(INDEX('2. A2_CongViec'!$C$3:$C$202,MATCH(A202,'2. A2_CongViec'!$A$3:$A$202,0))="","",INDEX('2. A2_CongViec'!$C$3:$C$202,MATCH(A202,'2. A2_CongViec'!$A$3:$A$202,0))),""))</f>
        <v/>
      </c>
      <c r="C202" s="81"/>
      <c r="D202" s="81"/>
      <c r="E202" s="81"/>
      <c r="F202" s="84" t="str">
        <f t="shared" si="24"/>
        <v/>
      </c>
      <c r="G202" s="84" t="str">
        <f t="shared" si="25"/>
        <v/>
      </c>
      <c r="H202" s="81"/>
      <c r="I202" s="81"/>
      <c r="J202" s="81"/>
      <c r="K202" s="81"/>
      <c r="L202" s="81"/>
      <c r="M202" s="83" t="str">
        <f>IF(L202="","",IFERROR(IF(INDEX('11. DM_SAN_PHAM'!$D$3:$D$202,MATCH(L202,'11. DM_SAN_PHAM'!$A$3:$A$202,0))="","",INDEX('11. DM_SAN_PHAM'!$D$3:$D$202,MATCH(L202,'11. DM_SAN_PHAM'!$A$3:$A$202,0))),""))</f>
        <v/>
      </c>
      <c r="N202" s="83" t="str">
        <f>IF(L202="","",IFERROR(IF(INDEX('11. DM_SAN_PHAM'!$E$3:$E$202,MATCH(L202,'11. DM_SAN_PHAM'!$A$3:$A$202,0))="","",INDEX('11. DM_SAN_PHAM'!$E$3:$E$202,MATCH(L202,'11. DM_SAN_PHAM'!$A$3:$A$202,0))),""))</f>
        <v/>
      </c>
      <c r="O202" s="83" t="str">
        <f>IF(L202="","",IFERROR(IF(INDEX('11. DM_SAN_PHAM'!$G$3:$G$202,MATCH(L202,'11. DM_SAN_PHAM'!$A$3:$A$202,0))="","",INDEX('11. DM_SAN_PHAM'!$G$3:$G$202,MATCH(L202,'11. DM_SAN_PHAM'!$A$3:$A$202,0))),""))</f>
        <v/>
      </c>
      <c r="P202" s="83" t="str">
        <f t="shared" si="26"/>
        <v/>
      </c>
      <c r="Q202" s="83" t="str">
        <f>IF(P202="","",IF(AND(ISNUMBER(N202),N202&gt;0,O202="Đã xác nhận",S202=""),"Định mức danh mục: "&amp;IFERROR(IF(INDEX('11. DM_SAN_PHAM'!$F$3:$F$202,MATCH(L202,'11. DM_SAN_PHAM'!$A$3:$A$202,0))="","",INDEX('11. DM_SAN_PHAM'!$F$3:$F$202,MATCH(L202,'11. DM_SAN_PHAM'!$A$3:$A$202,0))),""),IF(J202="Có định mức","Định mức: "&amp;I202,"Ước lượng thực tế"&amp;IF(I202="","","; "&amp;I202))))</f>
        <v/>
      </c>
      <c r="R202" s="83" t="str">
        <f t="shared" si="27"/>
        <v/>
      </c>
      <c r="S202" s="81"/>
    </row>
  </sheetData>
  <sheetProtection password="EC8F" sheet="1" formatColumns="0" formatRows="0" autoFilter="0"/>
  <mergeCells count="1">
    <mergeCell ref="A1:B1"/>
  </mergeCells>
  <dataValidations count="1">
    <dataValidation type="decimal" operator="greaterThanOrEqual" allowBlank="1" showErrorMessage="1" errorTitle="Phải nhập số" error="Chỉ nhập số (không nhập chữ, đơn vị tính)." sqref="C3:C202 D3:D202 E3:E202" xr:uid="{00000000-0002-0000-0400-000000000000}">
      <formula1>0</formula1>
    </dataValidation>
  </dataValidations>
  <hyperlinks>
    <hyperlink ref="D1" location="'HD_DIEN_BIEU'!A29" display="→ Hướng dẫn điền: HD_DIEN_BIEU" xr:uid="{00000000-0004-0000-0400-000000000000}"/>
  </hyperlinks>
  <pageMargins left="0.25" right="0.25" top="0.75" bottom="0.75" header="0.3" footer="0.3"/>
  <pageSetup paperSize="9" scale="46"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02"/>
  <sheetViews>
    <sheetView workbookViewId="0">
      <pane ySplit="2" topLeftCell="A3" activePane="bottomLeft" state="frozen"/>
      <selection pane="bottomLeft" activeCell="A3" sqref="A3"/>
    </sheetView>
  </sheetViews>
  <sheetFormatPr defaultColWidth="8.75" defaultRowHeight="18.75"/>
  <cols>
    <col min="1" max="1" width="11.625" style="59" customWidth="1"/>
    <col min="2" max="2" width="8.75" style="59" customWidth="1"/>
    <col min="3" max="3" width="16" style="59" customWidth="1"/>
    <col min="4" max="4" width="15.125" style="59" customWidth="1"/>
    <col min="5" max="5" width="13" style="59" customWidth="1"/>
    <col min="6" max="6" width="9.75" style="59" customWidth="1"/>
    <col min="7" max="7" width="13.875" style="59" customWidth="1"/>
    <col min="8" max="8" width="10.125" style="59" customWidth="1"/>
    <col min="9" max="9" width="10.75" style="59" customWidth="1"/>
    <col min="10" max="10" width="13.625" style="59" customWidth="1"/>
    <col min="11" max="11" width="5.75" style="59" customWidth="1"/>
    <col min="12" max="12" width="9.25" style="59" customWidth="1"/>
    <col min="13" max="13" width="9.125" style="59" customWidth="1"/>
    <col min="14" max="14" width="10.125" style="59" customWidth="1"/>
    <col min="15" max="15" width="12.375" style="59" customWidth="1"/>
    <col min="16" max="16" width="10.375" style="59" customWidth="1"/>
    <col min="17" max="17" width="11.125" style="59" customWidth="1"/>
    <col min="18" max="18" width="12.125" style="59" customWidth="1"/>
    <col min="19" max="19" width="12.75" style="59" customWidth="1"/>
    <col min="20" max="21" width="8.75" style="59" customWidth="1"/>
    <col min="22" max="16384" width="8.75" style="59"/>
  </cols>
  <sheetData>
    <row r="1" spans="1:19">
      <c r="A1" s="149" t="s">
        <v>944</v>
      </c>
      <c r="B1" s="146"/>
      <c r="C1" s="146"/>
      <c r="D1" s="146"/>
      <c r="F1" s="80" t="s">
        <v>941</v>
      </c>
    </row>
    <row r="2" spans="1:19" s="65" customFormat="1" ht="46.5" customHeight="1">
      <c r="A2" s="66" t="s">
        <v>163</v>
      </c>
      <c r="B2" s="66" t="s">
        <v>173</v>
      </c>
      <c r="C2" s="66" t="s">
        <v>323</v>
      </c>
      <c r="D2" s="66" t="s">
        <v>328</v>
      </c>
      <c r="E2" s="66" t="s">
        <v>333</v>
      </c>
      <c r="F2" s="66" t="s">
        <v>338</v>
      </c>
      <c r="G2" s="66" t="s">
        <v>344</v>
      </c>
      <c r="H2" s="66" t="s">
        <v>349</v>
      </c>
      <c r="I2" s="66" t="s">
        <v>355</v>
      </c>
      <c r="J2" s="66" t="s">
        <v>360</v>
      </c>
      <c r="K2" s="66" t="s">
        <v>145</v>
      </c>
      <c r="L2" s="66" t="s">
        <v>368</v>
      </c>
      <c r="M2" s="66" t="s">
        <v>151</v>
      </c>
      <c r="N2" s="66" t="s">
        <v>377</v>
      </c>
      <c r="O2" s="66" t="s">
        <v>383</v>
      </c>
      <c r="P2" s="66" t="s">
        <v>387</v>
      </c>
      <c r="Q2" s="66" t="s">
        <v>392</v>
      </c>
      <c r="R2" s="66" t="s">
        <v>397</v>
      </c>
      <c r="S2" s="66" t="s">
        <v>402</v>
      </c>
    </row>
    <row r="3" spans="1:19">
      <c r="A3" s="81"/>
      <c r="B3" s="83" t="str">
        <f>IF(A3="","",IFERROR(IF(INDEX('2. A2_CongViec'!$C$3:$C$202,MATCH(A3,'2. A2_CongViec'!$A$3:$A$202,0))="","",INDEX('2. A2_CongViec'!$C$3:$C$202,MATCH(A3,'2. A2_CongViec'!$A$3:$A$202,0))),""))</f>
        <v/>
      </c>
      <c r="C3" s="81"/>
      <c r="D3" s="81"/>
      <c r="E3" s="81"/>
      <c r="F3" s="81"/>
      <c r="G3" s="81"/>
      <c r="H3" s="84" t="str">
        <f t="shared" ref="H3:H34" si="0">IF(OR(A3="",NOT(ISNUMBER(E3)),NOT(ISNUMBER(F3)),NOT(ISNUMBER(G3)),F3&lt;G3),"",E3*(F3-G3)/60)</f>
        <v/>
      </c>
      <c r="I3" s="81"/>
      <c r="J3" s="81"/>
      <c r="K3" s="81"/>
      <c r="L3" s="81"/>
      <c r="M3" s="81"/>
      <c r="N3" s="84" t="str">
        <f t="shared" ref="N3:N34" si="1">IF(A3="","",IF(AND(P3="ĐẠT",L3="Trước thay đổi, có điều chỉnh",H3&lt;&gt;""),H3,0))</f>
        <v/>
      </c>
      <c r="O3" s="84" t="str">
        <f t="shared" ref="O3:O34" si="2">IF(A3="","",IF(AND(P3="ĐẠT",I3&lt;&gt;""),I3,0))</f>
        <v/>
      </c>
      <c r="P3" s="83" t="str">
        <f>IF(A3="","",IF(M3="Ước lượng tham khảo","THAM KHẢO – KHÔNG TÍNH",IF(OR(B3="",D3="",J3="",K3="",L3="",M3&lt;&gt;"Đã kiểm chứng"),"CHƯA ĐỦ CĂN CỨ",IF(NOT(OR(C3="Số hóa",C3="Cải tiến quy trình",C3="Thuê dịch vụ/đặt hàng",C3="Tự chủ",C3="Xã hội hóa",C3="Công việc mới phát sinh")),"LOẠI TÁC ĐỘNG KHÔNG HỢP LỆ",IF(S3&lt;&gt;"Đã đối chiếu","CHỜ SOÁT TRÙNG",IF(COUNTIFS($A$3:$A$202,A3,$D$3:$D$202,D3,$K$3:$K$202,K3)&gt;1,"TRÙNG CÔNG ĐOẠN",IF(AND(H3="",I3=""),"THIẾU GIỜ TÁC ĐỘNG",IF(AND(H3&lt;&gt;"",OR(E3="",E3&lt;=0)),"THIẾU SẢN PHẨM ÁP DỤNG",IF(AND(H3&lt;&gt;"",E3&gt;SUMIF('3. B1_KhoiLuong'!$A$3:$A$202,A3,'3. B1_KhoiLuong'!$C$3:$C$202)),"SẢN PHẨM ÁP DỤNG VƯỢT B1",IF(AND(F3&lt;&gt;"",G3&lt;&gt;"",F3&lt;G3,OR(I3="",I3&lt;=0)),"THỜI GIAN TĂNG CHƯA GHI GIỜ MỚI",IF(AND(L3="Trước thay đổi, có điều chỉnh",SUMIF($A$3:$A$202,A3,$H$3:$H$202)&gt;SUMIF('3. B1_KhoiLuong'!$A$3:$A$202,A3,'3. B1_KhoiLuong'!$G$3:$G$202)),"GIỜ GIẢM VƯỢT GIỜ B1","ĐẠT")))))))))))</f>
        <v/>
      </c>
      <c r="Q3" s="81"/>
      <c r="R3" s="81"/>
      <c r="S3" s="81"/>
    </row>
    <row r="4" spans="1:19">
      <c r="A4" s="81"/>
      <c r="B4" s="83" t="str">
        <f>IF(A4="","",IFERROR(IF(INDEX('2. A2_CongViec'!$C$3:$C$202,MATCH(A4,'2. A2_CongViec'!$A$3:$A$202,0))="","",INDEX('2. A2_CongViec'!$C$3:$C$202,MATCH(A4,'2. A2_CongViec'!$A$3:$A$202,0))),""))</f>
        <v/>
      </c>
      <c r="C4" s="81"/>
      <c r="D4" s="81"/>
      <c r="E4" s="81"/>
      <c r="F4" s="81"/>
      <c r="G4" s="81"/>
      <c r="H4" s="84" t="str">
        <f t="shared" si="0"/>
        <v/>
      </c>
      <c r="I4" s="81"/>
      <c r="J4" s="81"/>
      <c r="K4" s="81"/>
      <c r="L4" s="81"/>
      <c r="M4" s="81"/>
      <c r="N4" s="84" t="str">
        <f t="shared" si="1"/>
        <v/>
      </c>
      <c r="O4" s="84" t="str">
        <f t="shared" si="2"/>
        <v/>
      </c>
      <c r="P4" s="83" t="str">
        <f>IF(A4="","",IF(M4="Ước lượng tham khảo","THAM KHẢO – KHÔNG TÍNH",IF(OR(B4="",D4="",J4="",K4="",L4="",M4&lt;&gt;"Đã kiểm chứng"),"CHƯA ĐỦ CĂN CỨ",IF(NOT(OR(C4="Số hóa",C4="Cải tiến quy trình",C4="Thuê dịch vụ/đặt hàng",C4="Tự chủ",C4="Xã hội hóa",C4="Công việc mới phát sinh")),"LOẠI TÁC ĐỘNG KHÔNG HỢP LỆ",IF(S4&lt;&gt;"Đã đối chiếu","CHỜ SOÁT TRÙNG",IF(COUNTIFS($A$3:$A$202,A4,$D$3:$D$202,D4,$K$3:$K$202,K4)&gt;1,"TRÙNG CÔNG ĐOẠN",IF(AND(H4="",I4=""),"THIẾU GIỜ TÁC ĐỘNG",IF(AND(H4&lt;&gt;"",OR(E4="",E4&lt;=0)),"THIẾU SẢN PHẨM ÁP DỤNG",IF(AND(H4&lt;&gt;"",E4&gt;SUMIF('3. B1_KhoiLuong'!$A$3:$A$202,A4,'3. B1_KhoiLuong'!$C$3:$C$202)),"SẢN PHẨM ÁP DỤNG VƯỢT B1",IF(AND(F4&lt;&gt;"",G4&lt;&gt;"",F4&lt;G4,OR(I4="",I4&lt;=0)),"THỜI GIAN TĂNG CHƯA GHI GIỜ MỚI",IF(AND(L4="Trước thay đổi, có điều chỉnh",SUMIF($A$3:$A$202,A4,$H$3:$H$202)&gt;SUMIF('3. B1_KhoiLuong'!$A$3:$A$202,A4,'3. B1_KhoiLuong'!$G$3:$G$202)),"GIỜ GIẢM VƯỢT GIỜ B1","ĐẠT")))))))))))</f>
        <v/>
      </c>
      <c r="Q4" s="81"/>
      <c r="R4" s="81"/>
      <c r="S4" s="81"/>
    </row>
    <row r="5" spans="1:19" ht="12" customHeight="1">
      <c r="A5" s="81"/>
      <c r="B5" s="83" t="str">
        <f>IF(A5="","",IFERROR(IF(INDEX('2. A2_CongViec'!$C$3:$C$202,MATCH(A5,'2. A2_CongViec'!$A$3:$A$202,0))="","",INDEX('2. A2_CongViec'!$C$3:$C$202,MATCH(A5,'2. A2_CongViec'!$A$3:$A$202,0))),""))</f>
        <v/>
      </c>
      <c r="C5" s="81"/>
      <c r="D5" s="81"/>
      <c r="E5" s="81"/>
      <c r="F5" s="81"/>
      <c r="G5" s="81"/>
      <c r="H5" s="84" t="str">
        <f t="shared" si="0"/>
        <v/>
      </c>
      <c r="I5" s="81"/>
      <c r="J5" s="81"/>
      <c r="K5" s="81"/>
      <c r="L5" s="81"/>
      <c r="M5" s="81"/>
      <c r="N5" s="84" t="str">
        <f t="shared" si="1"/>
        <v/>
      </c>
      <c r="O5" s="84" t="str">
        <f t="shared" si="2"/>
        <v/>
      </c>
      <c r="P5" s="83" t="str">
        <f>IF(A5="","",IF(M5="Ước lượng tham khảo","THAM KHẢO – KHÔNG TÍNH",IF(OR(B5="",D5="",J5="",K5="",L5="",M5&lt;&gt;"Đã kiểm chứng"),"CHƯA ĐỦ CĂN CỨ",IF(NOT(OR(C5="Số hóa",C5="Cải tiến quy trình",C5="Thuê dịch vụ/đặt hàng",C5="Tự chủ",C5="Xã hội hóa",C5="Công việc mới phát sinh")),"LOẠI TÁC ĐỘNG KHÔNG HỢP LỆ",IF(S5&lt;&gt;"Đã đối chiếu","CHỜ SOÁT TRÙNG",IF(COUNTIFS($A$3:$A$202,A5,$D$3:$D$202,D5,$K$3:$K$202,K5)&gt;1,"TRÙNG CÔNG ĐOẠN",IF(AND(H5="",I5=""),"THIẾU GIỜ TÁC ĐỘNG",IF(AND(H5&lt;&gt;"",OR(E5="",E5&lt;=0)),"THIẾU SẢN PHẨM ÁP DỤNG",IF(AND(H5&lt;&gt;"",E5&gt;SUMIF('3. B1_KhoiLuong'!$A$3:$A$202,A5,'3. B1_KhoiLuong'!$C$3:$C$202)),"SẢN PHẨM ÁP DỤNG VƯỢT B1",IF(AND(F5&lt;&gt;"",G5&lt;&gt;"",F5&lt;G5,OR(I5="",I5&lt;=0)),"THỜI GIAN TĂNG CHƯA GHI GIỜ MỚI",IF(AND(L5="Trước thay đổi, có điều chỉnh",SUMIF($A$3:$A$202,A5,$H$3:$H$202)&gt;SUMIF('3. B1_KhoiLuong'!$A$3:$A$202,A5,'3. B1_KhoiLuong'!$G$3:$G$202)),"GIỜ GIẢM VƯỢT GIỜ B1","ĐẠT")))))))))))</f>
        <v/>
      </c>
      <c r="Q5" s="81"/>
      <c r="R5" s="81"/>
      <c r="S5" s="81"/>
    </row>
    <row r="6" spans="1:19" ht="12" customHeight="1">
      <c r="A6" s="81"/>
      <c r="B6" s="83" t="str">
        <f>IF(A6="","",IFERROR(IF(INDEX('2. A2_CongViec'!$C$3:$C$202,MATCH(A6,'2. A2_CongViec'!$A$3:$A$202,0))="","",INDEX('2. A2_CongViec'!$C$3:$C$202,MATCH(A6,'2. A2_CongViec'!$A$3:$A$202,0))),""))</f>
        <v/>
      </c>
      <c r="C6" s="81"/>
      <c r="D6" s="81"/>
      <c r="E6" s="81"/>
      <c r="F6" s="81"/>
      <c r="G6" s="81"/>
      <c r="H6" s="84" t="str">
        <f t="shared" si="0"/>
        <v/>
      </c>
      <c r="I6" s="81"/>
      <c r="J6" s="81"/>
      <c r="K6" s="81"/>
      <c r="L6" s="81"/>
      <c r="M6" s="81"/>
      <c r="N6" s="84" t="str">
        <f t="shared" si="1"/>
        <v/>
      </c>
      <c r="O6" s="84" t="str">
        <f t="shared" si="2"/>
        <v/>
      </c>
      <c r="P6" s="83" t="str">
        <f>IF(A6="","",IF(M6="Ước lượng tham khảo","THAM KHẢO – KHÔNG TÍNH",IF(OR(B6="",D6="",J6="",K6="",L6="",M6&lt;&gt;"Đã kiểm chứng"),"CHƯA ĐỦ CĂN CỨ",IF(NOT(OR(C6="Số hóa",C6="Cải tiến quy trình",C6="Thuê dịch vụ/đặt hàng",C6="Tự chủ",C6="Xã hội hóa",C6="Công việc mới phát sinh")),"LOẠI TÁC ĐỘNG KHÔNG HỢP LỆ",IF(S6&lt;&gt;"Đã đối chiếu","CHỜ SOÁT TRÙNG",IF(COUNTIFS($A$3:$A$202,A6,$D$3:$D$202,D6,$K$3:$K$202,K6)&gt;1,"TRÙNG CÔNG ĐOẠN",IF(AND(H6="",I6=""),"THIẾU GIỜ TÁC ĐỘNG",IF(AND(H6&lt;&gt;"",OR(E6="",E6&lt;=0)),"THIẾU SẢN PHẨM ÁP DỤNG",IF(AND(H6&lt;&gt;"",E6&gt;SUMIF('3. B1_KhoiLuong'!$A$3:$A$202,A6,'3. B1_KhoiLuong'!$C$3:$C$202)),"SẢN PHẨM ÁP DỤNG VƯỢT B1",IF(AND(F6&lt;&gt;"",G6&lt;&gt;"",F6&lt;G6,OR(I6="",I6&lt;=0)),"THỜI GIAN TĂNG CHƯA GHI GIỜ MỚI",IF(AND(L6="Trước thay đổi, có điều chỉnh",SUMIF($A$3:$A$202,A6,$H$3:$H$202)&gt;SUMIF('3. B1_KhoiLuong'!$A$3:$A$202,A6,'3. B1_KhoiLuong'!$G$3:$G$202)),"GIỜ GIẢM VƯỢT GIỜ B1","ĐẠT")))))))))))</f>
        <v/>
      </c>
      <c r="Q6" s="81"/>
      <c r="R6" s="81"/>
      <c r="S6" s="81"/>
    </row>
    <row r="7" spans="1:19">
      <c r="A7" s="81"/>
      <c r="B7" s="83" t="str">
        <f>IF(A7="","",IFERROR(IF(INDEX('2. A2_CongViec'!$C$3:$C$202,MATCH(A7,'2. A2_CongViec'!$A$3:$A$202,0))="","",INDEX('2. A2_CongViec'!$C$3:$C$202,MATCH(A7,'2. A2_CongViec'!$A$3:$A$202,0))),""))</f>
        <v/>
      </c>
      <c r="C7" s="81"/>
      <c r="D7" s="81"/>
      <c r="E7" s="81"/>
      <c r="F7" s="81"/>
      <c r="G7" s="81"/>
      <c r="H7" s="84" t="str">
        <f t="shared" si="0"/>
        <v/>
      </c>
      <c r="I7" s="81"/>
      <c r="J7" s="81"/>
      <c r="K7" s="81"/>
      <c r="L7" s="81"/>
      <c r="M7" s="81"/>
      <c r="N7" s="84" t="str">
        <f t="shared" si="1"/>
        <v/>
      </c>
      <c r="O7" s="84" t="str">
        <f t="shared" si="2"/>
        <v/>
      </c>
      <c r="P7" s="83" t="str">
        <f>IF(A7="","",IF(M7="Ước lượng tham khảo","THAM KHẢO – KHÔNG TÍNH",IF(OR(B7="",D7="",J7="",K7="",L7="",M7&lt;&gt;"Đã kiểm chứng"),"CHƯA ĐỦ CĂN CỨ",IF(NOT(OR(C7="Số hóa",C7="Cải tiến quy trình",C7="Thuê dịch vụ/đặt hàng",C7="Tự chủ",C7="Xã hội hóa",C7="Công việc mới phát sinh")),"LOẠI TÁC ĐỘNG KHÔNG HỢP LỆ",IF(S7&lt;&gt;"Đã đối chiếu","CHỜ SOÁT TRÙNG",IF(COUNTIFS($A$3:$A$202,A7,$D$3:$D$202,D7,$K$3:$K$202,K7)&gt;1,"TRÙNG CÔNG ĐOẠN",IF(AND(H7="",I7=""),"THIẾU GIỜ TÁC ĐỘNG",IF(AND(H7&lt;&gt;"",OR(E7="",E7&lt;=0)),"THIẾU SẢN PHẨM ÁP DỤNG",IF(AND(H7&lt;&gt;"",E7&gt;SUMIF('3. B1_KhoiLuong'!$A$3:$A$202,A7,'3. B1_KhoiLuong'!$C$3:$C$202)),"SẢN PHẨM ÁP DỤNG VƯỢT B1",IF(AND(F7&lt;&gt;"",G7&lt;&gt;"",F7&lt;G7,OR(I7="",I7&lt;=0)),"THỜI GIAN TĂNG CHƯA GHI GIỜ MỚI",IF(AND(L7="Trước thay đổi, có điều chỉnh",SUMIF($A$3:$A$202,A7,$H$3:$H$202)&gt;SUMIF('3. B1_KhoiLuong'!$A$3:$A$202,A7,'3. B1_KhoiLuong'!$G$3:$G$202)),"GIỜ GIẢM VƯỢT GIỜ B1","ĐẠT")))))))))))</f>
        <v/>
      </c>
      <c r="Q7" s="81"/>
      <c r="R7" s="81"/>
      <c r="S7" s="81"/>
    </row>
    <row r="8" spans="1:19">
      <c r="A8" s="81"/>
      <c r="B8" s="83" t="str">
        <f>IF(A8="","",IFERROR(IF(INDEX('2. A2_CongViec'!$C$3:$C$202,MATCH(A8,'2. A2_CongViec'!$A$3:$A$202,0))="","",INDEX('2. A2_CongViec'!$C$3:$C$202,MATCH(A8,'2. A2_CongViec'!$A$3:$A$202,0))),""))</f>
        <v/>
      </c>
      <c r="C8" s="81"/>
      <c r="D8" s="81"/>
      <c r="E8" s="81"/>
      <c r="F8" s="81"/>
      <c r="G8" s="81"/>
      <c r="H8" s="84" t="str">
        <f t="shared" si="0"/>
        <v/>
      </c>
      <c r="I8" s="81"/>
      <c r="J8" s="81"/>
      <c r="K8" s="81"/>
      <c r="L8" s="81"/>
      <c r="M8" s="81"/>
      <c r="N8" s="84" t="str">
        <f t="shared" si="1"/>
        <v/>
      </c>
      <c r="O8" s="84" t="str">
        <f t="shared" si="2"/>
        <v/>
      </c>
      <c r="P8" s="83" t="str">
        <f>IF(A8="","",IF(M8="Ước lượng tham khảo","THAM KHẢO – KHÔNG TÍNH",IF(OR(B8="",D8="",J8="",K8="",L8="",M8&lt;&gt;"Đã kiểm chứng"),"CHƯA ĐỦ CĂN CỨ",IF(NOT(OR(C8="Số hóa",C8="Cải tiến quy trình",C8="Thuê dịch vụ/đặt hàng",C8="Tự chủ",C8="Xã hội hóa",C8="Công việc mới phát sinh")),"LOẠI TÁC ĐỘNG KHÔNG HỢP LỆ",IF(S8&lt;&gt;"Đã đối chiếu","CHỜ SOÁT TRÙNG",IF(COUNTIFS($A$3:$A$202,A8,$D$3:$D$202,D8,$K$3:$K$202,K8)&gt;1,"TRÙNG CÔNG ĐOẠN",IF(AND(H8="",I8=""),"THIẾU GIỜ TÁC ĐỘNG",IF(AND(H8&lt;&gt;"",OR(E8="",E8&lt;=0)),"THIẾU SẢN PHẨM ÁP DỤNG",IF(AND(H8&lt;&gt;"",E8&gt;SUMIF('3. B1_KhoiLuong'!$A$3:$A$202,A8,'3. B1_KhoiLuong'!$C$3:$C$202)),"SẢN PHẨM ÁP DỤNG VƯỢT B1",IF(AND(F8&lt;&gt;"",G8&lt;&gt;"",F8&lt;G8,OR(I8="",I8&lt;=0)),"THỜI GIAN TĂNG CHƯA GHI GIỜ MỚI",IF(AND(L8="Trước thay đổi, có điều chỉnh",SUMIF($A$3:$A$202,A8,$H$3:$H$202)&gt;SUMIF('3. B1_KhoiLuong'!$A$3:$A$202,A8,'3. B1_KhoiLuong'!$G$3:$G$202)),"GIỜ GIẢM VƯỢT GIỜ B1","ĐẠT")))))))))))</f>
        <v/>
      </c>
      <c r="Q8" s="81"/>
      <c r="R8" s="81"/>
      <c r="S8" s="81"/>
    </row>
    <row r="9" spans="1:19">
      <c r="A9" s="81"/>
      <c r="B9" s="83" t="str">
        <f>IF(A9="","",IFERROR(IF(INDEX('2. A2_CongViec'!$C$3:$C$202,MATCH(A9,'2. A2_CongViec'!$A$3:$A$202,0))="","",INDEX('2. A2_CongViec'!$C$3:$C$202,MATCH(A9,'2. A2_CongViec'!$A$3:$A$202,0))),""))</f>
        <v/>
      </c>
      <c r="C9" s="81"/>
      <c r="D9" s="81"/>
      <c r="E9" s="81"/>
      <c r="F9" s="81"/>
      <c r="G9" s="81"/>
      <c r="H9" s="84" t="str">
        <f t="shared" si="0"/>
        <v/>
      </c>
      <c r="I9" s="81"/>
      <c r="J9" s="81"/>
      <c r="K9" s="81"/>
      <c r="L9" s="81"/>
      <c r="M9" s="81"/>
      <c r="N9" s="84" t="str">
        <f t="shared" si="1"/>
        <v/>
      </c>
      <c r="O9" s="84" t="str">
        <f t="shared" si="2"/>
        <v/>
      </c>
      <c r="P9" s="83" t="str">
        <f>IF(A9="","",IF(M9="Ước lượng tham khảo","THAM KHẢO – KHÔNG TÍNH",IF(OR(B9="",D9="",J9="",K9="",L9="",M9&lt;&gt;"Đã kiểm chứng"),"CHƯA ĐỦ CĂN CỨ",IF(NOT(OR(C9="Số hóa",C9="Cải tiến quy trình",C9="Thuê dịch vụ/đặt hàng",C9="Tự chủ",C9="Xã hội hóa",C9="Công việc mới phát sinh")),"LOẠI TÁC ĐỘNG KHÔNG HỢP LỆ",IF(S9&lt;&gt;"Đã đối chiếu","CHỜ SOÁT TRÙNG",IF(COUNTIFS($A$3:$A$202,A9,$D$3:$D$202,D9,$K$3:$K$202,K9)&gt;1,"TRÙNG CÔNG ĐOẠN",IF(AND(H9="",I9=""),"THIẾU GIỜ TÁC ĐỘNG",IF(AND(H9&lt;&gt;"",OR(E9="",E9&lt;=0)),"THIẾU SẢN PHẨM ÁP DỤNG",IF(AND(H9&lt;&gt;"",E9&gt;SUMIF('3. B1_KhoiLuong'!$A$3:$A$202,A9,'3. B1_KhoiLuong'!$C$3:$C$202)),"SẢN PHẨM ÁP DỤNG VƯỢT B1",IF(AND(F9&lt;&gt;"",G9&lt;&gt;"",F9&lt;G9,OR(I9="",I9&lt;=0)),"THỜI GIAN TĂNG CHƯA GHI GIỜ MỚI",IF(AND(L9="Trước thay đổi, có điều chỉnh",SUMIF($A$3:$A$202,A9,$H$3:$H$202)&gt;SUMIF('3. B1_KhoiLuong'!$A$3:$A$202,A9,'3. B1_KhoiLuong'!$G$3:$G$202)),"GIỜ GIẢM VƯỢT GIỜ B1","ĐẠT")))))))))))</f>
        <v/>
      </c>
      <c r="Q9" s="81"/>
      <c r="R9" s="81"/>
      <c r="S9" s="81"/>
    </row>
    <row r="10" spans="1:19">
      <c r="A10" s="81"/>
      <c r="B10" s="83" t="str">
        <f>IF(A10="","",IFERROR(IF(INDEX('2. A2_CongViec'!$C$3:$C$202,MATCH(A10,'2. A2_CongViec'!$A$3:$A$202,0))="","",INDEX('2. A2_CongViec'!$C$3:$C$202,MATCH(A10,'2. A2_CongViec'!$A$3:$A$202,0))),""))</f>
        <v/>
      </c>
      <c r="C10" s="81"/>
      <c r="D10" s="81"/>
      <c r="E10" s="81"/>
      <c r="F10" s="81"/>
      <c r="G10" s="81"/>
      <c r="H10" s="84" t="str">
        <f t="shared" si="0"/>
        <v/>
      </c>
      <c r="I10" s="81"/>
      <c r="J10" s="81"/>
      <c r="K10" s="81"/>
      <c r="L10" s="81"/>
      <c r="M10" s="81"/>
      <c r="N10" s="84" t="str">
        <f t="shared" si="1"/>
        <v/>
      </c>
      <c r="O10" s="84" t="str">
        <f t="shared" si="2"/>
        <v/>
      </c>
      <c r="P10" s="83" t="str">
        <f>IF(A10="","",IF(M10="Ước lượng tham khảo","THAM KHẢO – KHÔNG TÍNH",IF(OR(B10="",D10="",J10="",K10="",L10="",M10&lt;&gt;"Đã kiểm chứng"),"CHƯA ĐỦ CĂN CỨ",IF(NOT(OR(C10="Số hóa",C10="Cải tiến quy trình",C10="Thuê dịch vụ/đặt hàng",C10="Tự chủ",C10="Xã hội hóa",C10="Công việc mới phát sinh")),"LOẠI TÁC ĐỘNG KHÔNG HỢP LỆ",IF(S10&lt;&gt;"Đã đối chiếu","CHỜ SOÁT TRÙNG",IF(COUNTIFS($A$3:$A$202,A10,$D$3:$D$202,D10,$K$3:$K$202,K10)&gt;1,"TRÙNG CÔNG ĐOẠN",IF(AND(H10="",I10=""),"THIẾU GIỜ TÁC ĐỘNG",IF(AND(H10&lt;&gt;"",OR(E10="",E10&lt;=0)),"THIẾU SẢN PHẨM ÁP DỤNG",IF(AND(H10&lt;&gt;"",E10&gt;SUMIF('3. B1_KhoiLuong'!$A$3:$A$202,A10,'3. B1_KhoiLuong'!$C$3:$C$202)),"SẢN PHẨM ÁP DỤNG VƯỢT B1",IF(AND(F10&lt;&gt;"",G10&lt;&gt;"",F10&lt;G10,OR(I10="",I10&lt;=0)),"THỜI GIAN TĂNG CHƯA GHI GIỜ MỚI",IF(AND(L10="Trước thay đổi, có điều chỉnh",SUMIF($A$3:$A$202,A10,$H$3:$H$202)&gt;SUMIF('3. B1_KhoiLuong'!$A$3:$A$202,A10,'3. B1_KhoiLuong'!$G$3:$G$202)),"GIỜ GIẢM VƯỢT GIỜ B1","ĐẠT")))))))))))</f>
        <v/>
      </c>
      <c r="Q10" s="81"/>
      <c r="R10" s="81"/>
      <c r="S10" s="81"/>
    </row>
    <row r="11" spans="1:19">
      <c r="A11" s="81"/>
      <c r="B11" s="83" t="str">
        <f>IF(A11="","",IFERROR(IF(INDEX('2. A2_CongViec'!$C$3:$C$202,MATCH(A11,'2. A2_CongViec'!$A$3:$A$202,0))="","",INDEX('2. A2_CongViec'!$C$3:$C$202,MATCH(A11,'2. A2_CongViec'!$A$3:$A$202,0))),""))</f>
        <v/>
      </c>
      <c r="C11" s="81"/>
      <c r="D11" s="81"/>
      <c r="E11" s="81"/>
      <c r="F11" s="81"/>
      <c r="G11" s="81"/>
      <c r="H11" s="84" t="str">
        <f t="shared" si="0"/>
        <v/>
      </c>
      <c r="I11" s="81"/>
      <c r="J11" s="81"/>
      <c r="K11" s="81"/>
      <c r="L11" s="81"/>
      <c r="M11" s="81"/>
      <c r="N11" s="84" t="str">
        <f t="shared" si="1"/>
        <v/>
      </c>
      <c r="O11" s="84" t="str">
        <f t="shared" si="2"/>
        <v/>
      </c>
      <c r="P11" s="83" t="str">
        <f>IF(A11="","",IF(M11="Ước lượng tham khảo","THAM KHẢO – KHÔNG TÍNH",IF(OR(B11="",D11="",J11="",K11="",L11="",M11&lt;&gt;"Đã kiểm chứng"),"CHƯA ĐỦ CĂN CỨ",IF(NOT(OR(C11="Số hóa",C11="Cải tiến quy trình",C11="Thuê dịch vụ/đặt hàng",C11="Tự chủ",C11="Xã hội hóa",C11="Công việc mới phát sinh")),"LOẠI TÁC ĐỘNG KHÔNG HỢP LỆ",IF(S11&lt;&gt;"Đã đối chiếu","CHỜ SOÁT TRÙNG",IF(COUNTIFS($A$3:$A$202,A11,$D$3:$D$202,D11,$K$3:$K$202,K11)&gt;1,"TRÙNG CÔNG ĐOẠN",IF(AND(H11="",I11=""),"THIẾU GIỜ TÁC ĐỘNG",IF(AND(H11&lt;&gt;"",OR(E11="",E11&lt;=0)),"THIẾU SẢN PHẨM ÁP DỤNG",IF(AND(H11&lt;&gt;"",E11&gt;SUMIF('3. B1_KhoiLuong'!$A$3:$A$202,A11,'3. B1_KhoiLuong'!$C$3:$C$202)),"SẢN PHẨM ÁP DỤNG VƯỢT B1",IF(AND(F11&lt;&gt;"",G11&lt;&gt;"",F11&lt;G11,OR(I11="",I11&lt;=0)),"THỜI GIAN TĂNG CHƯA GHI GIỜ MỚI",IF(AND(L11="Trước thay đổi, có điều chỉnh",SUMIF($A$3:$A$202,A11,$H$3:$H$202)&gt;SUMIF('3. B1_KhoiLuong'!$A$3:$A$202,A11,'3. B1_KhoiLuong'!$G$3:$G$202)),"GIỜ GIẢM VƯỢT GIỜ B1","ĐẠT")))))))))))</f>
        <v/>
      </c>
      <c r="Q11" s="81"/>
      <c r="R11" s="81"/>
      <c r="S11" s="81"/>
    </row>
    <row r="12" spans="1:19">
      <c r="A12" s="81"/>
      <c r="B12" s="83" t="str">
        <f>IF(A12="","",IFERROR(IF(INDEX('2. A2_CongViec'!$C$3:$C$202,MATCH(A12,'2. A2_CongViec'!$A$3:$A$202,0))="","",INDEX('2. A2_CongViec'!$C$3:$C$202,MATCH(A12,'2. A2_CongViec'!$A$3:$A$202,0))),""))</f>
        <v/>
      </c>
      <c r="C12" s="81"/>
      <c r="D12" s="81"/>
      <c r="E12" s="81"/>
      <c r="F12" s="81"/>
      <c r="G12" s="81"/>
      <c r="H12" s="84" t="str">
        <f t="shared" si="0"/>
        <v/>
      </c>
      <c r="I12" s="81"/>
      <c r="J12" s="81"/>
      <c r="K12" s="81"/>
      <c r="L12" s="81"/>
      <c r="M12" s="81"/>
      <c r="N12" s="84" t="str">
        <f t="shared" si="1"/>
        <v/>
      </c>
      <c r="O12" s="84" t="str">
        <f t="shared" si="2"/>
        <v/>
      </c>
      <c r="P12" s="83" t="str">
        <f>IF(A12="","",IF(M12="Ước lượng tham khảo","THAM KHẢO – KHÔNG TÍNH",IF(OR(B12="",D12="",J12="",K12="",L12="",M12&lt;&gt;"Đã kiểm chứng"),"CHƯA ĐỦ CĂN CỨ",IF(NOT(OR(C12="Số hóa",C12="Cải tiến quy trình",C12="Thuê dịch vụ/đặt hàng",C12="Tự chủ",C12="Xã hội hóa",C12="Công việc mới phát sinh")),"LOẠI TÁC ĐỘNG KHÔNG HỢP LỆ",IF(S12&lt;&gt;"Đã đối chiếu","CHỜ SOÁT TRÙNG",IF(COUNTIFS($A$3:$A$202,A12,$D$3:$D$202,D12,$K$3:$K$202,K12)&gt;1,"TRÙNG CÔNG ĐOẠN",IF(AND(H12="",I12=""),"THIẾU GIỜ TÁC ĐỘNG",IF(AND(H12&lt;&gt;"",OR(E12="",E12&lt;=0)),"THIẾU SẢN PHẨM ÁP DỤNG",IF(AND(H12&lt;&gt;"",E12&gt;SUMIF('3. B1_KhoiLuong'!$A$3:$A$202,A12,'3. B1_KhoiLuong'!$C$3:$C$202)),"SẢN PHẨM ÁP DỤNG VƯỢT B1",IF(AND(F12&lt;&gt;"",G12&lt;&gt;"",F12&lt;G12,OR(I12="",I12&lt;=0)),"THỜI GIAN TĂNG CHƯA GHI GIỜ MỚI",IF(AND(L12="Trước thay đổi, có điều chỉnh",SUMIF($A$3:$A$202,A12,$H$3:$H$202)&gt;SUMIF('3. B1_KhoiLuong'!$A$3:$A$202,A12,'3. B1_KhoiLuong'!$G$3:$G$202)),"GIỜ GIẢM VƯỢT GIỜ B1","ĐẠT")))))))))))</f>
        <v/>
      </c>
      <c r="Q12" s="81"/>
      <c r="R12" s="81"/>
      <c r="S12" s="81"/>
    </row>
    <row r="13" spans="1:19">
      <c r="A13" s="81"/>
      <c r="B13" s="83" t="str">
        <f>IF(A13="","",IFERROR(IF(INDEX('2. A2_CongViec'!$C$3:$C$202,MATCH(A13,'2. A2_CongViec'!$A$3:$A$202,0))="","",INDEX('2. A2_CongViec'!$C$3:$C$202,MATCH(A13,'2. A2_CongViec'!$A$3:$A$202,0))),""))</f>
        <v/>
      </c>
      <c r="C13" s="81"/>
      <c r="D13" s="81"/>
      <c r="E13" s="81"/>
      <c r="F13" s="81"/>
      <c r="G13" s="81"/>
      <c r="H13" s="84" t="str">
        <f t="shared" si="0"/>
        <v/>
      </c>
      <c r="I13" s="81"/>
      <c r="J13" s="81"/>
      <c r="K13" s="81"/>
      <c r="L13" s="81"/>
      <c r="M13" s="81"/>
      <c r="N13" s="84" t="str">
        <f t="shared" si="1"/>
        <v/>
      </c>
      <c r="O13" s="84" t="str">
        <f t="shared" si="2"/>
        <v/>
      </c>
      <c r="P13" s="83" t="str">
        <f>IF(A13="","",IF(M13="Ước lượng tham khảo","THAM KHẢO – KHÔNG TÍNH",IF(OR(B13="",D13="",J13="",K13="",L13="",M13&lt;&gt;"Đã kiểm chứng"),"CHƯA ĐỦ CĂN CỨ",IF(NOT(OR(C13="Số hóa",C13="Cải tiến quy trình",C13="Thuê dịch vụ/đặt hàng",C13="Tự chủ",C13="Xã hội hóa",C13="Công việc mới phát sinh")),"LOẠI TÁC ĐỘNG KHÔNG HỢP LỆ",IF(S13&lt;&gt;"Đã đối chiếu","CHỜ SOÁT TRÙNG",IF(COUNTIFS($A$3:$A$202,A13,$D$3:$D$202,D13,$K$3:$K$202,K13)&gt;1,"TRÙNG CÔNG ĐOẠN",IF(AND(H13="",I13=""),"THIẾU GIỜ TÁC ĐỘNG",IF(AND(H13&lt;&gt;"",OR(E13="",E13&lt;=0)),"THIẾU SẢN PHẨM ÁP DỤNG",IF(AND(H13&lt;&gt;"",E13&gt;SUMIF('3. B1_KhoiLuong'!$A$3:$A$202,A13,'3. B1_KhoiLuong'!$C$3:$C$202)),"SẢN PHẨM ÁP DỤNG VƯỢT B1",IF(AND(F13&lt;&gt;"",G13&lt;&gt;"",F13&lt;G13,OR(I13="",I13&lt;=0)),"THỜI GIAN TĂNG CHƯA GHI GIỜ MỚI",IF(AND(L13="Trước thay đổi, có điều chỉnh",SUMIF($A$3:$A$202,A13,$H$3:$H$202)&gt;SUMIF('3. B1_KhoiLuong'!$A$3:$A$202,A13,'3. B1_KhoiLuong'!$G$3:$G$202)),"GIỜ GIẢM VƯỢT GIỜ B1","ĐẠT")))))))))))</f>
        <v/>
      </c>
      <c r="Q13" s="81"/>
      <c r="R13" s="81"/>
      <c r="S13" s="81"/>
    </row>
    <row r="14" spans="1:19">
      <c r="A14" s="81"/>
      <c r="B14" s="83" t="str">
        <f>IF(A14="","",IFERROR(IF(INDEX('2. A2_CongViec'!$C$3:$C$202,MATCH(A14,'2. A2_CongViec'!$A$3:$A$202,0))="","",INDEX('2. A2_CongViec'!$C$3:$C$202,MATCH(A14,'2. A2_CongViec'!$A$3:$A$202,0))),""))</f>
        <v/>
      </c>
      <c r="C14" s="81"/>
      <c r="D14" s="81"/>
      <c r="E14" s="81"/>
      <c r="F14" s="81"/>
      <c r="G14" s="81"/>
      <c r="H14" s="84" t="str">
        <f t="shared" si="0"/>
        <v/>
      </c>
      <c r="I14" s="81"/>
      <c r="J14" s="81"/>
      <c r="K14" s="81"/>
      <c r="L14" s="81"/>
      <c r="M14" s="81"/>
      <c r="N14" s="84" t="str">
        <f t="shared" si="1"/>
        <v/>
      </c>
      <c r="O14" s="84" t="str">
        <f t="shared" si="2"/>
        <v/>
      </c>
      <c r="P14" s="83" t="str">
        <f>IF(A14="","",IF(M14="Ước lượng tham khảo","THAM KHẢO – KHÔNG TÍNH",IF(OR(B14="",D14="",J14="",K14="",L14="",M14&lt;&gt;"Đã kiểm chứng"),"CHƯA ĐỦ CĂN CỨ",IF(NOT(OR(C14="Số hóa",C14="Cải tiến quy trình",C14="Thuê dịch vụ/đặt hàng",C14="Tự chủ",C14="Xã hội hóa",C14="Công việc mới phát sinh")),"LOẠI TÁC ĐỘNG KHÔNG HỢP LỆ",IF(S14&lt;&gt;"Đã đối chiếu","CHỜ SOÁT TRÙNG",IF(COUNTIFS($A$3:$A$202,A14,$D$3:$D$202,D14,$K$3:$K$202,K14)&gt;1,"TRÙNG CÔNG ĐOẠN",IF(AND(H14="",I14=""),"THIẾU GIỜ TÁC ĐỘNG",IF(AND(H14&lt;&gt;"",OR(E14="",E14&lt;=0)),"THIẾU SẢN PHẨM ÁP DỤNG",IF(AND(H14&lt;&gt;"",E14&gt;SUMIF('3. B1_KhoiLuong'!$A$3:$A$202,A14,'3. B1_KhoiLuong'!$C$3:$C$202)),"SẢN PHẨM ÁP DỤNG VƯỢT B1",IF(AND(F14&lt;&gt;"",G14&lt;&gt;"",F14&lt;G14,OR(I14="",I14&lt;=0)),"THỜI GIAN TĂNG CHƯA GHI GIỜ MỚI",IF(AND(L14="Trước thay đổi, có điều chỉnh",SUMIF($A$3:$A$202,A14,$H$3:$H$202)&gt;SUMIF('3. B1_KhoiLuong'!$A$3:$A$202,A14,'3. B1_KhoiLuong'!$G$3:$G$202)),"GIỜ GIẢM VƯỢT GIỜ B1","ĐẠT")))))))))))</f>
        <v/>
      </c>
      <c r="Q14" s="81"/>
      <c r="R14" s="81"/>
      <c r="S14" s="81"/>
    </row>
    <row r="15" spans="1:19">
      <c r="A15" s="81"/>
      <c r="B15" s="83" t="str">
        <f>IF(A15="","",IFERROR(IF(INDEX('2. A2_CongViec'!$C$3:$C$202,MATCH(A15,'2. A2_CongViec'!$A$3:$A$202,0))="","",INDEX('2. A2_CongViec'!$C$3:$C$202,MATCH(A15,'2. A2_CongViec'!$A$3:$A$202,0))),""))</f>
        <v/>
      </c>
      <c r="C15" s="81"/>
      <c r="D15" s="81"/>
      <c r="E15" s="81"/>
      <c r="F15" s="81"/>
      <c r="G15" s="81"/>
      <c r="H15" s="84" t="str">
        <f t="shared" si="0"/>
        <v/>
      </c>
      <c r="I15" s="81"/>
      <c r="J15" s="81"/>
      <c r="K15" s="81"/>
      <c r="L15" s="81"/>
      <c r="M15" s="81"/>
      <c r="N15" s="84" t="str">
        <f t="shared" si="1"/>
        <v/>
      </c>
      <c r="O15" s="84" t="str">
        <f t="shared" si="2"/>
        <v/>
      </c>
      <c r="P15" s="83" t="str">
        <f>IF(A15="","",IF(M15="Ước lượng tham khảo","THAM KHẢO – KHÔNG TÍNH",IF(OR(B15="",D15="",J15="",K15="",L15="",M15&lt;&gt;"Đã kiểm chứng"),"CHƯA ĐỦ CĂN CỨ",IF(NOT(OR(C15="Số hóa",C15="Cải tiến quy trình",C15="Thuê dịch vụ/đặt hàng",C15="Tự chủ",C15="Xã hội hóa",C15="Công việc mới phát sinh")),"LOẠI TÁC ĐỘNG KHÔNG HỢP LỆ",IF(S15&lt;&gt;"Đã đối chiếu","CHỜ SOÁT TRÙNG",IF(COUNTIFS($A$3:$A$202,A15,$D$3:$D$202,D15,$K$3:$K$202,K15)&gt;1,"TRÙNG CÔNG ĐOẠN",IF(AND(H15="",I15=""),"THIẾU GIỜ TÁC ĐỘNG",IF(AND(H15&lt;&gt;"",OR(E15="",E15&lt;=0)),"THIẾU SẢN PHẨM ÁP DỤNG",IF(AND(H15&lt;&gt;"",E15&gt;SUMIF('3. B1_KhoiLuong'!$A$3:$A$202,A15,'3. B1_KhoiLuong'!$C$3:$C$202)),"SẢN PHẨM ÁP DỤNG VƯỢT B1",IF(AND(F15&lt;&gt;"",G15&lt;&gt;"",F15&lt;G15,OR(I15="",I15&lt;=0)),"THỜI GIAN TĂNG CHƯA GHI GIỜ MỚI",IF(AND(L15="Trước thay đổi, có điều chỉnh",SUMIF($A$3:$A$202,A15,$H$3:$H$202)&gt;SUMIF('3. B1_KhoiLuong'!$A$3:$A$202,A15,'3. B1_KhoiLuong'!$G$3:$G$202)),"GIỜ GIẢM VƯỢT GIỜ B1","ĐẠT")))))))))))</f>
        <v/>
      </c>
      <c r="Q15" s="81"/>
      <c r="R15" s="81"/>
      <c r="S15" s="81"/>
    </row>
    <row r="16" spans="1:19">
      <c r="A16" s="81"/>
      <c r="B16" s="83" t="str">
        <f>IF(A16="","",IFERROR(IF(INDEX('2. A2_CongViec'!$C$3:$C$202,MATCH(A16,'2. A2_CongViec'!$A$3:$A$202,0))="","",INDEX('2. A2_CongViec'!$C$3:$C$202,MATCH(A16,'2. A2_CongViec'!$A$3:$A$202,0))),""))</f>
        <v/>
      </c>
      <c r="C16" s="81"/>
      <c r="D16" s="81"/>
      <c r="E16" s="81"/>
      <c r="F16" s="81"/>
      <c r="G16" s="81"/>
      <c r="H16" s="84" t="str">
        <f t="shared" si="0"/>
        <v/>
      </c>
      <c r="I16" s="81"/>
      <c r="J16" s="81"/>
      <c r="K16" s="81"/>
      <c r="L16" s="81"/>
      <c r="M16" s="81"/>
      <c r="N16" s="84" t="str">
        <f t="shared" si="1"/>
        <v/>
      </c>
      <c r="O16" s="84" t="str">
        <f t="shared" si="2"/>
        <v/>
      </c>
      <c r="P16" s="83" t="str">
        <f>IF(A16="","",IF(M16="Ước lượng tham khảo","THAM KHẢO – KHÔNG TÍNH",IF(OR(B16="",D16="",J16="",K16="",L16="",M16&lt;&gt;"Đã kiểm chứng"),"CHƯA ĐỦ CĂN CỨ",IF(NOT(OR(C16="Số hóa",C16="Cải tiến quy trình",C16="Thuê dịch vụ/đặt hàng",C16="Tự chủ",C16="Xã hội hóa",C16="Công việc mới phát sinh")),"LOẠI TÁC ĐỘNG KHÔNG HỢP LỆ",IF(S16&lt;&gt;"Đã đối chiếu","CHỜ SOÁT TRÙNG",IF(COUNTIFS($A$3:$A$202,A16,$D$3:$D$202,D16,$K$3:$K$202,K16)&gt;1,"TRÙNG CÔNG ĐOẠN",IF(AND(H16="",I16=""),"THIẾU GIỜ TÁC ĐỘNG",IF(AND(H16&lt;&gt;"",OR(E16="",E16&lt;=0)),"THIẾU SẢN PHẨM ÁP DỤNG",IF(AND(H16&lt;&gt;"",E16&gt;SUMIF('3. B1_KhoiLuong'!$A$3:$A$202,A16,'3. B1_KhoiLuong'!$C$3:$C$202)),"SẢN PHẨM ÁP DỤNG VƯỢT B1",IF(AND(F16&lt;&gt;"",G16&lt;&gt;"",F16&lt;G16,OR(I16="",I16&lt;=0)),"THỜI GIAN TĂNG CHƯA GHI GIỜ MỚI",IF(AND(L16="Trước thay đổi, có điều chỉnh",SUMIF($A$3:$A$202,A16,$H$3:$H$202)&gt;SUMIF('3. B1_KhoiLuong'!$A$3:$A$202,A16,'3. B1_KhoiLuong'!$G$3:$G$202)),"GIỜ GIẢM VƯỢT GIỜ B1","ĐẠT")))))))))))</f>
        <v/>
      </c>
      <c r="Q16" s="81"/>
      <c r="R16" s="81"/>
      <c r="S16" s="81"/>
    </row>
    <row r="17" spans="1:19">
      <c r="A17" s="81"/>
      <c r="B17" s="83" t="str">
        <f>IF(A17="","",IFERROR(IF(INDEX('2. A2_CongViec'!$C$3:$C$202,MATCH(A17,'2. A2_CongViec'!$A$3:$A$202,0))="","",INDEX('2. A2_CongViec'!$C$3:$C$202,MATCH(A17,'2. A2_CongViec'!$A$3:$A$202,0))),""))</f>
        <v/>
      </c>
      <c r="C17" s="81"/>
      <c r="D17" s="81"/>
      <c r="E17" s="81"/>
      <c r="F17" s="81"/>
      <c r="G17" s="81"/>
      <c r="H17" s="84" t="str">
        <f t="shared" si="0"/>
        <v/>
      </c>
      <c r="I17" s="81"/>
      <c r="J17" s="81"/>
      <c r="K17" s="81"/>
      <c r="L17" s="81"/>
      <c r="M17" s="81"/>
      <c r="N17" s="84" t="str">
        <f t="shared" si="1"/>
        <v/>
      </c>
      <c r="O17" s="84" t="str">
        <f t="shared" si="2"/>
        <v/>
      </c>
      <c r="P17" s="83" t="str">
        <f>IF(A17="","",IF(M17="Ước lượng tham khảo","THAM KHẢO – KHÔNG TÍNH",IF(OR(B17="",D17="",J17="",K17="",L17="",M17&lt;&gt;"Đã kiểm chứng"),"CHƯA ĐỦ CĂN CỨ",IF(NOT(OR(C17="Số hóa",C17="Cải tiến quy trình",C17="Thuê dịch vụ/đặt hàng",C17="Tự chủ",C17="Xã hội hóa",C17="Công việc mới phát sinh")),"LOẠI TÁC ĐỘNG KHÔNG HỢP LỆ",IF(S17&lt;&gt;"Đã đối chiếu","CHỜ SOÁT TRÙNG",IF(COUNTIFS($A$3:$A$202,A17,$D$3:$D$202,D17,$K$3:$K$202,K17)&gt;1,"TRÙNG CÔNG ĐOẠN",IF(AND(H17="",I17=""),"THIẾU GIỜ TÁC ĐỘNG",IF(AND(H17&lt;&gt;"",OR(E17="",E17&lt;=0)),"THIẾU SẢN PHẨM ÁP DỤNG",IF(AND(H17&lt;&gt;"",E17&gt;SUMIF('3. B1_KhoiLuong'!$A$3:$A$202,A17,'3. B1_KhoiLuong'!$C$3:$C$202)),"SẢN PHẨM ÁP DỤNG VƯỢT B1",IF(AND(F17&lt;&gt;"",G17&lt;&gt;"",F17&lt;G17,OR(I17="",I17&lt;=0)),"THỜI GIAN TĂNG CHƯA GHI GIỜ MỚI",IF(AND(L17="Trước thay đổi, có điều chỉnh",SUMIF($A$3:$A$202,A17,$H$3:$H$202)&gt;SUMIF('3. B1_KhoiLuong'!$A$3:$A$202,A17,'3. B1_KhoiLuong'!$G$3:$G$202)),"GIỜ GIẢM VƯỢT GIỜ B1","ĐẠT")))))))))))</f>
        <v/>
      </c>
      <c r="Q17" s="81"/>
      <c r="R17" s="81"/>
      <c r="S17" s="81"/>
    </row>
    <row r="18" spans="1:19">
      <c r="A18" s="81"/>
      <c r="B18" s="83" t="str">
        <f>IF(A18="","",IFERROR(IF(INDEX('2. A2_CongViec'!$C$3:$C$202,MATCH(A18,'2. A2_CongViec'!$A$3:$A$202,0))="","",INDEX('2. A2_CongViec'!$C$3:$C$202,MATCH(A18,'2. A2_CongViec'!$A$3:$A$202,0))),""))</f>
        <v/>
      </c>
      <c r="C18" s="81"/>
      <c r="D18" s="81"/>
      <c r="E18" s="81"/>
      <c r="F18" s="81"/>
      <c r="G18" s="81"/>
      <c r="H18" s="84" t="str">
        <f t="shared" si="0"/>
        <v/>
      </c>
      <c r="I18" s="81"/>
      <c r="J18" s="81"/>
      <c r="K18" s="81"/>
      <c r="L18" s="81"/>
      <c r="M18" s="81"/>
      <c r="N18" s="84" t="str">
        <f t="shared" si="1"/>
        <v/>
      </c>
      <c r="O18" s="84" t="str">
        <f t="shared" si="2"/>
        <v/>
      </c>
      <c r="P18" s="83" t="str">
        <f>IF(A18="","",IF(M18="Ước lượng tham khảo","THAM KHẢO – KHÔNG TÍNH",IF(OR(B18="",D18="",J18="",K18="",L18="",M18&lt;&gt;"Đã kiểm chứng"),"CHƯA ĐỦ CĂN CỨ",IF(NOT(OR(C18="Số hóa",C18="Cải tiến quy trình",C18="Thuê dịch vụ/đặt hàng",C18="Tự chủ",C18="Xã hội hóa",C18="Công việc mới phát sinh")),"LOẠI TÁC ĐỘNG KHÔNG HỢP LỆ",IF(S18&lt;&gt;"Đã đối chiếu","CHỜ SOÁT TRÙNG",IF(COUNTIFS($A$3:$A$202,A18,$D$3:$D$202,D18,$K$3:$K$202,K18)&gt;1,"TRÙNG CÔNG ĐOẠN",IF(AND(H18="",I18=""),"THIẾU GIỜ TÁC ĐỘNG",IF(AND(H18&lt;&gt;"",OR(E18="",E18&lt;=0)),"THIẾU SẢN PHẨM ÁP DỤNG",IF(AND(H18&lt;&gt;"",E18&gt;SUMIF('3. B1_KhoiLuong'!$A$3:$A$202,A18,'3. B1_KhoiLuong'!$C$3:$C$202)),"SẢN PHẨM ÁP DỤNG VƯỢT B1",IF(AND(F18&lt;&gt;"",G18&lt;&gt;"",F18&lt;G18,OR(I18="",I18&lt;=0)),"THỜI GIAN TĂNG CHƯA GHI GIỜ MỚI",IF(AND(L18="Trước thay đổi, có điều chỉnh",SUMIF($A$3:$A$202,A18,$H$3:$H$202)&gt;SUMIF('3. B1_KhoiLuong'!$A$3:$A$202,A18,'3. B1_KhoiLuong'!$G$3:$G$202)),"GIỜ GIẢM VƯỢT GIỜ B1","ĐẠT")))))))))))</f>
        <v/>
      </c>
      <c r="Q18" s="81"/>
      <c r="R18" s="81"/>
      <c r="S18" s="81"/>
    </row>
    <row r="19" spans="1:19">
      <c r="A19" s="81"/>
      <c r="B19" s="83" t="str">
        <f>IF(A19="","",IFERROR(IF(INDEX('2. A2_CongViec'!$C$3:$C$202,MATCH(A19,'2. A2_CongViec'!$A$3:$A$202,0))="","",INDEX('2. A2_CongViec'!$C$3:$C$202,MATCH(A19,'2. A2_CongViec'!$A$3:$A$202,0))),""))</f>
        <v/>
      </c>
      <c r="C19" s="81"/>
      <c r="D19" s="81"/>
      <c r="E19" s="81"/>
      <c r="F19" s="81"/>
      <c r="G19" s="81"/>
      <c r="H19" s="84" t="str">
        <f t="shared" si="0"/>
        <v/>
      </c>
      <c r="I19" s="81"/>
      <c r="J19" s="81"/>
      <c r="K19" s="81"/>
      <c r="L19" s="81"/>
      <c r="M19" s="81"/>
      <c r="N19" s="84" t="str">
        <f t="shared" si="1"/>
        <v/>
      </c>
      <c r="O19" s="84" t="str">
        <f t="shared" si="2"/>
        <v/>
      </c>
      <c r="P19" s="83" t="str">
        <f>IF(A19="","",IF(M19="Ước lượng tham khảo","THAM KHẢO – KHÔNG TÍNH",IF(OR(B19="",D19="",J19="",K19="",L19="",M19&lt;&gt;"Đã kiểm chứng"),"CHƯA ĐỦ CĂN CỨ",IF(NOT(OR(C19="Số hóa",C19="Cải tiến quy trình",C19="Thuê dịch vụ/đặt hàng",C19="Tự chủ",C19="Xã hội hóa",C19="Công việc mới phát sinh")),"LOẠI TÁC ĐỘNG KHÔNG HỢP LỆ",IF(S19&lt;&gt;"Đã đối chiếu","CHỜ SOÁT TRÙNG",IF(COUNTIFS($A$3:$A$202,A19,$D$3:$D$202,D19,$K$3:$K$202,K19)&gt;1,"TRÙNG CÔNG ĐOẠN",IF(AND(H19="",I19=""),"THIẾU GIỜ TÁC ĐỘNG",IF(AND(H19&lt;&gt;"",OR(E19="",E19&lt;=0)),"THIẾU SẢN PHẨM ÁP DỤNG",IF(AND(H19&lt;&gt;"",E19&gt;SUMIF('3. B1_KhoiLuong'!$A$3:$A$202,A19,'3. B1_KhoiLuong'!$C$3:$C$202)),"SẢN PHẨM ÁP DỤNG VƯỢT B1",IF(AND(F19&lt;&gt;"",G19&lt;&gt;"",F19&lt;G19,OR(I19="",I19&lt;=0)),"THỜI GIAN TĂNG CHƯA GHI GIỜ MỚI",IF(AND(L19="Trước thay đổi, có điều chỉnh",SUMIF($A$3:$A$202,A19,$H$3:$H$202)&gt;SUMIF('3. B1_KhoiLuong'!$A$3:$A$202,A19,'3. B1_KhoiLuong'!$G$3:$G$202)),"GIỜ GIẢM VƯỢT GIỜ B1","ĐẠT")))))))))))</f>
        <v/>
      </c>
      <c r="Q19" s="81"/>
      <c r="R19" s="81"/>
      <c r="S19" s="81"/>
    </row>
    <row r="20" spans="1:19">
      <c r="A20" s="81"/>
      <c r="B20" s="83" t="str">
        <f>IF(A20="","",IFERROR(IF(INDEX('2. A2_CongViec'!$C$3:$C$202,MATCH(A20,'2. A2_CongViec'!$A$3:$A$202,0))="","",INDEX('2. A2_CongViec'!$C$3:$C$202,MATCH(A20,'2. A2_CongViec'!$A$3:$A$202,0))),""))</f>
        <v/>
      </c>
      <c r="C20" s="81"/>
      <c r="D20" s="81"/>
      <c r="E20" s="81"/>
      <c r="F20" s="81"/>
      <c r="G20" s="81"/>
      <c r="H20" s="84" t="str">
        <f t="shared" si="0"/>
        <v/>
      </c>
      <c r="I20" s="81"/>
      <c r="J20" s="81"/>
      <c r="K20" s="81"/>
      <c r="L20" s="81"/>
      <c r="M20" s="81"/>
      <c r="N20" s="84" t="str">
        <f t="shared" si="1"/>
        <v/>
      </c>
      <c r="O20" s="84" t="str">
        <f t="shared" si="2"/>
        <v/>
      </c>
      <c r="P20" s="83" t="str">
        <f>IF(A20="","",IF(M20="Ước lượng tham khảo","THAM KHẢO – KHÔNG TÍNH",IF(OR(B20="",D20="",J20="",K20="",L20="",M20&lt;&gt;"Đã kiểm chứng"),"CHƯA ĐỦ CĂN CỨ",IF(NOT(OR(C20="Số hóa",C20="Cải tiến quy trình",C20="Thuê dịch vụ/đặt hàng",C20="Tự chủ",C20="Xã hội hóa",C20="Công việc mới phát sinh")),"LOẠI TÁC ĐỘNG KHÔNG HỢP LỆ",IF(S20&lt;&gt;"Đã đối chiếu","CHỜ SOÁT TRÙNG",IF(COUNTIFS($A$3:$A$202,A20,$D$3:$D$202,D20,$K$3:$K$202,K20)&gt;1,"TRÙNG CÔNG ĐOẠN",IF(AND(H20="",I20=""),"THIẾU GIỜ TÁC ĐỘNG",IF(AND(H20&lt;&gt;"",OR(E20="",E20&lt;=0)),"THIẾU SẢN PHẨM ÁP DỤNG",IF(AND(H20&lt;&gt;"",E20&gt;SUMIF('3. B1_KhoiLuong'!$A$3:$A$202,A20,'3. B1_KhoiLuong'!$C$3:$C$202)),"SẢN PHẨM ÁP DỤNG VƯỢT B1",IF(AND(F20&lt;&gt;"",G20&lt;&gt;"",F20&lt;G20,OR(I20="",I20&lt;=0)),"THỜI GIAN TĂNG CHƯA GHI GIỜ MỚI",IF(AND(L20="Trước thay đổi, có điều chỉnh",SUMIF($A$3:$A$202,A20,$H$3:$H$202)&gt;SUMIF('3. B1_KhoiLuong'!$A$3:$A$202,A20,'3. B1_KhoiLuong'!$G$3:$G$202)),"GIỜ GIẢM VƯỢT GIỜ B1","ĐẠT")))))))))))</f>
        <v/>
      </c>
      <c r="Q20" s="81"/>
      <c r="R20" s="81"/>
      <c r="S20" s="81"/>
    </row>
    <row r="21" spans="1:19">
      <c r="A21" s="81"/>
      <c r="B21" s="83" t="str">
        <f>IF(A21="","",IFERROR(IF(INDEX('2. A2_CongViec'!$C$3:$C$202,MATCH(A21,'2. A2_CongViec'!$A$3:$A$202,0))="","",INDEX('2. A2_CongViec'!$C$3:$C$202,MATCH(A21,'2. A2_CongViec'!$A$3:$A$202,0))),""))</f>
        <v/>
      </c>
      <c r="C21" s="81"/>
      <c r="D21" s="81"/>
      <c r="E21" s="81"/>
      <c r="F21" s="81"/>
      <c r="G21" s="81"/>
      <c r="H21" s="84" t="str">
        <f t="shared" si="0"/>
        <v/>
      </c>
      <c r="I21" s="81"/>
      <c r="J21" s="81"/>
      <c r="K21" s="81"/>
      <c r="L21" s="81"/>
      <c r="M21" s="81"/>
      <c r="N21" s="84" t="str">
        <f t="shared" si="1"/>
        <v/>
      </c>
      <c r="O21" s="84" t="str">
        <f t="shared" si="2"/>
        <v/>
      </c>
      <c r="P21" s="83" t="str">
        <f>IF(A21="","",IF(M21="Ước lượng tham khảo","THAM KHẢO – KHÔNG TÍNH",IF(OR(B21="",D21="",J21="",K21="",L21="",M21&lt;&gt;"Đã kiểm chứng"),"CHƯA ĐỦ CĂN CỨ",IF(NOT(OR(C21="Số hóa",C21="Cải tiến quy trình",C21="Thuê dịch vụ/đặt hàng",C21="Tự chủ",C21="Xã hội hóa",C21="Công việc mới phát sinh")),"LOẠI TÁC ĐỘNG KHÔNG HỢP LỆ",IF(S21&lt;&gt;"Đã đối chiếu","CHỜ SOÁT TRÙNG",IF(COUNTIFS($A$3:$A$202,A21,$D$3:$D$202,D21,$K$3:$K$202,K21)&gt;1,"TRÙNG CÔNG ĐOẠN",IF(AND(H21="",I21=""),"THIẾU GIỜ TÁC ĐỘNG",IF(AND(H21&lt;&gt;"",OR(E21="",E21&lt;=0)),"THIẾU SẢN PHẨM ÁP DỤNG",IF(AND(H21&lt;&gt;"",E21&gt;SUMIF('3. B1_KhoiLuong'!$A$3:$A$202,A21,'3. B1_KhoiLuong'!$C$3:$C$202)),"SẢN PHẨM ÁP DỤNG VƯỢT B1",IF(AND(F21&lt;&gt;"",G21&lt;&gt;"",F21&lt;G21,OR(I21="",I21&lt;=0)),"THỜI GIAN TĂNG CHƯA GHI GIỜ MỚI",IF(AND(L21="Trước thay đổi, có điều chỉnh",SUMIF($A$3:$A$202,A21,$H$3:$H$202)&gt;SUMIF('3. B1_KhoiLuong'!$A$3:$A$202,A21,'3. B1_KhoiLuong'!$G$3:$G$202)),"GIỜ GIẢM VƯỢT GIỜ B1","ĐẠT")))))))))))</f>
        <v/>
      </c>
      <c r="Q21" s="81"/>
      <c r="R21" s="81"/>
      <c r="S21" s="81"/>
    </row>
    <row r="22" spans="1:19">
      <c r="A22" s="81"/>
      <c r="B22" s="83" t="str">
        <f>IF(A22="","",IFERROR(IF(INDEX('2. A2_CongViec'!$C$3:$C$202,MATCH(A22,'2. A2_CongViec'!$A$3:$A$202,0))="","",INDEX('2. A2_CongViec'!$C$3:$C$202,MATCH(A22,'2. A2_CongViec'!$A$3:$A$202,0))),""))</f>
        <v/>
      </c>
      <c r="C22" s="81"/>
      <c r="D22" s="81"/>
      <c r="E22" s="81"/>
      <c r="F22" s="81"/>
      <c r="G22" s="81"/>
      <c r="H22" s="84" t="str">
        <f t="shared" si="0"/>
        <v/>
      </c>
      <c r="I22" s="81"/>
      <c r="J22" s="81"/>
      <c r="K22" s="81"/>
      <c r="L22" s="81"/>
      <c r="M22" s="81"/>
      <c r="N22" s="84" t="str">
        <f t="shared" si="1"/>
        <v/>
      </c>
      <c r="O22" s="84" t="str">
        <f t="shared" si="2"/>
        <v/>
      </c>
      <c r="P22" s="83" t="str">
        <f>IF(A22="","",IF(M22="Ước lượng tham khảo","THAM KHẢO – KHÔNG TÍNH",IF(OR(B22="",D22="",J22="",K22="",L22="",M22&lt;&gt;"Đã kiểm chứng"),"CHƯA ĐỦ CĂN CỨ",IF(NOT(OR(C22="Số hóa",C22="Cải tiến quy trình",C22="Thuê dịch vụ/đặt hàng",C22="Tự chủ",C22="Xã hội hóa",C22="Công việc mới phát sinh")),"LOẠI TÁC ĐỘNG KHÔNG HỢP LỆ",IF(S22&lt;&gt;"Đã đối chiếu","CHỜ SOÁT TRÙNG",IF(COUNTIFS($A$3:$A$202,A22,$D$3:$D$202,D22,$K$3:$K$202,K22)&gt;1,"TRÙNG CÔNG ĐOẠN",IF(AND(H22="",I22=""),"THIẾU GIỜ TÁC ĐỘNG",IF(AND(H22&lt;&gt;"",OR(E22="",E22&lt;=0)),"THIẾU SẢN PHẨM ÁP DỤNG",IF(AND(H22&lt;&gt;"",E22&gt;SUMIF('3. B1_KhoiLuong'!$A$3:$A$202,A22,'3. B1_KhoiLuong'!$C$3:$C$202)),"SẢN PHẨM ÁP DỤNG VƯỢT B1",IF(AND(F22&lt;&gt;"",G22&lt;&gt;"",F22&lt;G22,OR(I22="",I22&lt;=0)),"THỜI GIAN TĂNG CHƯA GHI GIỜ MỚI",IF(AND(L22="Trước thay đổi, có điều chỉnh",SUMIF($A$3:$A$202,A22,$H$3:$H$202)&gt;SUMIF('3. B1_KhoiLuong'!$A$3:$A$202,A22,'3. B1_KhoiLuong'!$G$3:$G$202)),"GIỜ GIẢM VƯỢT GIỜ B1","ĐẠT")))))))))))</f>
        <v/>
      </c>
      <c r="Q22" s="81"/>
      <c r="R22" s="81"/>
      <c r="S22" s="81"/>
    </row>
    <row r="23" spans="1:19">
      <c r="A23" s="81"/>
      <c r="B23" s="83" t="str">
        <f>IF(A23="","",IFERROR(IF(INDEX('2. A2_CongViec'!$C$3:$C$202,MATCH(A23,'2. A2_CongViec'!$A$3:$A$202,0))="","",INDEX('2. A2_CongViec'!$C$3:$C$202,MATCH(A23,'2. A2_CongViec'!$A$3:$A$202,0))),""))</f>
        <v/>
      </c>
      <c r="C23" s="81"/>
      <c r="D23" s="81"/>
      <c r="E23" s="81"/>
      <c r="F23" s="81"/>
      <c r="G23" s="81"/>
      <c r="H23" s="84" t="str">
        <f t="shared" si="0"/>
        <v/>
      </c>
      <c r="I23" s="81"/>
      <c r="J23" s="81"/>
      <c r="K23" s="81"/>
      <c r="L23" s="81"/>
      <c r="M23" s="81"/>
      <c r="N23" s="84" t="str">
        <f t="shared" si="1"/>
        <v/>
      </c>
      <c r="O23" s="84" t="str">
        <f t="shared" si="2"/>
        <v/>
      </c>
      <c r="P23" s="83" t="str">
        <f>IF(A23="","",IF(M23="Ước lượng tham khảo","THAM KHẢO – KHÔNG TÍNH",IF(OR(B23="",D23="",J23="",K23="",L23="",M23&lt;&gt;"Đã kiểm chứng"),"CHƯA ĐỦ CĂN CỨ",IF(NOT(OR(C23="Số hóa",C23="Cải tiến quy trình",C23="Thuê dịch vụ/đặt hàng",C23="Tự chủ",C23="Xã hội hóa",C23="Công việc mới phát sinh")),"LOẠI TÁC ĐỘNG KHÔNG HỢP LỆ",IF(S23&lt;&gt;"Đã đối chiếu","CHỜ SOÁT TRÙNG",IF(COUNTIFS($A$3:$A$202,A23,$D$3:$D$202,D23,$K$3:$K$202,K23)&gt;1,"TRÙNG CÔNG ĐOẠN",IF(AND(H23="",I23=""),"THIẾU GIỜ TÁC ĐỘNG",IF(AND(H23&lt;&gt;"",OR(E23="",E23&lt;=0)),"THIẾU SẢN PHẨM ÁP DỤNG",IF(AND(H23&lt;&gt;"",E23&gt;SUMIF('3. B1_KhoiLuong'!$A$3:$A$202,A23,'3. B1_KhoiLuong'!$C$3:$C$202)),"SẢN PHẨM ÁP DỤNG VƯỢT B1",IF(AND(F23&lt;&gt;"",G23&lt;&gt;"",F23&lt;G23,OR(I23="",I23&lt;=0)),"THỜI GIAN TĂNG CHƯA GHI GIỜ MỚI",IF(AND(L23="Trước thay đổi, có điều chỉnh",SUMIF($A$3:$A$202,A23,$H$3:$H$202)&gt;SUMIF('3. B1_KhoiLuong'!$A$3:$A$202,A23,'3. B1_KhoiLuong'!$G$3:$G$202)),"GIỜ GIẢM VƯỢT GIỜ B1","ĐẠT")))))))))))</f>
        <v/>
      </c>
      <c r="Q23" s="81"/>
      <c r="R23" s="81"/>
      <c r="S23" s="81"/>
    </row>
    <row r="24" spans="1:19">
      <c r="A24" s="81"/>
      <c r="B24" s="83" t="str">
        <f>IF(A24="","",IFERROR(IF(INDEX('2. A2_CongViec'!$C$3:$C$202,MATCH(A24,'2. A2_CongViec'!$A$3:$A$202,0))="","",INDEX('2. A2_CongViec'!$C$3:$C$202,MATCH(A24,'2. A2_CongViec'!$A$3:$A$202,0))),""))</f>
        <v/>
      </c>
      <c r="C24" s="81"/>
      <c r="D24" s="81"/>
      <c r="E24" s="81"/>
      <c r="F24" s="81"/>
      <c r="G24" s="81"/>
      <c r="H24" s="84" t="str">
        <f t="shared" si="0"/>
        <v/>
      </c>
      <c r="I24" s="81"/>
      <c r="J24" s="81"/>
      <c r="K24" s="81"/>
      <c r="L24" s="81"/>
      <c r="M24" s="81"/>
      <c r="N24" s="84" t="str">
        <f t="shared" si="1"/>
        <v/>
      </c>
      <c r="O24" s="84" t="str">
        <f t="shared" si="2"/>
        <v/>
      </c>
      <c r="P24" s="83" t="str">
        <f>IF(A24="","",IF(M24="Ước lượng tham khảo","THAM KHẢO – KHÔNG TÍNH",IF(OR(B24="",D24="",J24="",K24="",L24="",M24&lt;&gt;"Đã kiểm chứng"),"CHƯA ĐỦ CĂN CỨ",IF(NOT(OR(C24="Số hóa",C24="Cải tiến quy trình",C24="Thuê dịch vụ/đặt hàng",C24="Tự chủ",C24="Xã hội hóa",C24="Công việc mới phát sinh")),"LOẠI TÁC ĐỘNG KHÔNG HỢP LỆ",IF(S24&lt;&gt;"Đã đối chiếu","CHỜ SOÁT TRÙNG",IF(COUNTIFS($A$3:$A$202,A24,$D$3:$D$202,D24,$K$3:$K$202,K24)&gt;1,"TRÙNG CÔNG ĐOẠN",IF(AND(H24="",I24=""),"THIẾU GIỜ TÁC ĐỘNG",IF(AND(H24&lt;&gt;"",OR(E24="",E24&lt;=0)),"THIẾU SẢN PHẨM ÁP DỤNG",IF(AND(H24&lt;&gt;"",E24&gt;SUMIF('3. B1_KhoiLuong'!$A$3:$A$202,A24,'3. B1_KhoiLuong'!$C$3:$C$202)),"SẢN PHẨM ÁP DỤNG VƯỢT B1",IF(AND(F24&lt;&gt;"",G24&lt;&gt;"",F24&lt;G24,OR(I24="",I24&lt;=0)),"THỜI GIAN TĂNG CHƯA GHI GIỜ MỚI",IF(AND(L24="Trước thay đổi, có điều chỉnh",SUMIF($A$3:$A$202,A24,$H$3:$H$202)&gt;SUMIF('3. B1_KhoiLuong'!$A$3:$A$202,A24,'3. B1_KhoiLuong'!$G$3:$G$202)),"GIỜ GIẢM VƯỢT GIỜ B1","ĐẠT")))))))))))</f>
        <v/>
      </c>
      <c r="Q24" s="81"/>
      <c r="R24" s="81"/>
      <c r="S24" s="81"/>
    </row>
    <row r="25" spans="1:19">
      <c r="A25" s="81"/>
      <c r="B25" s="83" t="str">
        <f>IF(A25="","",IFERROR(IF(INDEX('2. A2_CongViec'!$C$3:$C$202,MATCH(A25,'2. A2_CongViec'!$A$3:$A$202,0))="","",INDEX('2. A2_CongViec'!$C$3:$C$202,MATCH(A25,'2. A2_CongViec'!$A$3:$A$202,0))),""))</f>
        <v/>
      </c>
      <c r="C25" s="81"/>
      <c r="D25" s="81"/>
      <c r="E25" s="81"/>
      <c r="F25" s="81"/>
      <c r="G25" s="81"/>
      <c r="H25" s="84" t="str">
        <f t="shared" si="0"/>
        <v/>
      </c>
      <c r="I25" s="81"/>
      <c r="J25" s="81"/>
      <c r="K25" s="81"/>
      <c r="L25" s="81"/>
      <c r="M25" s="81"/>
      <c r="N25" s="84" t="str">
        <f t="shared" si="1"/>
        <v/>
      </c>
      <c r="O25" s="84" t="str">
        <f t="shared" si="2"/>
        <v/>
      </c>
      <c r="P25" s="83" t="str">
        <f>IF(A25="","",IF(M25="Ước lượng tham khảo","THAM KHẢO – KHÔNG TÍNH",IF(OR(B25="",D25="",J25="",K25="",L25="",M25&lt;&gt;"Đã kiểm chứng"),"CHƯA ĐỦ CĂN CỨ",IF(NOT(OR(C25="Số hóa",C25="Cải tiến quy trình",C25="Thuê dịch vụ/đặt hàng",C25="Tự chủ",C25="Xã hội hóa",C25="Công việc mới phát sinh")),"LOẠI TÁC ĐỘNG KHÔNG HỢP LỆ",IF(S25&lt;&gt;"Đã đối chiếu","CHỜ SOÁT TRÙNG",IF(COUNTIFS($A$3:$A$202,A25,$D$3:$D$202,D25,$K$3:$K$202,K25)&gt;1,"TRÙNG CÔNG ĐOẠN",IF(AND(H25="",I25=""),"THIẾU GIỜ TÁC ĐỘNG",IF(AND(H25&lt;&gt;"",OR(E25="",E25&lt;=0)),"THIẾU SẢN PHẨM ÁP DỤNG",IF(AND(H25&lt;&gt;"",E25&gt;SUMIF('3. B1_KhoiLuong'!$A$3:$A$202,A25,'3. B1_KhoiLuong'!$C$3:$C$202)),"SẢN PHẨM ÁP DỤNG VƯỢT B1",IF(AND(F25&lt;&gt;"",G25&lt;&gt;"",F25&lt;G25,OR(I25="",I25&lt;=0)),"THỜI GIAN TĂNG CHƯA GHI GIỜ MỚI",IF(AND(L25="Trước thay đổi, có điều chỉnh",SUMIF($A$3:$A$202,A25,$H$3:$H$202)&gt;SUMIF('3. B1_KhoiLuong'!$A$3:$A$202,A25,'3. B1_KhoiLuong'!$G$3:$G$202)),"GIỜ GIẢM VƯỢT GIỜ B1","ĐẠT")))))))))))</f>
        <v/>
      </c>
      <c r="Q25" s="81"/>
      <c r="R25" s="81"/>
      <c r="S25" s="81"/>
    </row>
    <row r="26" spans="1:19">
      <c r="A26" s="81"/>
      <c r="B26" s="83" t="str">
        <f>IF(A26="","",IFERROR(IF(INDEX('2. A2_CongViec'!$C$3:$C$202,MATCH(A26,'2. A2_CongViec'!$A$3:$A$202,0))="","",INDEX('2. A2_CongViec'!$C$3:$C$202,MATCH(A26,'2. A2_CongViec'!$A$3:$A$202,0))),""))</f>
        <v/>
      </c>
      <c r="C26" s="81"/>
      <c r="D26" s="81"/>
      <c r="E26" s="81"/>
      <c r="F26" s="81"/>
      <c r="G26" s="81"/>
      <c r="H26" s="84" t="str">
        <f t="shared" si="0"/>
        <v/>
      </c>
      <c r="I26" s="81"/>
      <c r="J26" s="81"/>
      <c r="K26" s="81"/>
      <c r="L26" s="81"/>
      <c r="M26" s="81"/>
      <c r="N26" s="84" t="str">
        <f t="shared" si="1"/>
        <v/>
      </c>
      <c r="O26" s="84" t="str">
        <f t="shared" si="2"/>
        <v/>
      </c>
      <c r="P26" s="83" t="str">
        <f>IF(A26="","",IF(M26="Ước lượng tham khảo","THAM KHẢO – KHÔNG TÍNH",IF(OR(B26="",D26="",J26="",K26="",L26="",M26&lt;&gt;"Đã kiểm chứng"),"CHƯA ĐỦ CĂN CỨ",IF(NOT(OR(C26="Số hóa",C26="Cải tiến quy trình",C26="Thuê dịch vụ/đặt hàng",C26="Tự chủ",C26="Xã hội hóa",C26="Công việc mới phát sinh")),"LOẠI TÁC ĐỘNG KHÔNG HỢP LỆ",IF(S26&lt;&gt;"Đã đối chiếu","CHỜ SOÁT TRÙNG",IF(COUNTIFS($A$3:$A$202,A26,$D$3:$D$202,D26,$K$3:$K$202,K26)&gt;1,"TRÙNG CÔNG ĐOẠN",IF(AND(H26="",I26=""),"THIẾU GIỜ TÁC ĐỘNG",IF(AND(H26&lt;&gt;"",OR(E26="",E26&lt;=0)),"THIẾU SẢN PHẨM ÁP DỤNG",IF(AND(H26&lt;&gt;"",E26&gt;SUMIF('3. B1_KhoiLuong'!$A$3:$A$202,A26,'3. B1_KhoiLuong'!$C$3:$C$202)),"SẢN PHẨM ÁP DỤNG VƯỢT B1",IF(AND(F26&lt;&gt;"",G26&lt;&gt;"",F26&lt;G26,OR(I26="",I26&lt;=0)),"THỜI GIAN TĂNG CHƯA GHI GIỜ MỚI",IF(AND(L26="Trước thay đổi, có điều chỉnh",SUMIF($A$3:$A$202,A26,$H$3:$H$202)&gt;SUMIF('3. B1_KhoiLuong'!$A$3:$A$202,A26,'3. B1_KhoiLuong'!$G$3:$G$202)),"GIỜ GIẢM VƯỢT GIỜ B1","ĐẠT")))))))))))</f>
        <v/>
      </c>
      <c r="Q26" s="81"/>
      <c r="R26" s="81"/>
      <c r="S26" s="81"/>
    </row>
    <row r="27" spans="1:19">
      <c r="A27" s="81"/>
      <c r="B27" s="83" t="str">
        <f>IF(A27="","",IFERROR(IF(INDEX('2. A2_CongViec'!$C$3:$C$202,MATCH(A27,'2. A2_CongViec'!$A$3:$A$202,0))="","",INDEX('2. A2_CongViec'!$C$3:$C$202,MATCH(A27,'2. A2_CongViec'!$A$3:$A$202,0))),""))</f>
        <v/>
      </c>
      <c r="C27" s="81"/>
      <c r="D27" s="81"/>
      <c r="E27" s="81"/>
      <c r="F27" s="81"/>
      <c r="G27" s="81"/>
      <c r="H27" s="84" t="str">
        <f t="shared" si="0"/>
        <v/>
      </c>
      <c r="I27" s="81"/>
      <c r="J27" s="81"/>
      <c r="K27" s="81"/>
      <c r="L27" s="81"/>
      <c r="M27" s="81"/>
      <c r="N27" s="84" t="str">
        <f t="shared" si="1"/>
        <v/>
      </c>
      <c r="O27" s="84" t="str">
        <f t="shared" si="2"/>
        <v/>
      </c>
      <c r="P27" s="83" t="str">
        <f>IF(A27="","",IF(M27="Ước lượng tham khảo","THAM KHẢO – KHÔNG TÍNH",IF(OR(B27="",D27="",J27="",K27="",L27="",M27&lt;&gt;"Đã kiểm chứng"),"CHƯA ĐỦ CĂN CỨ",IF(NOT(OR(C27="Số hóa",C27="Cải tiến quy trình",C27="Thuê dịch vụ/đặt hàng",C27="Tự chủ",C27="Xã hội hóa",C27="Công việc mới phát sinh")),"LOẠI TÁC ĐỘNG KHÔNG HỢP LỆ",IF(S27&lt;&gt;"Đã đối chiếu","CHỜ SOÁT TRÙNG",IF(COUNTIFS($A$3:$A$202,A27,$D$3:$D$202,D27,$K$3:$K$202,K27)&gt;1,"TRÙNG CÔNG ĐOẠN",IF(AND(H27="",I27=""),"THIẾU GIỜ TÁC ĐỘNG",IF(AND(H27&lt;&gt;"",OR(E27="",E27&lt;=0)),"THIẾU SẢN PHẨM ÁP DỤNG",IF(AND(H27&lt;&gt;"",E27&gt;SUMIF('3. B1_KhoiLuong'!$A$3:$A$202,A27,'3. B1_KhoiLuong'!$C$3:$C$202)),"SẢN PHẨM ÁP DỤNG VƯỢT B1",IF(AND(F27&lt;&gt;"",G27&lt;&gt;"",F27&lt;G27,OR(I27="",I27&lt;=0)),"THỜI GIAN TĂNG CHƯA GHI GIỜ MỚI",IF(AND(L27="Trước thay đổi, có điều chỉnh",SUMIF($A$3:$A$202,A27,$H$3:$H$202)&gt;SUMIF('3. B1_KhoiLuong'!$A$3:$A$202,A27,'3. B1_KhoiLuong'!$G$3:$G$202)),"GIỜ GIẢM VƯỢT GIỜ B1","ĐẠT")))))))))))</f>
        <v/>
      </c>
      <c r="Q27" s="81"/>
      <c r="R27" s="81"/>
      <c r="S27" s="81"/>
    </row>
    <row r="28" spans="1:19">
      <c r="A28" s="81"/>
      <c r="B28" s="83" t="str">
        <f>IF(A28="","",IFERROR(IF(INDEX('2. A2_CongViec'!$C$3:$C$202,MATCH(A28,'2. A2_CongViec'!$A$3:$A$202,0))="","",INDEX('2. A2_CongViec'!$C$3:$C$202,MATCH(A28,'2. A2_CongViec'!$A$3:$A$202,0))),""))</f>
        <v/>
      </c>
      <c r="C28" s="81"/>
      <c r="D28" s="81"/>
      <c r="E28" s="81"/>
      <c r="F28" s="81"/>
      <c r="G28" s="81"/>
      <c r="H28" s="84" t="str">
        <f t="shared" si="0"/>
        <v/>
      </c>
      <c r="I28" s="81"/>
      <c r="J28" s="81"/>
      <c r="K28" s="81"/>
      <c r="L28" s="81"/>
      <c r="M28" s="81"/>
      <c r="N28" s="84" t="str">
        <f t="shared" si="1"/>
        <v/>
      </c>
      <c r="O28" s="84" t="str">
        <f t="shared" si="2"/>
        <v/>
      </c>
      <c r="P28" s="83" t="str">
        <f>IF(A28="","",IF(M28="Ước lượng tham khảo","THAM KHẢO – KHÔNG TÍNH",IF(OR(B28="",D28="",J28="",K28="",L28="",M28&lt;&gt;"Đã kiểm chứng"),"CHƯA ĐỦ CĂN CỨ",IF(NOT(OR(C28="Số hóa",C28="Cải tiến quy trình",C28="Thuê dịch vụ/đặt hàng",C28="Tự chủ",C28="Xã hội hóa",C28="Công việc mới phát sinh")),"LOẠI TÁC ĐỘNG KHÔNG HỢP LỆ",IF(S28&lt;&gt;"Đã đối chiếu","CHỜ SOÁT TRÙNG",IF(COUNTIFS($A$3:$A$202,A28,$D$3:$D$202,D28,$K$3:$K$202,K28)&gt;1,"TRÙNG CÔNG ĐOẠN",IF(AND(H28="",I28=""),"THIẾU GIỜ TÁC ĐỘNG",IF(AND(H28&lt;&gt;"",OR(E28="",E28&lt;=0)),"THIẾU SẢN PHẨM ÁP DỤNG",IF(AND(H28&lt;&gt;"",E28&gt;SUMIF('3. B1_KhoiLuong'!$A$3:$A$202,A28,'3. B1_KhoiLuong'!$C$3:$C$202)),"SẢN PHẨM ÁP DỤNG VƯỢT B1",IF(AND(F28&lt;&gt;"",G28&lt;&gt;"",F28&lt;G28,OR(I28="",I28&lt;=0)),"THỜI GIAN TĂNG CHƯA GHI GIỜ MỚI",IF(AND(L28="Trước thay đổi, có điều chỉnh",SUMIF($A$3:$A$202,A28,$H$3:$H$202)&gt;SUMIF('3. B1_KhoiLuong'!$A$3:$A$202,A28,'3. B1_KhoiLuong'!$G$3:$G$202)),"GIỜ GIẢM VƯỢT GIỜ B1","ĐẠT")))))))))))</f>
        <v/>
      </c>
      <c r="Q28" s="81"/>
      <c r="R28" s="81"/>
      <c r="S28" s="81"/>
    </row>
    <row r="29" spans="1:19">
      <c r="A29" s="81"/>
      <c r="B29" s="83" t="str">
        <f>IF(A29="","",IFERROR(IF(INDEX('2. A2_CongViec'!$C$3:$C$202,MATCH(A29,'2. A2_CongViec'!$A$3:$A$202,0))="","",INDEX('2. A2_CongViec'!$C$3:$C$202,MATCH(A29,'2. A2_CongViec'!$A$3:$A$202,0))),""))</f>
        <v/>
      </c>
      <c r="C29" s="81"/>
      <c r="D29" s="81"/>
      <c r="E29" s="81"/>
      <c r="F29" s="81"/>
      <c r="G29" s="81"/>
      <c r="H29" s="84" t="str">
        <f t="shared" si="0"/>
        <v/>
      </c>
      <c r="I29" s="81"/>
      <c r="J29" s="81"/>
      <c r="K29" s="81"/>
      <c r="L29" s="81"/>
      <c r="M29" s="81"/>
      <c r="N29" s="84" t="str">
        <f t="shared" si="1"/>
        <v/>
      </c>
      <c r="O29" s="84" t="str">
        <f t="shared" si="2"/>
        <v/>
      </c>
      <c r="P29" s="83" t="str">
        <f>IF(A29="","",IF(M29="Ước lượng tham khảo","THAM KHẢO – KHÔNG TÍNH",IF(OR(B29="",D29="",J29="",K29="",L29="",M29&lt;&gt;"Đã kiểm chứng"),"CHƯA ĐỦ CĂN CỨ",IF(NOT(OR(C29="Số hóa",C29="Cải tiến quy trình",C29="Thuê dịch vụ/đặt hàng",C29="Tự chủ",C29="Xã hội hóa",C29="Công việc mới phát sinh")),"LOẠI TÁC ĐỘNG KHÔNG HỢP LỆ",IF(S29&lt;&gt;"Đã đối chiếu","CHỜ SOÁT TRÙNG",IF(COUNTIFS($A$3:$A$202,A29,$D$3:$D$202,D29,$K$3:$K$202,K29)&gt;1,"TRÙNG CÔNG ĐOẠN",IF(AND(H29="",I29=""),"THIẾU GIỜ TÁC ĐỘNG",IF(AND(H29&lt;&gt;"",OR(E29="",E29&lt;=0)),"THIẾU SẢN PHẨM ÁP DỤNG",IF(AND(H29&lt;&gt;"",E29&gt;SUMIF('3. B1_KhoiLuong'!$A$3:$A$202,A29,'3. B1_KhoiLuong'!$C$3:$C$202)),"SẢN PHẨM ÁP DỤNG VƯỢT B1",IF(AND(F29&lt;&gt;"",G29&lt;&gt;"",F29&lt;G29,OR(I29="",I29&lt;=0)),"THỜI GIAN TĂNG CHƯA GHI GIỜ MỚI",IF(AND(L29="Trước thay đổi, có điều chỉnh",SUMIF($A$3:$A$202,A29,$H$3:$H$202)&gt;SUMIF('3. B1_KhoiLuong'!$A$3:$A$202,A29,'3. B1_KhoiLuong'!$G$3:$G$202)),"GIỜ GIẢM VƯỢT GIỜ B1","ĐẠT")))))))))))</f>
        <v/>
      </c>
      <c r="Q29" s="81"/>
      <c r="R29" s="81"/>
      <c r="S29" s="81"/>
    </row>
    <row r="30" spans="1:19">
      <c r="A30" s="81"/>
      <c r="B30" s="83" t="str">
        <f>IF(A30="","",IFERROR(IF(INDEX('2. A2_CongViec'!$C$3:$C$202,MATCH(A30,'2. A2_CongViec'!$A$3:$A$202,0))="","",INDEX('2. A2_CongViec'!$C$3:$C$202,MATCH(A30,'2. A2_CongViec'!$A$3:$A$202,0))),""))</f>
        <v/>
      </c>
      <c r="C30" s="81"/>
      <c r="D30" s="81"/>
      <c r="E30" s="81"/>
      <c r="F30" s="81"/>
      <c r="G30" s="81"/>
      <c r="H30" s="84" t="str">
        <f t="shared" si="0"/>
        <v/>
      </c>
      <c r="I30" s="81"/>
      <c r="J30" s="81"/>
      <c r="K30" s="81"/>
      <c r="L30" s="81"/>
      <c r="M30" s="81"/>
      <c r="N30" s="84" t="str">
        <f t="shared" si="1"/>
        <v/>
      </c>
      <c r="O30" s="84" t="str">
        <f t="shared" si="2"/>
        <v/>
      </c>
      <c r="P30" s="83" t="str">
        <f>IF(A30="","",IF(M30="Ước lượng tham khảo","THAM KHẢO – KHÔNG TÍNH",IF(OR(B30="",D30="",J30="",K30="",L30="",M30&lt;&gt;"Đã kiểm chứng"),"CHƯA ĐỦ CĂN CỨ",IF(NOT(OR(C30="Số hóa",C30="Cải tiến quy trình",C30="Thuê dịch vụ/đặt hàng",C30="Tự chủ",C30="Xã hội hóa",C30="Công việc mới phát sinh")),"LOẠI TÁC ĐỘNG KHÔNG HỢP LỆ",IF(S30&lt;&gt;"Đã đối chiếu","CHỜ SOÁT TRÙNG",IF(COUNTIFS($A$3:$A$202,A30,$D$3:$D$202,D30,$K$3:$K$202,K30)&gt;1,"TRÙNG CÔNG ĐOẠN",IF(AND(H30="",I30=""),"THIẾU GIỜ TÁC ĐỘNG",IF(AND(H30&lt;&gt;"",OR(E30="",E30&lt;=0)),"THIẾU SẢN PHẨM ÁP DỤNG",IF(AND(H30&lt;&gt;"",E30&gt;SUMIF('3. B1_KhoiLuong'!$A$3:$A$202,A30,'3. B1_KhoiLuong'!$C$3:$C$202)),"SẢN PHẨM ÁP DỤNG VƯỢT B1",IF(AND(F30&lt;&gt;"",G30&lt;&gt;"",F30&lt;G30,OR(I30="",I30&lt;=0)),"THỜI GIAN TĂNG CHƯA GHI GIỜ MỚI",IF(AND(L30="Trước thay đổi, có điều chỉnh",SUMIF($A$3:$A$202,A30,$H$3:$H$202)&gt;SUMIF('3. B1_KhoiLuong'!$A$3:$A$202,A30,'3. B1_KhoiLuong'!$G$3:$G$202)),"GIỜ GIẢM VƯỢT GIỜ B1","ĐẠT")))))))))))</f>
        <v/>
      </c>
      <c r="Q30" s="81"/>
      <c r="R30" s="81"/>
      <c r="S30" s="81"/>
    </row>
    <row r="31" spans="1:19">
      <c r="A31" s="81"/>
      <c r="B31" s="83" t="str">
        <f>IF(A31="","",IFERROR(IF(INDEX('2. A2_CongViec'!$C$3:$C$202,MATCH(A31,'2. A2_CongViec'!$A$3:$A$202,0))="","",INDEX('2. A2_CongViec'!$C$3:$C$202,MATCH(A31,'2. A2_CongViec'!$A$3:$A$202,0))),""))</f>
        <v/>
      </c>
      <c r="C31" s="81"/>
      <c r="D31" s="81"/>
      <c r="E31" s="81"/>
      <c r="F31" s="81"/>
      <c r="G31" s="81"/>
      <c r="H31" s="84" t="str">
        <f t="shared" si="0"/>
        <v/>
      </c>
      <c r="I31" s="81"/>
      <c r="J31" s="81"/>
      <c r="K31" s="81"/>
      <c r="L31" s="81"/>
      <c r="M31" s="81"/>
      <c r="N31" s="84" t="str">
        <f t="shared" si="1"/>
        <v/>
      </c>
      <c r="O31" s="84" t="str">
        <f t="shared" si="2"/>
        <v/>
      </c>
      <c r="P31" s="83" t="str">
        <f>IF(A31="","",IF(M31="Ước lượng tham khảo","THAM KHẢO – KHÔNG TÍNH",IF(OR(B31="",D31="",J31="",K31="",L31="",M31&lt;&gt;"Đã kiểm chứng"),"CHƯA ĐỦ CĂN CỨ",IF(NOT(OR(C31="Số hóa",C31="Cải tiến quy trình",C31="Thuê dịch vụ/đặt hàng",C31="Tự chủ",C31="Xã hội hóa",C31="Công việc mới phát sinh")),"LOẠI TÁC ĐỘNG KHÔNG HỢP LỆ",IF(S31&lt;&gt;"Đã đối chiếu","CHỜ SOÁT TRÙNG",IF(COUNTIFS($A$3:$A$202,A31,$D$3:$D$202,D31,$K$3:$K$202,K31)&gt;1,"TRÙNG CÔNG ĐOẠN",IF(AND(H31="",I31=""),"THIẾU GIỜ TÁC ĐỘNG",IF(AND(H31&lt;&gt;"",OR(E31="",E31&lt;=0)),"THIẾU SẢN PHẨM ÁP DỤNG",IF(AND(H31&lt;&gt;"",E31&gt;SUMIF('3. B1_KhoiLuong'!$A$3:$A$202,A31,'3. B1_KhoiLuong'!$C$3:$C$202)),"SẢN PHẨM ÁP DỤNG VƯỢT B1",IF(AND(F31&lt;&gt;"",G31&lt;&gt;"",F31&lt;G31,OR(I31="",I31&lt;=0)),"THỜI GIAN TĂNG CHƯA GHI GIỜ MỚI",IF(AND(L31="Trước thay đổi, có điều chỉnh",SUMIF($A$3:$A$202,A31,$H$3:$H$202)&gt;SUMIF('3. B1_KhoiLuong'!$A$3:$A$202,A31,'3. B1_KhoiLuong'!$G$3:$G$202)),"GIỜ GIẢM VƯỢT GIỜ B1","ĐẠT")))))))))))</f>
        <v/>
      </c>
      <c r="Q31" s="81"/>
      <c r="R31" s="81"/>
      <c r="S31" s="81"/>
    </row>
    <row r="32" spans="1:19">
      <c r="A32" s="81"/>
      <c r="B32" s="83" t="str">
        <f>IF(A32="","",IFERROR(IF(INDEX('2. A2_CongViec'!$C$3:$C$202,MATCH(A32,'2. A2_CongViec'!$A$3:$A$202,0))="","",INDEX('2. A2_CongViec'!$C$3:$C$202,MATCH(A32,'2. A2_CongViec'!$A$3:$A$202,0))),""))</f>
        <v/>
      </c>
      <c r="C32" s="81"/>
      <c r="D32" s="81"/>
      <c r="E32" s="81"/>
      <c r="F32" s="81"/>
      <c r="G32" s="81"/>
      <c r="H32" s="84" t="str">
        <f t="shared" si="0"/>
        <v/>
      </c>
      <c r="I32" s="81"/>
      <c r="J32" s="81"/>
      <c r="K32" s="81"/>
      <c r="L32" s="81"/>
      <c r="M32" s="81"/>
      <c r="N32" s="84" t="str">
        <f t="shared" si="1"/>
        <v/>
      </c>
      <c r="O32" s="84" t="str">
        <f t="shared" si="2"/>
        <v/>
      </c>
      <c r="P32" s="83" t="str">
        <f>IF(A32="","",IF(M32="Ước lượng tham khảo","THAM KHẢO – KHÔNG TÍNH",IF(OR(B32="",D32="",J32="",K32="",L32="",M32&lt;&gt;"Đã kiểm chứng"),"CHƯA ĐỦ CĂN CỨ",IF(NOT(OR(C32="Số hóa",C32="Cải tiến quy trình",C32="Thuê dịch vụ/đặt hàng",C32="Tự chủ",C32="Xã hội hóa",C32="Công việc mới phát sinh")),"LOẠI TÁC ĐỘNG KHÔNG HỢP LỆ",IF(S32&lt;&gt;"Đã đối chiếu","CHỜ SOÁT TRÙNG",IF(COUNTIFS($A$3:$A$202,A32,$D$3:$D$202,D32,$K$3:$K$202,K32)&gt;1,"TRÙNG CÔNG ĐOẠN",IF(AND(H32="",I32=""),"THIẾU GIỜ TÁC ĐỘNG",IF(AND(H32&lt;&gt;"",OR(E32="",E32&lt;=0)),"THIẾU SẢN PHẨM ÁP DỤNG",IF(AND(H32&lt;&gt;"",E32&gt;SUMIF('3. B1_KhoiLuong'!$A$3:$A$202,A32,'3. B1_KhoiLuong'!$C$3:$C$202)),"SẢN PHẨM ÁP DỤNG VƯỢT B1",IF(AND(F32&lt;&gt;"",G32&lt;&gt;"",F32&lt;G32,OR(I32="",I32&lt;=0)),"THỜI GIAN TĂNG CHƯA GHI GIỜ MỚI",IF(AND(L32="Trước thay đổi, có điều chỉnh",SUMIF($A$3:$A$202,A32,$H$3:$H$202)&gt;SUMIF('3. B1_KhoiLuong'!$A$3:$A$202,A32,'3. B1_KhoiLuong'!$G$3:$G$202)),"GIỜ GIẢM VƯỢT GIỜ B1","ĐẠT")))))))))))</f>
        <v/>
      </c>
      <c r="Q32" s="81"/>
      <c r="R32" s="81"/>
      <c r="S32" s="81"/>
    </row>
    <row r="33" spans="1:19">
      <c r="A33" s="81"/>
      <c r="B33" s="83" t="str">
        <f>IF(A33="","",IFERROR(IF(INDEX('2. A2_CongViec'!$C$3:$C$202,MATCH(A33,'2. A2_CongViec'!$A$3:$A$202,0))="","",INDEX('2. A2_CongViec'!$C$3:$C$202,MATCH(A33,'2. A2_CongViec'!$A$3:$A$202,0))),""))</f>
        <v/>
      </c>
      <c r="C33" s="81"/>
      <c r="D33" s="81"/>
      <c r="E33" s="81"/>
      <c r="F33" s="81"/>
      <c r="G33" s="81"/>
      <c r="H33" s="84" t="str">
        <f t="shared" si="0"/>
        <v/>
      </c>
      <c r="I33" s="81"/>
      <c r="J33" s="81"/>
      <c r="K33" s="81"/>
      <c r="L33" s="81"/>
      <c r="M33" s="81"/>
      <c r="N33" s="84" t="str">
        <f t="shared" si="1"/>
        <v/>
      </c>
      <c r="O33" s="84" t="str">
        <f t="shared" si="2"/>
        <v/>
      </c>
      <c r="P33" s="83" t="str">
        <f>IF(A33="","",IF(M33="Ước lượng tham khảo","THAM KHẢO – KHÔNG TÍNH",IF(OR(B33="",D33="",J33="",K33="",L33="",M33&lt;&gt;"Đã kiểm chứng"),"CHƯA ĐỦ CĂN CỨ",IF(NOT(OR(C33="Số hóa",C33="Cải tiến quy trình",C33="Thuê dịch vụ/đặt hàng",C33="Tự chủ",C33="Xã hội hóa",C33="Công việc mới phát sinh")),"LOẠI TÁC ĐỘNG KHÔNG HỢP LỆ",IF(S33&lt;&gt;"Đã đối chiếu","CHỜ SOÁT TRÙNG",IF(COUNTIFS($A$3:$A$202,A33,$D$3:$D$202,D33,$K$3:$K$202,K33)&gt;1,"TRÙNG CÔNG ĐOẠN",IF(AND(H33="",I33=""),"THIẾU GIỜ TÁC ĐỘNG",IF(AND(H33&lt;&gt;"",OR(E33="",E33&lt;=0)),"THIẾU SẢN PHẨM ÁP DỤNG",IF(AND(H33&lt;&gt;"",E33&gt;SUMIF('3. B1_KhoiLuong'!$A$3:$A$202,A33,'3. B1_KhoiLuong'!$C$3:$C$202)),"SẢN PHẨM ÁP DỤNG VƯỢT B1",IF(AND(F33&lt;&gt;"",G33&lt;&gt;"",F33&lt;G33,OR(I33="",I33&lt;=0)),"THỜI GIAN TĂNG CHƯA GHI GIỜ MỚI",IF(AND(L33="Trước thay đổi, có điều chỉnh",SUMIF($A$3:$A$202,A33,$H$3:$H$202)&gt;SUMIF('3. B1_KhoiLuong'!$A$3:$A$202,A33,'3. B1_KhoiLuong'!$G$3:$G$202)),"GIỜ GIẢM VƯỢT GIỜ B1","ĐẠT")))))))))))</f>
        <v/>
      </c>
      <c r="Q33" s="81"/>
      <c r="R33" s="81"/>
      <c r="S33" s="81"/>
    </row>
    <row r="34" spans="1:19">
      <c r="A34" s="81"/>
      <c r="B34" s="83" t="str">
        <f>IF(A34="","",IFERROR(IF(INDEX('2. A2_CongViec'!$C$3:$C$202,MATCH(A34,'2. A2_CongViec'!$A$3:$A$202,0))="","",INDEX('2. A2_CongViec'!$C$3:$C$202,MATCH(A34,'2. A2_CongViec'!$A$3:$A$202,0))),""))</f>
        <v/>
      </c>
      <c r="C34" s="81"/>
      <c r="D34" s="81"/>
      <c r="E34" s="81"/>
      <c r="F34" s="81"/>
      <c r="G34" s="81"/>
      <c r="H34" s="84" t="str">
        <f t="shared" si="0"/>
        <v/>
      </c>
      <c r="I34" s="81"/>
      <c r="J34" s="81"/>
      <c r="K34" s="81"/>
      <c r="L34" s="81"/>
      <c r="M34" s="81"/>
      <c r="N34" s="84" t="str">
        <f t="shared" si="1"/>
        <v/>
      </c>
      <c r="O34" s="84" t="str">
        <f t="shared" si="2"/>
        <v/>
      </c>
      <c r="P34" s="83" t="str">
        <f>IF(A34="","",IF(M34="Ước lượng tham khảo","THAM KHẢO – KHÔNG TÍNH",IF(OR(B34="",D34="",J34="",K34="",L34="",M34&lt;&gt;"Đã kiểm chứng"),"CHƯA ĐỦ CĂN CỨ",IF(NOT(OR(C34="Số hóa",C34="Cải tiến quy trình",C34="Thuê dịch vụ/đặt hàng",C34="Tự chủ",C34="Xã hội hóa",C34="Công việc mới phát sinh")),"LOẠI TÁC ĐỘNG KHÔNG HỢP LỆ",IF(S34&lt;&gt;"Đã đối chiếu","CHỜ SOÁT TRÙNG",IF(COUNTIFS($A$3:$A$202,A34,$D$3:$D$202,D34,$K$3:$K$202,K34)&gt;1,"TRÙNG CÔNG ĐOẠN",IF(AND(H34="",I34=""),"THIẾU GIỜ TÁC ĐỘNG",IF(AND(H34&lt;&gt;"",OR(E34="",E34&lt;=0)),"THIẾU SẢN PHẨM ÁP DỤNG",IF(AND(H34&lt;&gt;"",E34&gt;SUMIF('3. B1_KhoiLuong'!$A$3:$A$202,A34,'3. B1_KhoiLuong'!$C$3:$C$202)),"SẢN PHẨM ÁP DỤNG VƯỢT B1",IF(AND(F34&lt;&gt;"",G34&lt;&gt;"",F34&lt;G34,OR(I34="",I34&lt;=0)),"THỜI GIAN TĂNG CHƯA GHI GIỜ MỚI",IF(AND(L34="Trước thay đổi, có điều chỉnh",SUMIF($A$3:$A$202,A34,$H$3:$H$202)&gt;SUMIF('3. B1_KhoiLuong'!$A$3:$A$202,A34,'3. B1_KhoiLuong'!$G$3:$G$202)),"GIỜ GIẢM VƯỢT GIỜ B1","ĐẠT")))))))))))</f>
        <v/>
      </c>
      <c r="Q34" s="81"/>
      <c r="R34" s="81"/>
      <c r="S34" s="81"/>
    </row>
    <row r="35" spans="1:19">
      <c r="A35" s="81"/>
      <c r="B35" s="83" t="str">
        <f>IF(A35="","",IFERROR(IF(INDEX('2. A2_CongViec'!$C$3:$C$202,MATCH(A35,'2. A2_CongViec'!$A$3:$A$202,0))="","",INDEX('2. A2_CongViec'!$C$3:$C$202,MATCH(A35,'2. A2_CongViec'!$A$3:$A$202,0))),""))</f>
        <v/>
      </c>
      <c r="C35" s="81"/>
      <c r="D35" s="81"/>
      <c r="E35" s="81"/>
      <c r="F35" s="81"/>
      <c r="G35" s="81"/>
      <c r="H35" s="84" t="str">
        <f t="shared" ref="H35:H66" si="3">IF(OR(A35="",NOT(ISNUMBER(E35)),NOT(ISNUMBER(F35)),NOT(ISNUMBER(G35)),F35&lt;G35),"",E35*(F35-G35)/60)</f>
        <v/>
      </c>
      <c r="I35" s="81"/>
      <c r="J35" s="81"/>
      <c r="K35" s="81"/>
      <c r="L35" s="81"/>
      <c r="M35" s="81"/>
      <c r="N35" s="84" t="str">
        <f t="shared" ref="N35:N66" si="4">IF(A35="","",IF(AND(P35="ĐẠT",L35="Trước thay đổi, có điều chỉnh",H35&lt;&gt;""),H35,0))</f>
        <v/>
      </c>
      <c r="O35" s="84" t="str">
        <f t="shared" ref="O35:O66" si="5">IF(A35="","",IF(AND(P35="ĐẠT",I35&lt;&gt;""),I35,0))</f>
        <v/>
      </c>
      <c r="P35" s="83" t="str">
        <f>IF(A35="","",IF(M35="Ước lượng tham khảo","THAM KHẢO – KHÔNG TÍNH",IF(OR(B35="",D35="",J35="",K35="",L35="",M35&lt;&gt;"Đã kiểm chứng"),"CHƯA ĐỦ CĂN CỨ",IF(NOT(OR(C35="Số hóa",C35="Cải tiến quy trình",C35="Thuê dịch vụ/đặt hàng",C35="Tự chủ",C35="Xã hội hóa",C35="Công việc mới phát sinh")),"LOẠI TÁC ĐỘNG KHÔNG HỢP LỆ",IF(S35&lt;&gt;"Đã đối chiếu","CHỜ SOÁT TRÙNG",IF(COUNTIFS($A$3:$A$202,A35,$D$3:$D$202,D35,$K$3:$K$202,K35)&gt;1,"TRÙNG CÔNG ĐOẠN",IF(AND(H35="",I35=""),"THIẾU GIỜ TÁC ĐỘNG",IF(AND(H35&lt;&gt;"",OR(E35="",E35&lt;=0)),"THIẾU SẢN PHẨM ÁP DỤNG",IF(AND(H35&lt;&gt;"",E35&gt;SUMIF('3. B1_KhoiLuong'!$A$3:$A$202,A35,'3. B1_KhoiLuong'!$C$3:$C$202)),"SẢN PHẨM ÁP DỤNG VƯỢT B1",IF(AND(F35&lt;&gt;"",G35&lt;&gt;"",F35&lt;G35,OR(I35="",I35&lt;=0)),"THỜI GIAN TĂNG CHƯA GHI GIỜ MỚI",IF(AND(L35="Trước thay đổi, có điều chỉnh",SUMIF($A$3:$A$202,A35,$H$3:$H$202)&gt;SUMIF('3. B1_KhoiLuong'!$A$3:$A$202,A35,'3. B1_KhoiLuong'!$G$3:$G$202)),"GIỜ GIẢM VƯỢT GIỜ B1","ĐẠT")))))))))))</f>
        <v/>
      </c>
      <c r="Q35" s="81"/>
      <c r="R35" s="81"/>
      <c r="S35" s="81"/>
    </row>
    <row r="36" spans="1:19">
      <c r="A36" s="81"/>
      <c r="B36" s="83" t="str">
        <f>IF(A36="","",IFERROR(IF(INDEX('2. A2_CongViec'!$C$3:$C$202,MATCH(A36,'2. A2_CongViec'!$A$3:$A$202,0))="","",INDEX('2. A2_CongViec'!$C$3:$C$202,MATCH(A36,'2. A2_CongViec'!$A$3:$A$202,0))),""))</f>
        <v/>
      </c>
      <c r="C36" s="81"/>
      <c r="D36" s="81"/>
      <c r="E36" s="81"/>
      <c r="F36" s="81"/>
      <c r="G36" s="81"/>
      <c r="H36" s="84" t="str">
        <f t="shared" si="3"/>
        <v/>
      </c>
      <c r="I36" s="81"/>
      <c r="J36" s="81"/>
      <c r="K36" s="81"/>
      <c r="L36" s="81"/>
      <c r="M36" s="81"/>
      <c r="N36" s="84" t="str">
        <f t="shared" si="4"/>
        <v/>
      </c>
      <c r="O36" s="84" t="str">
        <f t="shared" si="5"/>
        <v/>
      </c>
      <c r="P36" s="83" t="str">
        <f>IF(A36="","",IF(M36="Ước lượng tham khảo","THAM KHẢO – KHÔNG TÍNH",IF(OR(B36="",D36="",J36="",K36="",L36="",M36&lt;&gt;"Đã kiểm chứng"),"CHƯA ĐỦ CĂN CỨ",IF(NOT(OR(C36="Số hóa",C36="Cải tiến quy trình",C36="Thuê dịch vụ/đặt hàng",C36="Tự chủ",C36="Xã hội hóa",C36="Công việc mới phát sinh")),"LOẠI TÁC ĐỘNG KHÔNG HỢP LỆ",IF(S36&lt;&gt;"Đã đối chiếu","CHỜ SOÁT TRÙNG",IF(COUNTIFS($A$3:$A$202,A36,$D$3:$D$202,D36,$K$3:$K$202,K36)&gt;1,"TRÙNG CÔNG ĐOẠN",IF(AND(H36="",I36=""),"THIẾU GIỜ TÁC ĐỘNG",IF(AND(H36&lt;&gt;"",OR(E36="",E36&lt;=0)),"THIẾU SẢN PHẨM ÁP DỤNG",IF(AND(H36&lt;&gt;"",E36&gt;SUMIF('3. B1_KhoiLuong'!$A$3:$A$202,A36,'3. B1_KhoiLuong'!$C$3:$C$202)),"SẢN PHẨM ÁP DỤNG VƯỢT B1",IF(AND(F36&lt;&gt;"",G36&lt;&gt;"",F36&lt;G36,OR(I36="",I36&lt;=0)),"THỜI GIAN TĂNG CHƯA GHI GIỜ MỚI",IF(AND(L36="Trước thay đổi, có điều chỉnh",SUMIF($A$3:$A$202,A36,$H$3:$H$202)&gt;SUMIF('3. B1_KhoiLuong'!$A$3:$A$202,A36,'3. B1_KhoiLuong'!$G$3:$G$202)),"GIỜ GIẢM VƯỢT GIỜ B1","ĐẠT")))))))))))</f>
        <v/>
      </c>
      <c r="Q36" s="81"/>
      <c r="R36" s="81"/>
      <c r="S36" s="81"/>
    </row>
    <row r="37" spans="1:19">
      <c r="A37" s="81"/>
      <c r="B37" s="83" t="str">
        <f>IF(A37="","",IFERROR(IF(INDEX('2. A2_CongViec'!$C$3:$C$202,MATCH(A37,'2. A2_CongViec'!$A$3:$A$202,0))="","",INDEX('2. A2_CongViec'!$C$3:$C$202,MATCH(A37,'2. A2_CongViec'!$A$3:$A$202,0))),""))</f>
        <v/>
      </c>
      <c r="C37" s="81"/>
      <c r="D37" s="81"/>
      <c r="E37" s="81"/>
      <c r="F37" s="81"/>
      <c r="G37" s="81"/>
      <c r="H37" s="84" t="str">
        <f t="shared" si="3"/>
        <v/>
      </c>
      <c r="I37" s="81"/>
      <c r="J37" s="81"/>
      <c r="K37" s="81"/>
      <c r="L37" s="81"/>
      <c r="M37" s="81"/>
      <c r="N37" s="84" t="str">
        <f t="shared" si="4"/>
        <v/>
      </c>
      <c r="O37" s="84" t="str">
        <f t="shared" si="5"/>
        <v/>
      </c>
      <c r="P37" s="83" t="str">
        <f>IF(A37="","",IF(M37="Ước lượng tham khảo","THAM KHẢO – KHÔNG TÍNH",IF(OR(B37="",D37="",J37="",K37="",L37="",M37&lt;&gt;"Đã kiểm chứng"),"CHƯA ĐỦ CĂN CỨ",IF(NOT(OR(C37="Số hóa",C37="Cải tiến quy trình",C37="Thuê dịch vụ/đặt hàng",C37="Tự chủ",C37="Xã hội hóa",C37="Công việc mới phát sinh")),"LOẠI TÁC ĐỘNG KHÔNG HỢP LỆ",IF(S37&lt;&gt;"Đã đối chiếu","CHỜ SOÁT TRÙNG",IF(COUNTIFS($A$3:$A$202,A37,$D$3:$D$202,D37,$K$3:$K$202,K37)&gt;1,"TRÙNG CÔNG ĐOẠN",IF(AND(H37="",I37=""),"THIẾU GIỜ TÁC ĐỘNG",IF(AND(H37&lt;&gt;"",OR(E37="",E37&lt;=0)),"THIẾU SẢN PHẨM ÁP DỤNG",IF(AND(H37&lt;&gt;"",E37&gt;SUMIF('3. B1_KhoiLuong'!$A$3:$A$202,A37,'3. B1_KhoiLuong'!$C$3:$C$202)),"SẢN PHẨM ÁP DỤNG VƯỢT B1",IF(AND(F37&lt;&gt;"",G37&lt;&gt;"",F37&lt;G37,OR(I37="",I37&lt;=0)),"THỜI GIAN TĂNG CHƯA GHI GIỜ MỚI",IF(AND(L37="Trước thay đổi, có điều chỉnh",SUMIF($A$3:$A$202,A37,$H$3:$H$202)&gt;SUMIF('3. B1_KhoiLuong'!$A$3:$A$202,A37,'3. B1_KhoiLuong'!$G$3:$G$202)),"GIỜ GIẢM VƯỢT GIỜ B1","ĐẠT")))))))))))</f>
        <v/>
      </c>
      <c r="Q37" s="81"/>
      <c r="R37" s="81"/>
      <c r="S37" s="81"/>
    </row>
    <row r="38" spans="1:19">
      <c r="A38" s="81"/>
      <c r="B38" s="83" t="str">
        <f>IF(A38="","",IFERROR(IF(INDEX('2. A2_CongViec'!$C$3:$C$202,MATCH(A38,'2. A2_CongViec'!$A$3:$A$202,0))="","",INDEX('2. A2_CongViec'!$C$3:$C$202,MATCH(A38,'2. A2_CongViec'!$A$3:$A$202,0))),""))</f>
        <v/>
      </c>
      <c r="C38" s="81"/>
      <c r="D38" s="81"/>
      <c r="E38" s="81"/>
      <c r="F38" s="81"/>
      <c r="G38" s="81"/>
      <c r="H38" s="84" t="str">
        <f t="shared" si="3"/>
        <v/>
      </c>
      <c r="I38" s="81"/>
      <c r="J38" s="81"/>
      <c r="K38" s="81"/>
      <c r="L38" s="81"/>
      <c r="M38" s="81"/>
      <c r="N38" s="84" t="str">
        <f t="shared" si="4"/>
        <v/>
      </c>
      <c r="O38" s="84" t="str">
        <f t="shared" si="5"/>
        <v/>
      </c>
      <c r="P38" s="83" t="str">
        <f>IF(A38="","",IF(M38="Ước lượng tham khảo","THAM KHẢO – KHÔNG TÍNH",IF(OR(B38="",D38="",J38="",K38="",L38="",M38&lt;&gt;"Đã kiểm chứng"),"CHƯA ĐỦ CĂN CỨ",IF(NOT(OR(C38="Số hóa",C38="Cải tiến quy trình",C38="Thuê dịch vụ/đặt hàng",C38="Tự chủ",C38="Xã hội hóa",C38="Công việc mới phát sinh")),"LOẠI TÁC ĐỘNG KHÔNG HỢP LỆ",IF(S38&lt;&gt;"Đã đối chiếu","CHỜ SOÁT TRÙNG",IF(COUNTIFS($A$3:$A$202,A38,$D$3:$D$202,D38,$K$3:$K$202,K38)&gt;1,"TRÙNG CÔNG ĐOẠN",IF(AND(H38="",I38=""),"THIẾU GIỜ TÁC ĐỘNG",IF(AND(H38&lt;&gt;"",OR(E38="",E38&lt;=0)),"THIẾU SẢN PHẨM ÁP DỤNG",IF(AND(H38&lt;&gt;"",E38&gt;SUMIF('3. B1_KhoiLuong'!$A$3:$A$202,A38,'3. B1_KhoiLuong'!$C$3:$C$202)),"SẢN PHẨM ÁP DỤNG VƯỢT B1",IF(AND(F38&lt;&gt;"",G38&lt;&gt;"",F38&lt;G38,OR(I38="",I38&lt;=0)),"THỜI GIAN TĂNG CHƯA GHI GIỜ MỚI",IF(AND(L38="Trước thay đổi, có điều chỉnh",SUMIF($A$3:$A$202,A38,$H$3:$H$202)&gt;SUMIF('3. B1_KhoiLuong'!$A$3:$A$202,A38,'3. B1_KhoiLuong'!$G$3:$G$202)),"GIỜ GIẢM VƯỢT GIỜ B1","ĐẠT")))))))))))</f>
        <v/>
      </c>
      <c r="Q38" s="81"/>
      <c r="R38" s="81"/>
      <c r="S38" s="81"/>
    </row>
    <row r="39" spans="1:19">
      <c r="A39" s="81"/>
      <c r="B39" s="83" t="str">
        <f>IF(A39="","",IFERROR(IF(INDEX('2. A2_CongViec'!$C$3:$C$202,MATCH(A39,'2. A2_CongViec'!$A$3:$A$202,0))="","",INDEX('2. A2_CongViec'!$C$3:$C$202,MATCH(A39,'2. A2_CongViec'!$A$3:$A$202,0))),""))</f>
        <v/>
      </c>
      <c r="C39" s="81"/>
      <c r="D39" s="81"/>
      <c r="E39" s="81"/>
      <c r="F39" s="81"/>
      <c r="G39" s="81"/>
      <c r="H39" s="84" t="str">
        <f t="shared" si="3"/>
        <v/>
      </c>
      <c r="I39" s="81"/>
      <c r="J39" s="81"/>
      <c r="K39" s="81"/>
      <c r="L39" s="81"/>
      <c r="M39" s="81"/>
      <c r="N39" s="84" t="str">
        <f t="shared" si="4"/>
        <v/>
      </c>
      <c r="O39" s="84" t="str">
        <f t="shared" si="5"/>
        <v/>
      </c>
      <c r="P39" s="83" t="str">
        <f>IF(A39="","",IF(M39="Ước lượng tham khảo","THAM KHẢO – KHÔNG TÍNH",IF(OR(B39="",D39="",J39="",K39="",L39="",M39&lt;&gt;"Đã kiểm chứng"),"CHƯA ĐỦ CĂN CỨ",IF(NOT(OR(C39="Số hóa",C39="Cải tiến quy trình",C39="Thuê dịch vụ/đặt hàng",C39="Tự chủ",C39="Xã hội hóa",C39="Công việc mới phát sinh")),"LOẠI TÁC ĐỘNG KHÔNG HỢP LỆ",IF(S39&lt;&gt;"Đã đối chiếu","CHỜ SOÁT TRÙNG",IF(COUNTIFS($A$3:$A$202,A39,$D$3:$D$202,D39,$K$3:$K$202,K39)&gt;1,"TRÙNG CÔNG ĐOẠN",IF(AND(H39="",I39=""),"THIẾU GIỜ TÁC ĐỘNG",IF(AND(H39&lt;&gt;"",OR(E39="",E39&lt;=0)),"THIẾU SẢN PHẨM ÁP DỤNG",IF(AND(H39&lt;&gt;"",E39&gt;SUMIF('3. B1_KhoiLuong'!$A$3:$A$202,A39,'3. B1_KhoiLuong'!$C$3:$C$202)),"SẢN PHẨM ÁP DỤNG VƯỢT B1",IF(AND(F39&lt;&gt;"",G39&lt;&gt;"",F39&lt;G39,OR(I39="",I39&lt;=0)),"THỜI GIAN TĂNG CHƯA GHI GIỜ MỚI",IF(AND(L39="Trước thay đổi, có điều chỉnh",SUMIF($A$3:$A$202,A39,$H$3:$H$202)&gt;SUMIF('3. B1_KhoiLuong'!$A$3:$A$202,A39,'3. B1_KhoiLuong'!$G$3:$G$202)),"GIỜ GIẢM VƯỢT GIỜ B1","ĐẠT")))))))))))</f>
        <v/>
      </c>
      <c r="Q39" s="81"/>
      <c r="R39" s="81"/>
      <c r="S39" s="81"/>
    </row>
    <row r="40" spans="1:19">
      <c r="A40" s="81"/>
      <c r="B40" s="83" t="str">
        <f>IF(A40="","",IFERROR(IF(INDEX('2. A2_CongViec'!$C$3:$C$202,MATCH(A40,'2. A2_CongViec'!$A$3:$A$202,0))="","",INDEX('2. A2_CongViec'!$C$3:$C$202,MATCH(A40,'2. A2_CongViec'!$A$3:$A$202,0))),""))</f>
        <v/>
      </c>
      <c r="C40" s="81"/>
      <c r="D40" s="81"/>
      <c r="E40" s="81"/>
      <c r="F40" s="81"/>
      <c r="G40" s="81"/>
      <c r="H40" s="84" t="str">
        <f t="shared" si="3"/>
        <v/>
      </c>
      <c r="I40" s="81"/>
      <c r="J40" s="81"/>
      <c r="K40" s="81"/>
      <c r="L40" s="81"/>
      <c r="M40" s="81"/>
      <c r="N40" s="84" t="str">
        <f t="shared" si="4"/>
        <v/>
      </c>
      <c r="O40" s="84" t="str">
        <f t="shared" si="5"/>
        <v/>
      </c>
      <c r="P40" s="83" t="str">
        <f>IF(A40="","",IF(M40="Ước lượng tham khảo","THAM KHẢO – KHÔNG TÍNH",IF(OR(B40="",D40="",J40="",K40="",L40="",M40&lt;&gt;"Đã kiểm chứng"),"CHƯA ĐỦ CĂN CỨ",IF(NOT(OR(C40="Số hóa",C40="Cải tiến quy trình",C40="Thuê dịch vụ/đặt hàng",C40="Tự chủ",C40="Xã hội hóa",C40="Công việc mới phát sinh")),"LOẠI TÁC ĐỘNG KHÔNG HỢP LỆ",IF(S40&lt;&gt;"Đã đối chiếu","CHỜ SOÁT TRÙNG",IF(COUNTIFS($A$3:$A$202,A40,$D$3:$D$202,D40,$K$3:$K$202,K40)&gt;1,"TRÙNG CÔNG ĐOẠN",IF(AND(H40="",I40=""),"THIẾU GIỜ TÁC ĐỘNG",IF(AND(H40&lt;&gt;"",OR(E40="",E40&lt;=0)),"THIẾU SẢN PHẨM ÁP DỤNG",IF(AND(H40&lt;&gt;"",E40&gt;SUMIF('3. B1_KhoiLuong'!$A$3:$A$202,A40,'3. B1_KhoiLuong'!$C$3:$C$202)),"SẢN PHẨM ÁP DỤNG VƯỢT B1",IF(AND(F40&lt;&gt;"",G40&lt;&gt;"",F40&lt;G40,OR(I40="",I40&lt;=0)),"THỜI GIAN TĂNG CHƯA GHI GIỜ MỚI",IF(AND(L40="Trước thay đổi, có điều chỉnh",SUMIF($A$3:$A$202,A40,$H$3:$H$202)&gt;SUMIF('3. B1_KhoiLuong'!$A$3:$A$202,A40,'3. B1_KhoiLuong'!$G$3:$G$202)),"GIỜ GIẢM VƯỢT GIỜ B1","ĐẠT")))))))))))</f>
        <v/>
      </c>
      <c r="Q40" s="81"/>
      <c r="R40" s="81"/>
      <c r="S40" s="81"/>
    </row>
    <row r="41" spans="1:19">
      <c r="A41" s="81"/>
      <c r="B41" s="83" t="str">
        <f>IF(A41="","",IFERROR(IF(INDEX('2. A2_CongViec'!$C$3:$C$202,MATCH(A41,'2. A2_CongViec'!$A$3:$A$202,0))="","",INDEX('2. A2_CongViec'!$C$3:$C$202,MATCH(A41,'2. A2_CongViec'!$A$3:$A$202,0))),""))</f>
        <v/>
      </c>
      <c r="C41" s="81"/>
      <c r="D41" s="81"/>
      <c r="E41" s="81"/>
      <c r="F41" s="81"/>
      <c r="G41" s="81"/>
      <c r="H41" s="84" t="str">
        <f t="shared" si="3"/>
        <v/>
      </c>
      <c r="I41" s="81"/>
      <c r="J41" s="81"/>
      <c r="K41" s="81"/>
      <c r="L41" s="81"/>
      <c r="M41" s="81"/>
      <c r="N41" s="84" t="str">
        <f t="shared" si="4"/>
        <v/>
      </c>
      <c r="O41" s="84" t="str">
        <f t="shared" si="5"/>
        <v/>
      </c>
      <c r="P41" s="83" t="str">
        <f>IF(A41="","",IF(M41="Ước lượng tham khảo","THAM KHẢO – KHÔNG TÍNH",IF(OR(B41="",D41="",J41="",K41="",L41="",M41&lt;&gt;"Đã kiểm chứng"),"CHƯA ĐỦ CĂN CỨ",IF(NOT(OR(C41="Số hóa",C41="Cải tiến quy trình",C41="Thuê dịch vụ/đặt hàng",C41="Tự chủ",C41="Xã hội hóa",C41="Công việc mới phát sinh")),"LOẠI TÁC ĐỘNG KHÔNG HỢP LỆ",IF(S41&lt;&gt;"Đã đối chiếu","CHỜ SOÁT TRÙNG",IF(COUNTIFS($A$3:$A$202,A41,$D$3:$D$202,D41,$K$3:$K$202,K41)&gt;1,"TRÙNG CÔNG ĐOẠN",IF(AND(H41="",I41=""),"THIẾU GIỜ TÁC ĐỘNG",IF(AND(H41&lt;&gt;"",OR(E41="",E41&lt;=0)),"THIẾU SẢN PHẨM ÁP DỤNG",IF(AND(H41&lt;&gt;"",E41&gt;SUMIF('3. B1_KhoiLuong'!$A$3:$A$202,A41,'3. B1_KhoiLuong'!$C$3:$C$202)),"SẢN PHẨM ÁP DỤNG VƯỢT B1",IF(AND(F41&lt;&gt;"",G41&lt;&gt;"",F41&lt;G41,OR(I41="",I41&lt;=0)),"THỜI GIAN TĂNG CHƯA GHI GIỜ MỚI",IF(AND(L41="Trước thay đổi, có điều chỉnh",SUMIF($A$3:$A$202,A41,$H$3:$H$202)&gt;SUMIF('3. B1_KhoiLuong'!$A$3:$A$202,A41,'3. B1_KhoiLuong'!$G$3:$G$202)),"GIỜ GIẢM VƯỢT GIỜ B1","ĐẠT")))))))))))</f>
        <v/>
      </c>
      <c r="Q41" s="81"/>
      <c r="R41" s="81"/>
      <c r="S41" s="81"/>
    </row>
    <row r="42" spans="1:19">
      <c r="A42" s="81"/>
      <c r="B42" s="83" t="str">
        <f>IF(A42="","",IFERROR(IF(INDEX('2. A2_CongViec'!$C$3:$C$202,MATCH(A42,'2. A2_CongViec'!$A$3:$A$202,0))="","",INDEX('2. A2_CongViec'!$C$3:$C$202,MATCH(A42,'2. A2_CongViec'!$A$3:$A$202,0))),""))</f>
        <v/>
      </c>
      <c r="C42" s="81"/>
      <c r="D42" s="81"/>
      <c r="E42" s="81"/>
      <c r="F42" s="81"/>
      <c r="G42" s="81"/>
      <c r="H42" s="84" t="str">
        <f t="shared" si="3"/>
        <v/>
      </c>
      <c r="I42" s="81"/>
      <c r="J42" s="81"/>
      <c r="K42" s="81"/>
      <c r="L42" s="81"/>
      <c r="M42" s="81"/>
      <c r="N42" s="84" t="str">
        <f t="shared" si="4"/>
        <v/>
      </c>
      <c r="O42" s="84" t="str">
        <f t="shared" si="5"/>
        <v/>
      </c>
      <c r="P42" s="83" t="str">
        <f>IF(A42="","",IF(M42="Ước lượng tham khảo","THAM KHẢO – KHÔNG TÍNH",IF(OR(B42="",D42="",J42="",K42="",L42="",M42&lt;&gt;"Đã kiểm chứng"),"CHƯA ĐỦ CĂN CỨ",IF(NOT(OR(C42="Số hóa",C42="Cải tiến quy trình",C42="Thuê dịch vụ/đặt hàng",C42="Tự chủ",C42="Xã hội hóa",C42="Công việc mới phát sinh")),"LOẠI TÁC ĐỘNG KHÔNG HỢP LỆ",IF(S42&lt;&gt;"Đã đối chiếu","CHỜ SOÁT TRÙNG",IF(COUNTIFS($A$3:$A$202,A42,$D$3:$D$202,D42,$K$3:$K$202,K42)&gt;1,"TRÙNG CÔNG ĐOẠN",IF(AND(H42="",I42=""),"THIẾU GIỜ TÁC ĐỘNG",IF(AND(H42&lt;&gt;"",OR(E42="",E42&lt;=0)),"THIẾU SẢN PHẨM ÁP DỤNG",IF(AND(H42&lt;&gt;"",E42&gt;SUMIF('3. B1_KhoiLuong'!$A$3:$A$202,A42,'3. B1_KhoiLuong'!$C$3:$C$202)),"SẢN PHẨM ÁP DỤNG VƯỢT B1",IF(AND(F42&lt;&gt;"",G42&lt;&gt;"",F42&lt;G42,OR(I42="",I42&lt;=0)),"THỜI GIAN TĂNG CHƯA GHI GIỜ MỚI",IF(AND(L42="Trước thay đổi, có điều chỉnh",SUMIF($A$3:$A$202,A42,$H$3:$H$202)&gt;SUMIF('3. B1_KhoiLuong'!$A$3:$A$202,A42,'3. B1_KhoiLuong'!$G$3:$G$202)),"GIỜ GIẢM VƯỢT GIỜ B1","ĐẠT")))))))))))</f>
        <v/>
      </c>
      <c r="Q42" s="81"/>
      <c r="R42" s="81"/>
      <c r="S42" s="81"/>
    </row>
    <row r="43" spans="1:19">
      <c r="A43" s="81"/>
      <c r="B43" s="83" t="str">
        <f>IF(A43="","",IFERROR(IF(INDEX('2. A2_CongViec'!$C$3:$C$202,MATCH(A43,'2. A2_CongViec'!$A$3:$A$202,0))="","",INDEX('2. A2_CongViec'!$C$3:$C$202,MATCH(A43,'2. A2_CongViec'!$A$3:$A$202,0))),""))</f>
        <v/>
      </c>
      <c r="C43" s="81"/>
      <c r="D43" s="81"/>
      <c r="E43" s="81"/>
      <c r="F43" s="81"/>
      <c r="G43" s="81"/>
      <c r="H43" s="84" t="str">
        <f t="shared" si="3"/>
        <v/>
      </c>
      <c r="I43" s="81"/>
      <c r="J43" s="81"/>
      <c r="K43" s="81"/>
      <c r="L43" s="81"/>
      <c r="M43" s="81"/>
      <c r="N43" s="84" t="str">
        <f t="shared" si="4"/>
        <v/>
      </c>
      <c r="O43" s="84" t="str">
        <f t="shared" si="5"/>
        <v/>
      </c>
      <c r="P43" s="83" t="str">
        <f>IF(A43="","",IF(M43="Ước lượng tham khảo","THAM KHẢO – KHÔNG TÍNH",IF(OR(B43="",D43="",J43="",K43="",L43="",M43&lt;&gt;"Đã kiểm chứng"),"CHƯA ĐỦ CĂN CỨ",IF(NOT(OR(C43="Số hóa",C43="Cải tiến quy trình",C43="Thuê dịch vụ/đặt hàng",C43="Tự chủ",C43="Xã hội hóa",C43="Công việc mới phát sinh")),"LOẠI TÁC ĐỘNG KHÔNG HỢP LỆ",IF(S43&lt;&gt;"Đã đối chiếu","CHỜ SOÁT TRÙNG",IF(COUNTIFS($A$3:$A$202,A43,$D$3:$D$202,D43,$K$3:$K$202,K43)&gt;1,"TRÙNG CÔNG ĐOẠN",IF(AND(H43="",I43=""),"THIẾU GIỜ TÁC ĐỘNG",IF(AND(H43&lt;&gt;"",OR(E43="",E43&lt;=0)),"THIẾU SẢN PHẨM ÁP DỤNG",IF(AND(H43&lt;&gt;"",E43&gt;SUMIF('3. B1_KhoiLuong'!$A$3:$A$202,A43,'3. B1_KhoiLuong'!$C$3:$C$202)),"SẢN PHẨM ÁP DỤNG VƯỢT B1",IF(AND(F43&lt;&gt;"",G43&lt;&gt;"",F43&lt;G43,OR(I43="",I43&lt;=0)),"THỜI GIAN TĂNG CHƯA GHI GIỜ MỚI",IF(AND(L43="Trước thay đổi, có điều chỉnh",SUMIF($A$3:$A$202,A43,$H$3:$H$202)&gt;SUMIF('3. B1_KhoiLuong'!$A$3:$A$202,A43,'3. B1_KhoiLuong'!$G$3:$G$202)),"GIỜ GIẢM VƯỢT GIỜ B1","ĐẠT")))))))))))</f>
        <v/>
      </c>
      <c r="Q43" s="81"/>
      <c r="R43" s="81"/>
      <c r="S43" s="81"/>
    </row>
    <row r="44" spans="1:19">
      <c r="A44" s="81"/>
      <c r="B44" s="83" t="str">
        <f>IF(A44="","",IFERROR(IF(INDEX('2. A2_CongViec'!$C$3:$C$202,MATCH(A44,'2. A2_CongViec'!$A$3:$A$202,0))="","",INDEX('2. A2_CongViec'!$C$3:$C$202,MATCH(A44,'2. A2_CongViec'!$A$3:$A$202,0))),""))</f>
        <v/>
      </c>
      <c r="C44" s="81"/>
      <c r="D44" s="81"/>
      <c r="E44" s="81"/>
      <c r="F44" s="81"/>
      <c r="G44" s="81"/>
      <c r="H44" s="84" t="str">
        <f t="shared" si="3"/>
        <v/>
      </c>
      <c r="I44" s="81"/>
      <c r="J44" s="81"/>
      <c r="K44" s="81"/>
      <c r="L44" s="81"/>
      <c r="M44" s="81"/>
      <c r="N44" s="84" t="str">
        <f t="shared" si="4"/>
        <v/>
      </c>
      <c r="O44" s="84" t="str">
        <f t="shared" si="5"/>
        <v/>
      </c>
      <c r="P44" s="83" t="str">
        <f>IF(A44="","",IF(M44="Ước lượng tham khảo","THAM KHẢO – KHÔNG TÍNH",IF(OR(B44="",D44="",J44="",K44="",L44="",M44&lt;&gt;"Đã kiểm chứng"),"CHƯA ĐỦ CĂN CỨ",IF(NOT(OR(C44="Số hóa",C44="Cải tiến quy trình",C44="Thuê dịch vụ/đặt hàng",C44="Tự chủ",C44="Xã hội hóa",C44="Công việc mới phát sinh")),"LOẠI TÁC ĐỘNG KHÔNG HỢP LỆ",IF(S44&lt;&gt;"Đã đối chiếu","CHỜ SOÁT TRÙNG",IF(COUNTIFS($A$3:$A$202,A44,$D$3:$D$202,D44,$K$3:$K$202,K44)&gt;1,"TRÙNG CÔNG ĐOẠN",IF(AND(H44="",I44=""),"THIẾU GIỜ TÁC ĐỘNG",IF(AND(H44&lt;&gt;"",OR(E44="",E44&lt;=0)),"THIẾU SẢN PHẨM ÁP DỤNG",IF(AND(H44&lt;&gt;"",E44&gt;SUMIF('3. B1_KhoiLuong'!$A$3:$A$202,A44,'3. B1_KhoiLuong'!$C$3:$C$202)),"SẢN PHẨM ÁP DỤNG VƯỢT B1",IF(AND(F44&lt;&gt;"",G44&lt;&gt;"",F44&lt;G44,OR(I44="",I44&lt;=0)),"THỜI GIAN TĂNG CHƯA GHI GIỜ MỚI",IF(AND(L44="Trước thay đổi, có điều chỉnh",SUMIF($A$3:$A$202,A44,$H$3:$H$202)&gt;SUMIF('3. B1_KhoiLuong'!$A$3:$A$202,A44,'3. B1_KhoiLuong'!$G$3:$G$202)),"GIỜ GIẢM VƯỢT GIỜ B1","ĐẠT")))))))))))</f>
        <v/>
      </c>
      <c r="Q44" s="81"/>
      <c r="R44" s="81"/>
      <c r="S44" s="81"/>
    </row>
    <row r="45" spans="1:19">
      <c r="A45" s="81"/>
      <c r="B45" s="83" t="str">
        <f>IF(A45="","",IFERROR(IF(INDEX('2. A2_CongViec'!$C$3:$C$202,MATCH(A45,'2. A2_CongViec'!$A$3:$A$202,0))="","",INDEX('2. A2_CongViec'!$C$3:$C$202,MATCH(A45,'2. A2_CongViec'!$A$3:$A$202,0))),""))</f>
        <v/>
      </c>
      <c r="C45" s="81"/>
      <c r="D45" s="81"/>
      <c r="E45" s="81"/>
      <c r="F45" s="81"/>
      <c r="G45" s="81"/>
      <c r="H45" s="84" t="str">
        <f t="shared" si="3"/>
        <v/>
      </c>
      <c r="I45" s="81"/>
      <c r="J45" s="81"/>
      <c r="K45" s="81"/>
      <c r="L45" s="81"/>
      <c r="M45" s="81"/>
      <c r="N45" s="84" t="str">
        <f t="shared" si="4"/>
        <v/>
      </c>
      <c r="O45" s="84" t="str">
        <f t="shared" si="5"/>
        <v/>
      </c>
      <c r="P45" s="83" t="str">
        <f>IF(A45="","",IF(M45="Ước lượng tham khảo","THAM KHẢO – KHÔNG TÍNH",IF(OR(B45="",D45="",J45="",K45="",L45="",M45&lt;&gt;"Đã kiểm chứng"),"CHƯA ĐỦ CĂN CỨ",IF(NOT(OR(C45="Số hóa",C45="Cải tiến quy trình",C45="Thuê dịch vụ/đặt hàng",C45="Tự chủ",C45="Xã hội hóa",C45="Công việc mới phát sinh")),"LOẠI TÁC ĐỘNG KHÔNG HỢP LỆ",IF(S45&lt;&gt;"Đã đối chiếu","CHỜ SOÁT TRÙNG",IF(COUNTIFS($A$3:$A$202,A45,$D$3:$D$202,D45,$K$3:$K$202,K45)&gt;1,"TRÙNG CÔNG ĐOẠN",IF(AND(H45="",I45=""),"THIẾU GIỜ TÁC ĐỘNG",IF(AND(H45&lt;&gt;"",OR(E45="",E45&lt;=0)),"THIẾU SẢN PHẨM ÁP DỤNG",IF(AND(H45&lt;&gt;"",E45&gt;SUMIF('3. B1_KhoiLuong'!$A$3:$A$202,A45,'3. B1_KhoiLuong'!$C$3:$C$202)),"SẢN PHẨM ÁP DỤNG VƯỢT B1",IF(AND(F45&lt;&gt;"",G45&lt;&gt;"",F45&lt;G45,OR(I45="",I45&lt;=0)),"THỜI GIAN TĂNG CHƯA GHI GIỜ MỚI",IF(AND(L45="Trước thay đổi, có điều chỉnh",SUMIF($A$3:$A$202,A45,$H$3:$H$202)&gt;SUMIF('3. B1_KhoiLuong'!$A$3:$A$202,A45,'3. B1_KhoiLuong'!$G$3:$G$202)),"GIỜ GIẢM VƯỢT GIỜ B1","ĐẠT")))))))))))</f>
        <v/>
      </c>
      <c r="Q45" s="81"/>
      <c r="R45" s="81"/>
      <c r="S45" s="81"/>
    </row>
    <row r="46" spans="1:19">
      <c r="A46" s="81"/>
      <c r="B46" s="83" t="str">
        <f>IF(A46="","",IFERROR(IF(INDEX('2. A2_CongViec'!$C$3:$C$202,MATCH(A46,'2. A2_CongViec'!$A$3:$A$202,0))="","",INDEX('2. A2_CongViec'!$C$3:$C$202,MATCH(A46,'2. A2_CongViec'!$A$3:$A$202,0))),""))</f>
        <v/>
      </c>
      <c r="C46" s="81"/>
      <c r="D46" s="81"/>
      <c r="E46" s="81"/>
      <c r="F46" s="81"/>
      <c r="G46" s="81"/>
      <c r="H46" s="84" t="str">
        <f t="shared" si="3"/>
        <v/>
      </c>
      <c r="I46" s="81"/>
      <c r="J46" s="81"/>
      <c r="K46" s="81"/>
      <c r="L46" s="81"/>
      <c r="M46" s="81"/>
      <c r="N46" s="84" t="str">
        <f t="shared" si="4"/>
        <v/>
      </c>
      <c r="O46" s="84" t="str">
        <f t="shared" si="5"/>
        <v/>
      </c>
      <c r="P46" s="83" t="str">
        <f>IF(A46="","",IF(M46="Ước lượng tham khảo","THAM KHẢO – KHÔNG TÍNH",IF(OR(B46="",D46="",J46="",K46="",L46="",M46&lt;&gt;"Đã kiểm chứng"),"CHƯA ĐỦ CĂN CỨ",IF(NOT(OR(C46="Số hóa",C46="Cải tiến quy trình",C46="Thuê dịch vụ/đặt hàng",C46="Tự chủ",C46="Xã hội hóa",C46="Công việc mới phát sinh")),"LOẠI TÁC ĐỘNG KHÔNG HỢP LỆ",IF(S46&lt;&gt;"Đã đối chiếu","CHỜ SOÁT TRÙNG",IF(COUNTIFS($A$3:$A$202,A46,$D$3:$D$202,D46,$K$3:$K$202,K46)&gt;1,"TRÙNG CÔNG ĐOẠN",IF(AND(H46="",I46=""),"THIẾU GIỜ TÁC ĐỘNG",IF(AND(H46&lt;&gt;"",OR(E46="",E46&lt;=0)),"THIẾU SẢN PHẨM ÁP DỤNG",IF(AND(H46&lt;&gt;"",E46&gt;SUMIF('3. B1_KhoiLuong'!$A$3:$A$202,A46,'3. B1_KhoiLuong'!$C$3:$C$202)),"SẢN PHẨM ÁP DỤNG VƯỢT B1",IF(AND(F46&lt;&gt;"",G46&lt;&gt;"",F46&lt;G46,OR(I46="",I46&lt;=0)),"THỜI GIAN TĂNG CHƯA GHI GIỜ MỚI",IF(AND(L46="Trước thay đổi, có điều chỉnh",SUMIF($A$3:$A$202,A46,$H$3:$H$202)&gt;SUMIF('3. B1_KhoiLuong'!$A$3:$A$202,A46,'3. B1_KhoiLuong'!$G$3:$G$202)),"GIỜ GIẢM VƯỢT GIỜ B1","ĐẠT")))))))))))</f>
        <v/>
      </c>
      <c r="Q46" s="81"/>
      <c r="R46" s="81"/>
      <c r="S46" s="81"/>
    </row>
    <row r="47" spans="1:19">
      <c r="A47" s="81"/>
      <c r="B47" s="83" t="str">
        <f>IF(A47="","",IFERROR(IF(INDEX('2. A2_CongViec'!$C$3:$C$202,MATCH(A47,'2. A2_CongViec'!$A$3:$A$202,0))="","",INDEX('2. A2_CongViec'!$C$3:$C$202,MATCH(A47,'2. A2_CongViec'!$A$3:$A$202,0))),""))</f>
        <v/>
      </c>
      <c r="C47" s="81"/>
      <c r="D47" s="81"/>
      <c r="E47" s="81"/>
      <c r="F47" s="81"/>
      <c r="G47" s="81"/>
      <c r="H47" s="84" t="str">
        <f t="shared" si="3"/>
        <v/>
      </c>
      <c r="I47" s="81"/>
      <c r="J47" s="81"/>
      <c r="K47" s="81"/>
      <c r="L47" s="81"/>
      <c r="M47" s="81"/>
      <c r="N47" s="84" t="str">
        <f t="shared" si="4"/>
        <v/>
      </c>
      <c r="O47" s="84" t="str">
        <f t="shared" si="5"/>
        <v/>
      </c>
      <c r="P47" s="83" t="str">
        <f>IF(A47="","",IF(M47="Ước lượng tham khảo","THAM KHẢO – KHÔNG TÍNH",IF(OR(B47="",D47="",J47="",K47="",L47="",M47&lt;&gt;"Đã kiểm chứng"),"CHƯA ĐỦ CĂN CỨ",IF(NOT(OR(C47="Số hóa",C47="Cải tiến quy trình",C47="Thuê dịch vụ/đặt hàng",C47="Tự chủ",C47="Xã hội hóa",C47="Công việc mới phát sinh")),"LOẠI TÁC ĐỘNG KHÔNG HỢP LỆ",IF(S47&lt;&gt;"Đã đối chiếu","CHỜ SOÁT TRÙNG",IF(COUNTIFS($A$3:$A$202,A47,$D$3:$D$202,D47,$K$3:$K$202,K47)&gt;1,"TRÙNG CÔNG ĐOẠN",IF(AND(H47="",I47=""),"THIẾU GIỜ TÁC ĐỘNG",IF(AND(H47&lt;&gt;"",OR(E47="",E47&lt;=0)),"THIẾU SẢN PHẨM ÁP DỤNG",IF(AND(H47&lt;&gt;"",E47&gt;SUMIF('3. B1_KhoiLuong'!$A$3:$A$202,A47,'3. B1_KhoiLuong'!$C$3:$C$202)),"SẢN PHẨM ÁP DỤNG VƯỢT B1",IF(AND(F47&lt;&gt;"",G47&lt;&gt;"",F47&lt;G47,OR(I47="",I47&lt;=0)),"THỜI GIAN TĂNG CHƯA GHI GIỜ MỚI",IF(AND(L47="Trước thay đổi, có điều chỉnh",SUMIF($A$3:$A$202,A47,$H$3:$H$202)&gt;SUMIF('3. B1_KhoiLuong'!$A$3:$A$202,A47,'3. B1_KhoiLuong'!$G$3:$G$202)),"GIỜ GIẢM VƯỢT GIỜ B1","ĐẠT")))))))))))</f>
        <v/>
      </c>
      <c r="Q47" s="81"/>
      <c r="R47" s="81"/>
      <c r="S47" s="81"/>
    </row>
    <row r="48" spans="1:19">
      <c r="A48" s="81"/>
      <c r="B48" s="83" t="str">
        <f>IF(A48="","",IFERROR(IF(INDEX('2. A2_CongViec'!$C$3:$C$202,MATCH(A48,'2. A2_CongViec'!$A$3:$A$202,0))="","",INDEX('2. A2_CongViec'!$C$3:$C$202,MATCH(A48,'2. A2_CongViec'!$A$3:$A$202,0))),""))</f>
        <v/>
      </c>
      <c r="C48" s="81"/>
      <c r="D48" s="81"/>
      <c r="E48" s="81"/>
      <c r="F48" s="81"/>
      <c r="G48" s="81"/>
      <c r="H48" s="84" t="str">
        <f t="shared" si="3"/>
        <v/>
      </c>
      <c r="I48" s="81"/>
      <c r="J48" s="81"/>
      <c r="K48" s="81"/>
      <c r="L48" s="81"/>
      <c r="M48" s="81"/>
      <c r="N48" s="84" t="str">
        <f t="shared" si="4"/>
        <v/>
      </c>
      <c r="O48" s="84" t="str">
        <f t="shared" si="5"/>
        <v/>
      </c>
      <c r="P48" s="83" t="str">
        <f>IF(A48="","",IF(M48="Ước lượng tham khảo","THAM KHẢO – KHÔNG TÍNH",IF(OR(B48="",D48="",J48="",K48="",L48="",M48&lt;&gt;"Đã kiểm chứng"),"CHƯA ĐỦ CĂN CỨ",IF(NOT(OR(C48="Số hóa",C48="Cải tiến quy trình",C48="Thuê dịch vụ/đặt hàng",C48="Tự chủ",C48="Xã hội hóa",C48="Công việc mới phát sinh")),"LOẠI TÁC ĐỘNG KHÔNG HỢP LỆ",IF(S48&lt;&gt;"Đã đối chiếu","CHỜ SOÁT TRÙNG",IF(COUNTIFS($A$3:$A$202,A48,$D$3:$D$202,D48,$K$3:$K$202,K48)&gt;1,"TRÙNG CÔNG ĐOẠN",IF(AND(H48="",I48=""),"THIẾU GIỜ TÁC ĐỘNG",IF(AND(H48&lt;&gt;"",OR(E48="",E48&lt;=0)),"THIẾU SẢN PHẨM ÁP DỤNG",IF(AND(H48&lt;&gt;"",E48&gt;SUMIF('3. B1_KhoiLuong'!$A$3:$A$202,A48,'3. B1_KhoiLuong'!$C$3:$C$202)),"SẢN PHẨM ÁP DỤNG VƯỢT B1",IF(AND(F48&lt;&gt;"",G48&lt;&gt;"",F48&lt;G48,OR(I48="",I48&lt;=0)),"THỜI GIAN TĂNG CHƯA GHI GIỜ MỚI",IF(AND(L48="Trước thay đổi, có điều chỉnh",SUMIF($A$3:$A$202,A48,$H$3:$H$202)&gt;SUMIF('3. B1_KhoiLuong'!$A$3:$A$202,A48,'3. B1_KhoiLuong'!$G$3:$G$202)),"GIỜ GIẢM VƯỢT GIỜ B1","ĐẠT")))))))))))</f>
        <v/>
      </c>
      <c r="Q48" s="81"/>
      <c r="R48" s="81"/>
      <c r="S48" s="81"/>
    </row>
    <row r="49" spans="1:19">
      <c r="A49" s="81"/>
      <c r="B49" s="83" t="str">
        <f>IF(A49="","",IFERROR(IF(INDEX('2. A2_CongViec'!$C$3:$C$202,MATCH(A49,'2. A2_CongViec'!$A$3:$A$202,0))="","",INDEX('2. A2_CongViec'!$C$3:$C$202,MATCH(A49,'2. A2_CongViec'!$A$3:$A$202,0))),""))</f>
        <v/>
      </c>
      <c r="C49" s="81"/>
      <c r="D49" s="81"/>
      <c r="E49" s="81"/>
      <c r="F49" s="81"/>
      <c r="G49" s="81"/>
      <c r="H49" s="84" t="str">
        <f t="shared" si="3"/>
        <v/>
      </c>
      <c r="I49" s="81"/>
      <c r="J49" s="81"/>
      <c r="K49" s="81"/>
      <c r="L49" s="81"/>
      <c r="M49" s="81"/>
      <c r="N49" s="84" t="str">
        <f t="shared" si="4"/>
        <v/>
      </c>
      <c r="O49" s="84" t="str">
        <f t="shared" si="5"/>
        <v/>
      </c>
      <c r="P49" s="83" t="str">
        <f>IF(A49="","",IF(M49="Ước lượng tham khảo","THAM KHẢO – KHÔNG TÍNH",IF(OR(B49="",D49="",J49="",K49="",L49="",M49&lt;&gt;"Đã kiểm chứng"),"CHƯA ĐỦ CĂN CỨ",IF(NOT(OR(C49="Số hóa",C49="Cải tiến quy trình",C49="Thuê dịch vụ/đặt hàng",C49="Tự chủ",C49="Xã hội hóa",C49="Công việc mới phát sinh")),"LOẠI TÁC ĐỘNG KHÔNG HỢP LỆ",IF(S49&lt;&gt;"Đã đối chiếu","CHỜ SOÁT TRÙNG",IF(COUNTIFS($A$3:$A$202,A49,$D$3:$D$202,D49,$K$3:$K$202,K49)&gt;1,"TRÙNG CÔNG ĐOẠN",IF(AND(H49="",I49=""),"THIẾU GIỜ TÁC ĐỘNG",IF(AND(H49&lt;&gt;"",OR(E49="",E49&lt;=0)),"THIẾU SẢN PHẨM ÁP DỤNG",IF(AND(H49&lt;&gt;"",E49&gt;SUMIF('3. B1_KhoiLuong'!$A$3:$A$202,A49,'3. B1_KhoiLuong'!$C$3:$C$202)),"SẢN PHẨM ÁP DỤNG VƯỢT B1",IF(AND(F49&lt;&gt;"",G49&lt;&gt;"",F49&lt;G49,OR(I49="",I49&lt;=0)),"THỜI GIAN TĂNG CHƯA GHI GIỜ MỚI",IF(AND(L49="Trước thay đổi, có điều chỉnh",SUMIF($A$3:$A$202,A49,$H$3:$H$202)&gt;SUMIF('3. B1_KhoiLuong'!$A$3:$A$202,A49,'3. B1_KhoiLuong'!$G$3:$G$202)),"GIỜ GIẢM VƯỢT GIỜ B1","ĐẠT")))))))))))</f>
        <v/>
      </c>
      <c r="Q49" s="81"/>
      <c r="R49" s="81"/>
      <c r="S49" s="81"/>
    </row>
    <row r="50" spans="1:19">
      <c r="A50" s="81"/>
      <c r="B50" s="83" t="str">
        <f>IF(A50="","",IFERROR(IF(INDEX('2. A2_CongViec'!$C$3:$C$202,MATCH(A50,'2. A2_CongViec'!$A$3:$A$202,0))="","",INDEX('2. A2_CongViec'!$C$3:$C$202,MATCH(A50,'2. A2_CongViec'!$A$3:$A$202,0))),""))</f>
        <v/>
      </c>
      <c r="C50" s="81"/>
      <c r="D50" s="81"/>
      <c r="E50" s="81"/>
      <c r="F50" s="81"/>
      <c r="G50" s="81"/>
      <c r="H50" s="84" t="str">
        <f t="shared" si="3"/>
        <v/>
      </c>
      <c r="I50" s="81"/>
      <c r="J50" s="81"/>
      <c r="K50" s="81"/>
      <c r="L50" s="81"/>
      <c r="M50" s="81"/>
      <c r="N50" s="84" t="str">
        <f t="shared" si="4"/>
        <v/>
      </c>
      <c r="O50" s="84" t="str">
        <f t="shared" si="5"/>
        <v/>
      </c>
      <c r="P50" s="83" t="str">
        <f>IF(A50="","",IF(M50="Ước lượng tham khảo","THAM KHẢO – KHÔNG TÍNH",IF(OR(B50="",D50="",J50="",K50="",L50="",M50&lt;&gt;"Đã kiểm chứng"),"CHƯA ĐỦ CĂN CỨ",IF(NOT(OR(C50="Số hóa",C50="Cải tiến quy trình",C50="Thuê dịch vụ/đặt hàng",C50="Tự chủ",C50="Xã hội hóa",C50="Công việc mới phát sinh")),"LOẠI TÁC ĐỘNG KHÔNG HỢP LỆ",IF(S50&lt;&gt;"Đã đối chiếu","CHỜ SOÁT TRÙNG",IF(COUNTIFS($A$3:$A$202,A50,$D$3:$D$202,D50,$K$3:$K$202,K50)&gt;1,"TRÙNG CÔNG ĐOẠN",IF(AND(H50="",I50=""),"THIẾU GIỜ TÁC ĐỘNG",IF(AND(H50&lt;&gt;"",OR(E50="",E50&lt;=0)),"THIẾU SẢN PHẨM ÁP DỤNG",IF(AND(H50&lt;&gt;"",E50&gt;SUMIF('3. B1_KhoiLuong'!$A$3:$A$202,A50,'3. B1_KhoiLuong'!$C$3:$C$202)),"SẢN PHẨM ÁP DỤNG VƯỢT B1",IF(AND(F50&lt;&gt;"",G50&lt;&gt;"",F50&lt;G50,OR(I50="",I50&lt;=0)),"THỜI GIAN TĂNG CHƯA GHI GIỜ MỚI",IF(AND(L50="Trước thay đổi, có điều chỉnh",SUMIF($A$3:$A$202,A50,$H$3:$H$202)&gt;SUMIF('3. B1_KhoiLuong'!$A$3:$A$202,A50,'3. B1_KhoiLuong'!$G$3:$G$202)),"GIỜ GIẢM VƯỢT GIỜ B1","ĐẠT")))))))))))</f>
        <v/>
      </c>
      <c r="Q50" s="81"/>
      <c r="R50" s="81"/>
      <c r="S50" s="81"/>
    </row>
    <row r="51" spans="1:19">
      <c r="A51" s="81"/>
      <c r="B51" s="83" t="str">
        <f>IF(A51="","",IFERROR(IF(INDEX('2. A2_CongViec'!$C$3:$C$202,MATCH(A51,'2. A2_CongViec'!$A$3:$A$202,0))="","",INDEX('2. A2_CongViec'!$C$3:$C$202,MATCH(A51,'2. A2_CongViec'!$A$3:$A$202,0))),""))</f>
        <v/>
      </c>
      <c r="C51" s="81"/>
      <c r="D51" s="81"/>
      <c r="E51" s="81"/>
      <c r="F51" s="81"/>
      <c r="G51" s="81"/>
      <c r="H51" s="84" t="str">
        <f t="shared" si="3"/>
        <v/>
      </c>
      <c r="I51" s="81"/>
      <c r="J51" s="81"/>
      <c r="K51" s="81"/>
      <c r="L51" s="81"/>
      <c r="M51" s="81"/>
      <c r="N51" s="84" t="str">
        <f t="shared" si="4"/>
        <v/>
      </c>
      <c r="O51" s="84" t="str">
        <f t="shared" si="5"/>
        <v/>
      </c>
      <c r="P51" s="83" t="str">
        <f>IF(A51="","",IF(M51="Ước lượng tham khảo","THAM KHẢO – KHÔNG TÍNH",IF(OR(B51="",D51="",J51="",K51="",L51="",M51&lt;&gt;"Đã kiểm chứng"),"CHƯA ĐỦ CĂN CỨ",IF(NOT(OR(C51="Số hóa",C51="Cải tiến quy trình",C51="Thuê dịch vụ/đặt hàng",C51="Tự chủ",C51="Xã hội hóa",C51="Công việc mới phát sinh")),"LOẠI TÁC ĐỘNG KHÔNG HỢP LỆ",IF(S51&lt;&gt;"Đã đối chiếu","CHỜ SOÁT TRÙNG",IF(COUNTIFS($A$3:$A$202,A51,$D$3:$D$202,D51,$K$3:$K$202,K51)&gt;1,"TRÙNG CÔNG ĐOẠN",IF(AND(H51="",I51=""),"THIẾU GIỜ TÁC ĐỘNG",IF(AND(H51&lt;&gt;"",OR(E51="",E51&lt;=0)),"THIẾU SẢN PHẨM ÁP DỤNG",IF(AND(H51&lt;&gt;"",E51&gt;SUMIF('3. B1_KhoiLuong'!$A$3:$A$202,A51,'3. B1_KhoiLuong'!$C$3:$C$202)),"SẢN PHẨM ÁP DỤNG VƯỢT B1",IF(AND(F51&lt;&gt;"",G51&lt;&gt;"",F51&lt;G51,OR(I51="",I51&lt;=0)),"THỜI GIAN TĂNG CHƯA GHI GIỜ MỚI",IF(AND(L51="Trước thay đổi, có điều chỉnh",SUMIF($A$3:$A$202,A51,$H$3:$H$202)&gt;SUMIF('3. B1_KhoiLuong'!$A$3:$A$202,A51,'3. B1_KhoiLuong'!$G$3:$G$202)),"GIỜ GIẢM VƯỢT GIỜ B1","ĐẠT")))))))))))</f>
        <v/>
      </c>
      <c r="Q51" s="81"/>
      <c r="R51" s="81"/>
      <c r="S51" s="81"/>
    </row>
    <row r="52" spans="1:19">
      <c r="A52" s="81"/>
      <c r="B52" s="83" t="str">
        <f>IF(A52="","",IFERROR(IF(INDEX('2. A2_CongViec'!$C$3:$C$202,MATCH(A52,'2. A2_CongViec'!$A$3:$A$202,0))="","",INDEX('2. A2_CongViec'!$C$3:$C$202,MATCH(A52,'2. A2_CongViec'!$A$3:$A$202,0))),""))</f>
        <v/>
      </c>
      <c r="C52" s="81"/>
      <c r="D52" s="81"/>
      <c r="E52" s="81"/>
      <c r="F52" s="81"/>
      <c r="G52" s="81"/>
      <c r="H52" s="84" t="str">
        <f t="shared" si="3"/>
        <v/>
      </c>
      <c r="I52" s="81"/>
      <c r="J52" s="81"/>
      <c r="K52" s="81"/>
      <c r="L52" s="81"/>
      <c r="M52" s="81"/>
      <c r="N52" s="84" t="str">
        <f t="shared" si="4"/>
        <v/>
      </c>
      <c r="O52" s="84" t="str">
        <f t="shared" si="5"/>
        <v/>
      </c>
      <c r="P52" s="83" t="str">
        <f>IF(A52="","",IF(M52="Ước lượng tham khảo","THAM KHẢO – KHÔNG TÍNH",IF(OR(B52="",D52="",J52="",K52="",L52="",M52&lt;&gt;"Đã kiểm chứng"),"CHƯA ĐỦ CĂN CỨ",IF(NOT(OR(C52="Số hóa",C52="Cải tiến quy trình",C52="Thuê dịch vụ/đặt hàng",C52="Tự chủ",C52="Xã hội hóa",C52="Công việc mới phát sinh")),"LOẠI TÁC ĐỘNG KHÔNG HỢP LỆ",IF(S52&lt;&gt;"Đã đối chiếu","CHỜ SOÁT TRÙNG",IF(COUNTIFS($A$3:$A$202,A52,$D$3:$D$202,D52,$K$3:$K$202,K52)&gt;1,"TRÙNG CÔNG ĐOẠN",IF(AND(H52="",I52=""),"THIẾU GIỜ TÁC ĐỘNG",IF(AND(H52&lt;&gt;"",OR(E52="",E52&lt;=0)),"THIẾU SẢN PHẨM ÁP DỤNG",IF(AND(H52&lt;&gt;"",E52&gt;SUMIF('3. B1_KhoiLuong'!$A$3:$A$202,A52,'3. B1_KhoiLuong'!$C$3:$C$202)),"SẢN PHẨM ÁP DỤNG VƯỢT B1",IF(AND(F52&lt;&gt;"",G52&lt;&gt;"",F52&lt;G52,OR(I52="",I52&lt;=0)),"THỜI GIAN TĂNG CHƯA GHI GIỜ MỚI",IF(AND(L52="Trước thay đổi, có điều chỉnh",SUMIF($A$3:$A$202,A52,$H$3:$H$202)&gt;SUMIF('3. B1_KhoiLuong'!$A$3:$A$202,A52,'3. B1_KhoiLuong'!$G$3:$G$202)),"GIỜ GIẢM VƯỢT GIỜ B1","ĐẠT")))))))))))</f>
        <v/>
      </c>
      <c r="Q52" s="81"/>
      <c r="R52" s="81"/>
      <c r="S52" s="81"/>
    </row>
    <row r="53" spans="1:19">
      <c r="A53" s="81"/>
      <c r="B53" s="83" t="str">
        <f>IF(A53="","",IFERROR(IF(INDEX('2. A2_CongViec'!$C$3:$C$202,MATCH(A53,'2. A2_CongViec'!$A$3:$A$202,0))="","",INDEX('2. A2_CongViec'!$C$3:$C$202,MATCH(A53,'2. A2_CongViec'!$A$3:$A$202,0))),""))</f>
        <v/>
      </c>
      <c r="C53" s="81"/>
      <c r="D53" s="81"/>
      <c r="E53" s="81"/>
      <c r="F53" s="81"/>
      <c r="G53" s="81"/>
      <c r="H53" s="84" t="str">
        <f t="shared" si="3"/>
        <v/>
      </c>
      <c r="I53" s="81"/>
      <c r="J53" s="81"/>
      <c r="K53" s="81"/>
      <c r="L53" s="81"/>
      <c r="M53" s="81"/>
      <c r="N53" s="84" t="str">
        <f t="shared" si="4"/>
        <v/>
      </c>
      <c r="O53" s="84" t="str">
        <f t="shared" si="5"/>
        <v/>
      </c>
      <c r="P53" s="83" t="str">
        <f>IF(A53="","",IF(M53="Ước lượng tham khảo","THAM KHẢO – KHÔNG TÍNH",IF(OR(B53="",D53="",J53="",K53="",L53="",M53&lt;&gt;"Đã kiểm chứng"),"CHƯA ĐỦ CĂN CỨ",IF(NOT(OR(C53="Số hóa",C53="Cải tiến quy trình",C53="Thuê dịch vụ/đặt hàng",C53="Tự chủ",C53="Xã hội hóa",C53="Công việc mới phát sinh")),"LOẠI TÁC ĐỘNG KHÔNG HỢP LỆ",IF(S53&lt;&gt;"Đã đối chiếu","CHỜ SOÁT TRÙNG",IF(COUNTIFS($A$3:$A$202,A53,$D$3:$D$202,D53,$K$3:$K$202,K53)&gt;1,"TRÙNG CÔNG ĐOẠN",IF(AND(H53="",I53=""),"THIẾU GIỜ TÁC ĐỘNG",IF(AND(H53&lt;&gt;"",OR(E53="",E53&lt;=0)),"THIẾU SẢN PHẨM ÁP DỤNG",IF(AND(H53&lt;&gt;"",E53&gt;SUMIF('3. B1_KhoiLuong'!$A$3:$A$202,A53,'3. B1_KhoiLuong'!$C$3:$C$202)),"SẢN PHẨM ÁP DỤNG VƯỢT B1",IF(AND(F53&lt;&gt;"",G53&lt;&gt;"",F53&lt;G53,OR(I53="",I53&lt;=0)),"THỜI GIAN TĂNG CHƯA GHI GIỜ MỚI",IF(AND(L53="Trước thay đổi, có điều chỉnh",SUMIF($A$3:$A$202,A53,$H$3:$H$202)&gt;SUMIF('3. B1_KhoiLuong'!$A$3:$A$202,A53,'3. B1_KhoiLuong'!$G$3:$G$202)),"GIỜ GIẢM VƯỢT GIỜ B1","ĐẠT")))))))))))</f>
        <v/>
      </c>
      <c r="Q53" s="81"/>
      <c r="R53" s="81"/>
      <c r="S53" s="81"/>
    </row>
    <row r="54" spans="1:19">
      <c r="A54" s="81"/>
      <c r="B54" s="83" t="str">
        <f>IF(A54="","",IFERROR(IF(INDEX('2. A2_CongViec'!$C$3:$C$202,MATCH(A54,'2. A2_CongViec'!$A$3:$A$202,0))="","",INDEX('2. A2_CongViec'!$C$3:$C$202,MATCH(A54,'2. A2_CongViec'!$A$3:$A$202,0))),""))</f>
        <v/>
      </c>
      <c r="C54" s="81"/>
      <c r="D54" s="81"/>
      <c r="E54" s="81"/>
      <c r="F54" s="81"/>
      <c r="G54" s="81"/>
      <c r="H54" s="84" t="str">
        <f t="shared" si="3"/>
        <v/>
      </c>
      <c r="I54" s="81"/>
      <c r="J54" s="81"/>
      <c r="K54" s="81"/>
      <c r="L54" s="81"/>
      <c r="M54" s="81"/>
      <c r="N54" s="84" t="str">
        <f t="shared" si="4"/>
        <v/>
      </c>
      <c r="O54" s="84" t="str">
        <f t="shared" si="5"/>
        <v/>
      </c>
      <c r="P54" s="83" t="str">
        <f>IF(A54="","",IF(M54="Ước lượng tham khảo","THAM KHẢO – KHÔNG TÍNH",IF(OR(B54="",D54="",J54="",K54="",L54="",M54&lt;&gt;"Đã kiểm chứng"),"CHƯA ĐỦ CĂN CỨ",IF(NOT(OR(C54="Số hóa",C54="Cải tiến quy trình",C54="Thuê dịch vụ/đặt hàng",C54="Tự chủ",C54="Xã hội hóa",C54="Công việc mới phát sinh")),"LOẠI TÁC ĐỘNG KHÔNG HỢP LỆ",IF(S54&lt;&gt;"Đã đối chiếu","CHỜ SOÁT TRÙNG",IF(COUNTIFS($A$3:$A$202,A54,$D$3:$D$202,D54,$K$3:$K$202,K54)&gt;1,"TRÙNG CÔNG ĐOẠN",IF(AND(H54="",I54=""),"THIẾU GIỜ TÁC ĐỘNG",IF(AND(H54&lt;&gt;"",OR(E54="",E54&lt;=0)),"THIẾU SẢN PHẨM ÁP DỤNG",IF(AND(H54&lt;&gt;"",E54&gt;SUMIF('3. B1_KhoiLuong'!$A$3:$A$202,A54,'3. B1_KhoiLuong'!$C$3:$C$202)),"SẢN PHẨM ÁP DỤNG VƯỢT B1",IF(AND(F54&lt;&gt;"",G54&lt;&gt;"",F54&lt;G54,OR(I54="",I54&lt;=0)),"THỜI GIAN TĂNG CHƯA GHI GIỜ MỚI",IF(AND(L54="Trước thay đổi, có điều chỉnh",SUMIF($A$3:$A$202,A54,$H$3:$H$202)&gt;SUMIF('3. B1_KhoiLuong'!$A$3:$A$202,A54,'3. B1_KhoiLuong'!$G$3:$G$202)),"GIỜ GIẢM VƯỢT GIỜ B1","ĐẠT")))))))))))</f>
        <v/>
      </c>
      <c r="Q54" s="81"/>
      <c r="R54" s="81"/>
      <c r="S54" s="81"/>
    </row>
    <row r="55" spans="1:19">
      <c r="A55" s="81"/>
      <c r="B55" s="83" t="str">
        <f>IF(A55="","",IFERROR(IF(INDEX('2. A2_CongViec'!$C$3:$C$202,MATCH(A55,'2. A2_CongViec'!$A$3:$A$202,0))="","",INDEX('2. A2_CongViec'!$C$3:$C$202,MATCH(A55,'2. A2_CongViec'!$A$3:$A$202,0))),""))</f>
        <v/>
      </c>
      <c r="C55" s="81"/>
      <c r="D55" s="81"/>
      <c r="E55" s="81"/>
      <c r="F55" s="81"/>
      <c r="G55" s="81"/>
      <c r="H55" s="84" t="str">
        <f t="shared" si="3"/>
        <v/>
      </c>
      <c r="I55" s="81"/>
      <c r="J55" s="81"/>
      <c r="K55" s="81"/>
      <c r="L55" s="81"/>
      <c r="M55" s="81"/>
      <c r="N55" s="84" t="str">
        <f t="shared" si="4"/>
        <v/>
      </c>
      <c r="O55" s="84" t="str">
        <f t="shared" si="5"/>
        <v/>
      </c>
      <c r="P55" s="83" t="str">
        <f>IF(A55="","",IF(M55="Ước lượng tham khảo","THAM KHẢO – KHÔNG TÍNH",IF(OR(B55="",D55="",J55="",K55="",L55="",M55&lt;&gt;"Đã kiểm chứng"),"CHƯA ĐỦ CĂN CỨ",IF(NOT(OR(C55="Số hóa",C55="Cải tiến quy trình",C55="Thuê dịch vụ/đặt hàng",C55="Tự chủ",C55="Xã hội hóa",C55="Công việc mới phát sinh")),"LOẠI TÁC ĐỘNG KHÔNG HỢP LỆ",IF(S55&lt;&gt;"Đã đối chiếu","CHỜ SOÁT TRÙNG",IF(COUNTIFS($A$3:$A$202,A55,$D$3:$D$202,D55,$K$3:$K$202,K55)&gt;1,"TRÙNG CÔNG ĐOẠN",IF(AND(H55="",I55=""),"THIẾU GIỜ TÁC ĐỘNG",IF(AND(H55&lt;&gt;"",OR(E55="",E55&lt;=0)),"THIẾU SẢN PHẨM ÁP DỤNG",IF(AND(H55&lt;&gt;"",E55&gt;SUMIF('3. B1_KhoiLuong'!$A$3:$A$202,A55,'3. B1_KhoiLuong'!$C$3:$C$202)),"SẢN PHẨM ÁP DỤNG VƯỢT B1",IF(AND(F55&lt;&gt;"",G55&lt;&gt;"",F55&lt;G55,OR(I55="",I55&lt;=0)),"THỜI GIAN TĂNG CHƯA GHI GIỜ MỚI",IF(AND(L55="Trước thay đổi, có điều chỉnh",SUMIF($A$3:$A$202,A55,$H$3:$H$202)&gt;SUMIF('3. B1_KhoiLuong'!$A$3:$A$202,A55,'3. B1_KhoiLuong'!$G$3:$G$202)),"GIỜ GIẢM VƯỢT GIỜ B1","ĐẠT")))))))))))</f>
        <v/>
      </c>
      <c r="Q55" s="81"/>
      <c r="R55" s="81"/>
      <c r="S55" s="81"/>
    </row>
    <row r="56" spans="1:19">
      <c r="A56" s="81"/>
      <c r="B56" s="83" t="str">
        <f>IF(A56="","",IFERROR(IF(INDEX('2. A2_CongViec'!$C$3:$C$202,MATCH(A56,'2. A2_CongViec'!$A$3:$A$202,0))="","",INDEX('2. A2_CongViec'!$C$3:$C$202,MATCH(A56,'2. A2_CongViec'!$A$3:$A$202,0))),""))</f>
        <v/>
      </c>
      <c r="C56" s="81"/>
      <c r="D56" s="81"/>
      <c r="E56" s="81"/>
      <c r="F56" s="81"/>
      <c r="G56" s="81"/>
      <c r="H56" s="84" t="str">
        <f t="shared" si="3"/>
        <v/>
      </c>
      <c r="I56" s="81"/>
      <c r="J56" s="81"/>
      <c r="K56" s="81"/>
      <c r="L56" s="81"/>
      <c r="M56" s="81"/>
      <c r="N56" s="84" t="str">
        <f t="shared" si="4"/>
        <v/>
      </c>
      <c r="O56" s="84" t="str">
        <f t="shared" si="5"/>
        <v/>
      </c>
      <c r="P56" s="83" t="str">
        <f>IF(A56="","",IF(M56="Ước lượng tham khảo","THAM KHẢO – KHÔNG TÍNH",IF(OR(B56="",D56="",J56="",K56="",L56="",M56&lt;&gt;"Đã kiểm chứng"),"CHƯA ĐỦ CĂN CỨ",IF(NOT(OR(C56="Số hóa",C56="Cải tiến quy trình",C56="Thuê dịch vụ/đặt hàng",C56="Tự chủ",C56="Xã hội hóa",C56="Công việc mới phát sinh")),"LOẠI TÁC ĐỘNG KHÔNG HỢP LỆ",IF(S56&lt;&gt;"Đã đối chiếu","CHỜ SOÁT TRÙNG",IF(COUNTIFS($A$3:$A$202,A56,$D$3:$D$202,D56,$K$3:$K$202,K56)&gt;1,"TRÙNG CÔNG ĐOẠN",IF(AND(H56="",I56=""),"THIẾU GIỜ TÁC ĐỘNG",IF(AND(H56&lt;&gt;"",OR(E56="",E56&lt;=0)),"THIẾU SẢN PHẨM ÁP DỤNG",IF(AND(H56&lt;&gt;"",E56&gt;SUMIF('3. B1_KhoiLuong'!$A$3:$A$202,A56,'3. B1_KhoiLuong'!$C$3:$C$202)),"SẢN PHẨM ÁP DỤNG VƯỢT B1",IF(AND(F56&lt;&gt;"",G56&lt;&gt;"",F56&lt;G56,OR(I56="",I56&lt;=0)),"THỜI GIAN TĂNG CHƯA GHI GIỜ MỚI",IF(AND(L56="Trước thay đổi, có điều chỉnh",SUMIF($A$3:$A$202,A56,$H$3:$H$202)&gt;SUMIF('3. B1_KhoiLuong'!$A$3:$A$202,A56,'3. B1_KhoiLuong'!$G$3:$G$202)),"GIỜ GIẢM VƯỢT GIỜ B1","ĐẠT")))))))))))</f>
        <v/>
      </c>
      <c r="Q56" s="81"/>
      <c r="R56" s="81"/>
      <c r="S56" s="81"/>
    </row>
    <row r="57" spans="1:19">
      <c r="A57" s="81"/>
      <c r="B57" s="83" t="str">
        <f>IF(A57="","",IFERROR(IF(INDEX('2. A2_CongViec'!$C$3:$C$202,MATCH(A57,'2. A2_CongViec'!$A$3:$A$202,0))="","",INDEX('2. A2_CongViec'!$C$3:$C$202,MATCH(A57,'2. A2_CongViec'!$A$3:$A$202,0))),""))</f>
        <v/>
      </c>
      <c r="C57" s="81"/>
      <c r="D57" s="81"/>
      <c r="E57" s="81"/>
      <c r="F57" s="81"/>
      <c r="G57" s="81"/>
      <c r="H57" s="84" t="str">
        <f t="shared" si="3"/>
        <v/>
      </c>
      <c r="I57" s="81"/>
      <c r="J57" s="81"/>
      <c r="K57" s="81"/>
      <c r="L57" s="81"/>
      <c r="M57" s="81"/>
      <c r="N57" s="84" t="str">
        <f t="shared" si="4"/>
        <v/>
      </c>
      <c r="O57" s="84" t="str">
        <f t="shared" si="5"/>
        <v/>
      </c>
      <c r="P57" s="83" t="str">
        <f>IF(A57="","",IF(M57="Ước lượng tham khảo","THAM KHẢO – KHÔNG TÍNH",IF(OR(B57="",D57="",J57="",K57="",L57="",M57&lt;&gt;"Đã kiểm chứng"),"CHƯA ĐỦ CĂN CỨ",IF(NOT(OR(C57="Số hóa",C57="Cải tiến quy trình",C57="Thuê dịch vụ/đặt hàng",C57="Tự chủ",C57="Xã hội hóa",C57="Công việc mới phát sinh")),"LOẠI TÁC ĐỘNG KHÔNG HỢP LỆ",IF(S57&lt;&gt;"Đã đối chiếu","CHỜ SOÁT TRÙNG",IF(COUNTIFS($A$3:$A$202,A57,$D$3:$D$202,D57,$K$3:$K$202,K57)&gt;1,"TRÙNG CÔNG ĐOẠN",IF(AND(H57="",I57=""),"THIẾU GIỜ TÁC ĐỘNG",IF(AND(H57&lt;&gt;"",OR(E57="",E57&lt;=0)),"THIẾU SẢN PHẨM ÁP DỤNG",IF(AND(H57&lt;&gt;"",E57&gt;SUMIF('3. B1_KhoiLuong'!$A$3:$A$202,A57,'3. B1_KhoiLuong'!$C$3:$C$202)),"SẢN PHẨM ÁP DỤNG VƯỢT B1",IF(AND(F57&lt;&gt;"",G57&lt;&gt;"",F57&lt;G57,OR(I57="",I57&lt;=0)),"THỜI GIAN TĂNG CHƯA GHI GIỜ MỚI",IF(AND(L57="Trước thay đổi, có điều chỉnh",SUMIF($A$3:$A$202,A57,$H$3:$H$202)&gt;SUMIF('3. B1_KhoiLuong'!$A$3:$A$202,A57,'3. B1_KhoiLuong'!$G$3:$G$202)),"GIỜ GIẢM VƯỢT GIỜ B1","ĐẠT")))))))))))</f>
        <v/>
      </c>
      <c r="Q57" s="81"/>
      <c r="R57" s="81"/>
      <c r="S57" s="81"/>
    </row>
    <row r="58" spans="1:19">
      <c r="A58" s="81"/>
      <c r="B58" s="83" t="str">
        <f>IF(A58="","",IFERROR(IF(INDEX('2. A2_CongViec'!$C$3:$C$202,MATCH(A58,'2. A2_CongViec'!$A$3:$A$202,0))="","",INDEX('2. A2_CongViec'!$C$3:$C$202,MATCH(A58,'2. A2_CongViec'!$A$3:$A$202,0))),""))</f>
        <v/>
      </c>
      <c r="C58" s="81"/>
      <c r="D58" s="81"/>
      <c r="E58" s="81"/>
      <c r="F58" s="81"/>
      <c r="G58" s="81"/>
      <c r="H58" s="84" t="str">
        <f t="shared" si="3"/>
        <v/>
      </c>
      <c r="I58" s="81"/>
      <c r="J58" s="81"/>
      <c r="K58" s="81"/>
      <c r="L58" s="81"/>
      <c r="M58" s="81"/>
      <c r="N58" s="84" t="str">
        <f t="shared" si="4"/>
        <v/>
      </c>
      <c r="O58" s="84" t="str">
        <f t="shared" si="5"/>
        <v/>
      </c>
      <c r="P58" s="83" t="str">
        <f>IF(A58="","",IF(M58="Ước lượng tham khảo","THAM KHẢO – KHÔNG TÍNH",IF(OR(B58="",D58="",J58="",K58="",L58="",M58&lt;&gt;"Đã kiểm chứng"),"CHƯA ĐỦ CĂN CỨ",IF(NOT(OR(C58="Số hóa",C58="Cải tiến quy trình",C58="Thuê dịch vụ/đặt hàng",C58="Tự chủ",C58="Xã hội hóa",C58="Công việc mới phát sinh")),"LOẠI TÁC ĐỘNG KHÔNG HỢP LỆ",IF(S58&lt;&gt;"Đã đối chiếu","CHỜ SOÁT TRÙNG",IF(COUNTIFS($A$3:$A$202,A58,$D$3:$D$202,D58,$K$3:$K$202,K58)&gt;1,"TRÙNG CÔNG ĐOẠN",IF(AND(H58="",I58=""),"THIẾU GIỜ TÁC ĐỘNG",IF(AND(H58&lt;&gt;"",OR(E58="",E58&lt;=0)),"THIẾU SẢN PHẨM ÁP DỤNG",IF(AND(H58&lt;&gt;"",E58&gt;SUMIF('3. B1_KhoiLuong'!$A$3:$A$202,A58,'3. B1_KhoiLuong'!$C$3:$C$202)),"SẢN PHẨM ÁP DỤNG VƯỢT B1",IF(AND(F58&lt;&gt;"",G58&lt;&gt;"",F58&lt;G58,OR(I58="",I58&lt;=0)),"THỜI GIAN TĂNG CHƯA GHI GIỜ MỚI",IF(AND(L58="Trước thay đổi, có điều chỉnh",SUMIF($A$3:$A$202,A58,$H$3:$H$202)&gt;SUMIF('3. B1_KhoiLuong'!$A$3:$A$202,A58,'3. B1_KhoiLuong'!$G$3:$G$202)),"GIỜ GIẢM VƯỢT GIỜ B1","ĐẠT")))))))))))</f>
        <v/>
      </c>
      <c r="Q58" s="81"/>
      <c r="R58" s="81"/>
      <c r="S58" s="81"/>
    </row>
    <row r="59" spans="1:19">
      <c r="A59" s="81"/>
      <c r="B59" s="83" t="str">
        <f>IF(A59="","",IFERROR(IF(INDEX('2. A2_CongViec'!$C$3:$C$202,MATCH(A59,'2. A2_CongViec'!$A$3:$A$202,0))="","",INDEX('2. A2_CongViec'!$C$3:$C$202,MATCH(A59,'2. A2_CongViec'!$A$3:$A$202,0))),""))</f>
        <v/>
      </c>
      <c r="C59" s="81"/>
      <c r="D59" s="81"/>
      <c r="E59" s="81"/>
      <c r="F59" s="81"/>
      <c r="G59" s="81"/>
      <c r="H59" s="84" t="str">
        <f t="shared" si="3"/>
        <v/>
      </c>
      <c r="I59" s="81"/>
      <c r="J59" s="81"/>
      <c r="K59" s="81"/>
      <c r="L59" s="81"/>
      <c r="M59" s="81"/>
      <c r="N59" s="84" t="str">
        <f t="shared" si="4"/>
        <v/>
      </c>
      <c r="O59" s="84" t="str">
        <f t="shared" si="5"/>
        <v/>
      </c>
      <c r="P59" s="83" t="str">
        <f>IF(A59="","",IF(M59="Ước lượng tham khảo","THAM KHẢO – KHÔNG TÍNH",IF(OR(B59="",D59="",J59="",K59="",L59="",M59&lt;&gt;"Đã kiểm chứng"),"CHƯA ĐỦ CĂN CỨ",IF(NOT(OR(C59="Số hóa",C59="Cải tiến quy trình",C59="Thuê dịch vụ/đặt hàng",C59="Tự chủ",C59="Xã hội hóa",C59="Công việc mới phát sinh")),"LOẠI TÁC ĐỘNG KHÔNG HỢP LỆ",IF(S59&lt;&gt;"Đã đối chiếu","CHỜ SOÁT TRÙNG",IF(COUNTIFS($A$3:$A$202,A59,$D$3:$D$202,D59,$K$3:$K$202,K59)&gt;1,"TRÙNG CÔNG ĐOẠN",IF(AND(H59="",I59=""),"THIẾU GIỜ TÁC ĐỘNG",IF(AND(H59&lt;&gt;"",OR(E59="",E59&lt;=0)),"THIẾU SẢN PHẨM ÁP DỤNG",IF(AND(H59&lt;&gt;"",E59&gt;SUMIF('3. B1_KhoiLuong'!$A$3:$A$202,A59,'3. B1_KhoiLuong'!$C$3:$C$202)),"SẢN PHẨM ÁP DỤNG VƯỢT B1",IF(AND(F59&lt;&gt;"",G59&lt;&gt;"",F59&lt;G59,OR(I59="",I59&lt;=0)),"THỜI GIAN TĂNG CHƯA GHI GIỜ MỚI",IF(AND(L59="Trước thay đổi, có điều chỉnh",SUMIF($A$3:$A$202,A59,$H$3:$H$202)&gt;SUMIF('3. B1_KhoiLuong'!$A$3:$A$202,A59,'3. B1_KhoiLuong'!$G$3:$G$202)),"GIỜ GIẢM VƯỢT GIỜ B1","ĐẠT")))))))))))</f>
        <v/>
      </c>
      <c r="Q59" s="81"/>
      <c r="R59" s="81"/>
      <c r="S59" s="81"/>
    </row>
    <row r="60" spans="1:19">
      <c r="A60" s="81"/>
      <c r="B60" s="83" t="str">
        <f>IF(A60="","",IFERROR(IF(INDEX('2. A2_CongViec'!$C$3:$C$202,MATCH(A60,'2. A2_CongViec'!$A$3:$A$202,0))="","",INDEX('2. A2_CongViec'!$C$3:$C$202,MATCH(A60,'2. A2_CongViec'!$A$3:$A$202,0))),""))</f>
        <v/>
      </c>
      <c r="C60" s="81"/>
      <c r="D60" s="81"/>
      <c r="E60" s="81"/>
      <c r="F60" s="81"/>
      <c r="G60" s="81"/>
      <c r="H60" s="84" t="str">
        <f t="shared" si="3"/>
        <v/>
      </c>
      <c r="I60" s="81"/>
      <c r="J60" s="81"/>
      <c r="K60" s="81"/>
      <c r="L60" s="81"/>
      <c r="M60" s="81"/>
      <c r="N60" s="84" t="str">
        <f t="shared" si="4"/>
        <v/>
      </c>
      <c r="O60" s="84" t="str">
        <f t="shared" si="5"/>
        <v/>
      </c>
      <c r="P60" s="83" t="str">
        <f>IF(A60="","",IF(M60="Ước lượng tham khảo","THAM KHẢO – KHÔNG TÍNH",IF(OR(B60="",D60="",J60="",K60="",L60="",M60&lt;&gt;"Đã kiểm chứng"),"CHƯA ĐỦ CĂN CỨ",IF(NOT(OR(C60="Số hóa",C60="Cải tiến quy trình",C60="Thuê dịch vụ/đặt hàng",C60="Tự chủ",C60="Xã hội hóa",C60="Công việc mới phát sinh")),"LOẠI TÁC ĐỘNG KHÔNG HỢP LỆ",IF(S60&lt;&gt;"Đã đối chiếu","CHỜ SOÁT TRÙNG",IF(COUNTIFS($A$3:$A$202,A60,$D$3:$D$202,D60,$K$3:$K$202,K60)&gt;1,"TRÙNG CÔNG ĐOẠN",IF(AND(H60="",I60=""),"THIẾU GIỜ TÁC ĐỘNG",IF(AND(H60&lt;&gt;"",OR(E60="",E60&lt;=0)),"THIẾU SẢN PHẨM ÁP DỤNG",IF(AND(H60&lt;&gt;"",E60&gt;SUMIF('3. B1_KhoiLuong'!$A$3:$A$202,A60,'3. B1_KhoiLuong'!$C$3:$C$202)),"SẢN PHẨM ÁP DỤNG VƯỢT B1",IF(AND(F60&lt;&gt;"",G60&lt;&gt;"",F60&lt;G60,OR(I60="",I60&lt;=0)),"THỜI GIAN TĂNG CHƯA GHI GIỜ MỚI",IF(AND(L60="Trước thay đổi, có điều chỉnh",SUMIF($A$3:$A$202,A60,$H$3:$H$202)&gt;SUMIF('3. B1_KhoiLuong'!$A$3:$A$202,A60,'3. B1_KhoiLuong'!$G$3:$G$202)),"GIỜ GIẢM VƯỢT GIỜ B1","ĐẠT")))))))))))</f>
        <v/>
      </c>
      <c r="Q60" s="81"/>
      <c r="R60" s="81"/>
      <c r="S60" s="81"/>
    </row>
    <row r="61" spans="1:19">
      <c r="A61" s="81"/>
      <c r="B61" s="83" t="str">
        <f>IF(A61="","",IFERROR(IF(INDEX('2. A2_CongViec'!$C$3:$C$202,MATCH(A61,'2. A2_CongViec'!$A$3:$A$202,0))="","",INDEX('2. A2_CongViec'!$C$3:$C$202,MATCH(A61,'2. A2_CongViec'!$A$3:$A$202,0))),""))</f>
        <v/>
      </c>
      <c r="C61" s="81"/>
      <c r="D61" s="81"/>
      <c r="E61" s="81"/>
      <c r="F61" s="81"/>
      <c r="G61" s="81"/>
      <c r="H61" s="84" t="str">
        <f t="shared" si="3"/>
        <v/>
      </c>
      <c r="I61" s="81"/>
      <c r="J61" s="81"/>
      <c r="K61" s="81"/>
      <c r="L61" s="81"/>
      <c r="M61" s="81"/>
      <c r="N61" s="84" t="str">
        <f t="shared" si="4"/>
        <v/>
      </c>
      <c r="O61" s="84" t="str">
        <f t="shared" si="5"/>
        <v/>
      </c>
      <c r="P61" s="83" t="str">
        <f>IF(A61="","",IF(M61="Ước lượng tham khảo","THAM KHẢO – KHÔNG TÍNH",IF(OR(B61="",D61="",J61="",K61="",L61="",M61&lt;&gt;"Đã kiểm chứng"),"CHƯA ĐỦ CĂN CỨ",IF(NOT(OR(C61="Số hóa",C61="Cải tiến quy trình",C61="Thuê dịch vụ/đặt hàng",C61="Tự chủ",C61="Xã hội hóa",C61="Công việc mới phát sinh")),"LOẠI TÁC ĐỘNG KHÔNG HỢP LỆ",IF(S61&lt;&gt;"Đã đối chiếu","CHỜ SOÁT TRÙNG",IF(COUNTIFS($A$3:$A$202,A61,$D$3:$D$202,D61,$K$3:$K$202,K61)&gt;1,"TRÙNG CÔNG ĐOẠN",IF(AND(H61="",I61=""),"THIẾU GIỜ TÁC ĐỘNG",IF(AND(H61&lt;&gt;"",OR(E61="",E61&lt;=0)),"THIẾU SẢN PHẨM ÁP DỤNG",IF(AND(H61&lt;&gt;"",E61&gt;SUMIF('3. B1_KhoiLuong'!$A$3:$A$202,A61,'3. B1_KhoiLuong'!$C$3:$C$202)),"SẢN PHẨM ÁP DỤNG VƯỢT B1",IF(AND(F61&lt;&gt;"",G61&lt;&gt;"",F61&lt;G61,OR(I61="",I61&lt;=0)),"THỜI GIAN TĂNG CHƯA GHI GIỜ MỚI",IF(AND(L61="Trước thay đổi, có điều chỉnh",SUMIF($A$3:$A$202,A61,$H$3:$H$202)&gt;SUMIF('3. B1_KhoiLuong'!$A$3:$A$202,A61,'3. B1_KhoiLuong'!$G$3:$G$202)),"GIỜ GIẢM VƯỢT GIỜ B1","ĐẠT")))))))))))</f>
        <v/>
      </c>
      <c r="Q61" s="81"/>
      <c r="R61" s="81"/>
      <c r="S61" s="81"/>
    </row>
    <row r="62" spans="1:19">
      <c r="A62" s="81"/>
      <c r="B62" s="83" t="str">
        <f>IF(A62="","",IFERROR(IF(INDEX('2. A2_CongViec'!$C$3:$C$202,MATCH(A62,'2. A2_CongViec'!$A$3:$A$202,0))="","",INDEX('2. A2_CongViec'!$C$3:$C$202,MATCH(A62,'2. A2_CongViec'!$A$3:$A$202,0))),""))</f>
        <v/>
      </c>
      <c r="C62" s="81"/>
      <c r="D62" s="81"/>
      <c r="E62" s="81"/>
      <c r="F62" s="81"/>
      <c r="G62" s="81"/>
      <c r="H62" s="84" t="str">
        <f t="shared" si="3"/>
        <v/>
      </c>
      <c r="I62" s="81"/>
      <c r="J62" s="81"/>
      <c r="K62" s="81"/>
      <c r="L62" s="81"/>
      <c r="M62" s="81"/>
      <c r="N62" s="84" t="str">
        <f t="shared" si="4"/>
        <v/>
      </c>
      <c r="O62" s="84" t="str">
        <f t="shared" si="5"/>
        <v/>
      </c>
      <c r="P62" s="83" t="str">
        <f>IF(A62="","",IF(M62="Ước lượng tham khảo","THAM KHẢO – KHÔNG TÍNH",IF(OR(B62="",D62="",J62="",K62="",L62="",M62&lt;&gt;"Đã kiểm chứng"),"CHƯA ĐỦ CĂN CỨ",IF(NOT(OR(C62="Số hóa",C62="Cải tiến quy trình",C62="Thuê dịch vụ/đặt hàng",C62="Tự chủ",C62="Xã hội hóa",C62="Công việc mới phát sinh")),"LOẠI TÁC ĐỘNG KHÔNG HỢP LỆ",IF(S62&lt;&gt;"Đã đối chiếu","CHỜ SOÁT TRÙNG",IF(COUNTIFS($A$3:$A$202,A62,$D$3:$D$202,D62,$K$3:$K$202,K62)&gt;1,"TRÙNG CÔNG ĐOẠN",IF(AND(H62="",I62=""),"THIẾU GIỜ TÁC ĐỘNG",IF(AND(H62&lt;&gt;"",OR(E62="",E62&lt;=0)),"THIẾU SẢN PHẨM ÁP DỤNG",IF(AND(H62&lt;&gt;"",E62&gt;SUMIF('3. B1_KhoiLuong'!$A$3:$A$202,A62,'3. B1_KhoiLuong'!$C$3:$C$202)),"SẢN PHẨM ÁP DỤNG VƯỢT B1",IF(AND(F62&lt;&gt;"",G62&lt;&gt;"",F62&lt;G62,OR(I62="",I62&lt;=0)),"THỜI GIAN TĂNG CHƯA GHI GIỜ MỚI",IF(AND(L62="Trước thay đổi, có điều chỉnh",SUMIF($A$3:$A$202,A62,$H$3:$H$202)&gt;SUMIF('3. B1_KhoiLuong'!$A$3:$A$202,A62,'3. B1_KhoiLuong'!$G$3:$G$202)),"GIỜ GIẢM VƯỢT GIỜ B1","ĐẠT")))))))))))</f>
        <v/>
      </c>
      <c r="Q62" s="81"/>
      <c r="R62" s="81"/>
      <c r="S62" s="81"/>
    </row>
    <row r="63" spans="1:19">
      <c r="A63" s="81"/>
      <c r="B63" s="83" t="str">
        <f>IF(A63="","",IFERROR(IF(INDEX('2. A2_CongViec'!$C$3:$C$202,MATCH(A63,'2. A2_CongViec'!$A$3:$A$202,0))="","",INDEX('2. A2_CongViec'!$C$3:$C$202,MATCH(A63,'2. A2_CongViec'!$A$3:$A$202,0))),""))</f>
        <v/>
      </c>
      <c r="C63" s="81"/>
      <c r="D63" s="81"/>
      <c r="E63" s="81"/>
      <c r="F63" s="81"/>
      <c r="G63" s="81"/>
      <c r="H63" s="84" t="str">
        <f t="shared" si="3"/>
        <v/>
      </c>
      <c r="I63" s="81"/>
      <c r="J63" s="81"/>
      <c r="K63" s="81"/>
      <c r="L63" s="81"/>
      <c r="M63" s="81"/>
      <c r="N63" s="84" t="str">
        <f t="shared" si="4"/>
        <v/>
      </c>
      <c r="O63" s="84" t="str">
        <f t="shared" si="5"/>
        <v/>
      </c>
      <c r="P63" s="83" t="str">
        <f>IF(A63="","",IF(M63="Ước lượng tham khảo","THAM KHẢO – KHÔNG TÍNH",IF(OR(B63="",D63="",J63="",K63="",L63="",M63&lt;&gt;"Đã kiểm chứng"),"CHƯA ĐỦ CĂN CỨ",IF(NOT(OR(C63="Số hóa",C63="Cải tiến quy trình",C63="Thuê dịch vụ/đặt hàng",C63="Tự chủ",C63="Xã hội hóa",C63="Công việc mới phát sinh")),"LOẠI TÁC ĐỘNG KHÔNG HỢP LỆ",IF(S63&lt;&gt;"Đã đối chiếu","CHỜ SOÁT TRÙNG",IF(COUNTIFS($A$3:$A$202,A63,$D$3:$D$202,D63,$K$3:$K$202,K63)&gt;1,"TRÙNG CÔNG ĐOẠN",IF(AND(H63="",I63=""),"THIẾU GIỜ TÁC ĐỘNG",IF(AND(H63&lt;&gt;"",OR(E63="",E63&lt;=0)),"THIẾU SẢN PHẨM ÁP DỤNG",IF(AND(H63&lt;&gt;"",E63&gt;SUMIF('3. B1_KhoiLuong'!$A$3:$A$202,A63,'3. B1_KhoiLuong'!$C$3:$C$202)),"SẢN PHẨM ÁP DỤNG VƯỢT B1",IF(AND(F63&lt;&gt;"",G63&lt;&gt;"",F63&lt;G63,OR(I63="",I63&lt;=0)),"THỜI GIAN TĂNG CHƯA GHI GIỜ MỚI",IF(AND(L63="Trước thay đổi, có điều chỉnh",SUMIF($A$3:$A$202,A63,$H$3:$H$202)&gt;SUMIF('3. B1_KhoiLuong'!$A$3:$A$202,A63,'3. B1_KhoiLuong'!$G$3:$G$202)),"GIỜ GIẢM VƯỢT GIỜ B1","ĐẠT")))))))))))</f>
        <v/>
      </c>
      <c r="Q63" s="81"/>
      <c r="R63" s="81"/>
      <c r="S63" s="81"/>
    </row>
    <row r="64" spans="1:19">
      <c r="A64" s="81"/>
      <c r="B64" s="83" t="str">
        <f>IF(A64="","",IFERROR(IF(INDEX('2. A2_CongViec'!$C$3:$C$202,MATCH(A64,'2. A2_CongViec'!$A$3:$A$202,0))="","",INDEX('2. A2_CongViec'!$C$3:$C$202,MATCH(A64,'2. A2_CongViec'!$A$3:$A$202,0))),""))</f>
        <v/>
      </c>
      <c r="C64" s="81"/>
      <c r="D64" s="81"/>
      <c r="E64" s="81"/>
      <c r="F64" s="81"/>
      <c r="G64" s="81"/>
      <c r="H64" s="84" t="str">
        <f t="shared" si="3"/>
        <v/>
      </c>
      <c r="I64" s="81"/>
      <c r="J64" s="81"/>
      <c r="K64" s="81"/>
      <c r="L64" s="81"/>
      <c r="M64" s="81"/>
      <c r="N64" s="84" t="str">
        <f t="shared" si="4"/>
        <v/>
      </c>
      <c r="O64" s="84" t="str">
        <f t="shared" si="5"/>
        <v/>
      </c>
      <c r="P64" s="83" t="str">
        <f>IF(A64="","",IF(M64="Ước lượng tham khảo","THAM KHẢO – KHÔNG TÍNH",IF(OR(B64="",D64="",J64="",K64="",L64="",M64&lt;&gt;"Đã kiểm chứng"),"CHƯA ĐỦ CĂN CỨ",IF(NOT(OR(C64="Số hóa",C64="Cải tiến quy trình",C64="Thuê dịch vụ/đặt hàng",C64="Tự chủ",C64="Xã hội hóa",C64="Công việc mới phát sinh")),"LOẠI TÁC ĐỘNG KHÔNG HỢP LỆ",IF(S64&lt;&gt;"Đã đối chiếu","CHỜ SOÁT TRÙNG",IF(COUNTIFS($A$3:$A$202,A64,$D$3:$D$202,D64,$K$3:$K$202,K64)&gt;1,"TRÙNG CÔNG ĐOẠN",IF(AND(H64="",I64=""),"THIẾU GIỜ TÁC ĐỘNG",IF(AND(H64&lt;&gt;"",OR(E64="",E64&lt;=0)),"THIẾU SẢN PHẨM ÁP DỤNG",IF(AND(H64&lt;&gt;"",E64&gt;SUMIF('3. B1_KhoiLuong'!$A$3:$A$202,A64,'3. B1_KhoiLuong'!$C$3:$C$202)),"SẢN PHẨM ÁP DỤNG VƯỢT B1",IF(AND(F64&lt;&gt;"",G64&lt;&gt;"",F64&lt;G64,OR(I64="",I64&lt;=0)),"THỜI GIAN TĂNG CHƯA GHI GIỜ MỚI",IF(AND(L64="Trước thay đổi, có điều chỉnh",SUMIF($A$3:$A$202,A64,$H$3:$H$202)&gt;SUMIF('3. B1_KhoiLuong'!$A$3:$A$202,A64,'3. B1_KhoiLuong'!$G$3:$G$202)),"GIỜ GIẢM VƯỢT GIỜ B1","ĐẠT")))))))))))</f>
        <v/>
      </c>
      <c r="Q64" s="81"/>
      <c r="R64" s="81"/>
      <c r="S64" s="81"/>
    </row>
    <row r="65" spans="1:19">
      <c r="A65" s="81"/>
      <c r="B65" s="83" t="str">
        <f>IF(A65="","",IFERROR(IF(INDEX('2. A2_CongViec'!$C$3:$C$202,MATCH(A65,'2. A2_CongViec'!$A$3:$A$202,0))="","",INDEX('2. A2_CongViec'!$C$3:$C$202,MATCH(A65,'2. A2_CongViec'!$A$3:$A$202,0))),""))</f>
        <v/>
      </c>
      <c r="C65" s="81"/>
      <c r="D65" s="81"/>
      <c r="E65" s="81"/>
      <c r="F65" s="81"/>
      <c r="G65" s="81"/>
      <c r="H65" s="84" t="str">
        <f t="shared" si="3"/>
        <v/>
      </c>
      <c r="I65" s="81"/>
      <c r="J65" s="81"/>
      <c r="K65" s="81"/>
      <c r="L65" s="81"/>
      <c r="M65" s="81"/>
      <c r="N65" s="84" t="str">
        <f t="shared" si="4"/>
        <v/>
      </c>
      <c r="O65" s="84" t="str">
        <f t="shared" si="5"/>
        <v/>
      </c>
      <c r="P65" s="83" t="str">
        <f>IF(A65="","",IF(M65="Ước lượng tham khảo","THAM KHẢO – KHÔNG TÍNH",IF(OR(B65="",D65="",J65="",K65="",L65="",M65&lt;&gt;"Đã kiểm chứng"),"CHƯA ĐỦ CĂN CỨ",IF(NOT(OR(C65="Số hóa",C65="Cải tiến quy trình",C65="Thuê dịch vụ/đặt hàng",C65="Tự chủ",C65="Xã hội hóa",C65="Công việc mới phát sinh")),"LOẠI TÁC ĐỘNG KHÔNG HỢP LỆ",IF(S65&lt;&gt;"Đã đối chiếu","CHỜ SOÁT TRÙNG",IF(COUNTIFS($A$3:$A$202,A65,$D$3:$D$202,D65,$K$3:$K$202,K65)&gt;1,"TRÙNG CÔNG ĐOẠN",IF(AND(H65="",I65=""),"THIẾU GIỜ TÁC ĐỘNG",IF(AND(H65&lt;&gt;"",OR(E65="",E65&lt;=0)),"THIẾU SẢN PHẨM ÁP DỤNG",IF(AND(H65&lt;&gt;"",E65&gt;SUMIF('3. B1_KhoiLuong'!$A$3:$A$202,A65,'3. B1_KhoiLuong'!$C$3:$C$202)),"SẢN PHẨM ÁP DỤNG VƯỢT B1",IF(AND(F65&lt;&gt;"",G65&lt;&gt;"",F65&lt;G65,OR(I65="",I65&lt;=0)),"THỜI GIAN TĂNG CHƯA GHI GIỜ MỚI",IF(AND(L65="Trước thay đổi, có điều chỉnh",SUMIF($A$3:$A$202,A65,$H$3:$H$202)&gt;SUMIF('3. B1_KhoiLuong'!$A$3:$A$202,A65,'3. B1_KhoiLuong'!$G$3:$G$202)),"GIỜ GIẢM VƯỢT GIỜ B1","ĐẠT")))))))))))</f>
        <v/>
      </c>
      <c r="Q65" s="81"/>
      <c r="R65" s="81"/>
      <c r="S65" s="81"/>
    </row>
    <row r="66" spans="1:19">
      <c r="A66" s="81"/>
      <c r="B66" s="83" t="str">
        <f>IF(A66="","",IFERROR(IF(INDEX('2. A2_CongViec'!$C$3:$C$202,MATCH(A66,'2. A2_CongViec'!$A$3:$A$202,0))="","",INDEX('2. A2_CongViec'!$C$3:$C$202,MATCH(A66,'2. A2_CongViec'!$A$3:$A$202,0))),""))</f>
        <v/>
      </c>
      <c r="C66" s="81"/>
      <c r="D66" s="81"/>
      <c r="E66" s="81"/>
      <c r="F66" s="81"/>
      <c r="G66" s="81"/>
      <c r="H66" s="84" t="str">
        <f t="shared" si="3"/>
        <v/>
      </c>
      <c r="I66" s="81"/>
      <c r="J66" s="81"/>
      <c r="K66" s="81"/>
      <c r="L66" s="81"/>
      <c r="M66" s="81"/>
      <c r="N66" s="84" t="str">
        <f t="shared" si="4"/>
        <v/>
      </c>
      <c r="O66" s="84" t="str">
        <f t="shared" si="5"/>
        <v/>
      </c>
      <c r="P66" s="83" t="str">
        <f>IF(A66="","",IF(M66="Ước lượng tham khảo","THAM KHẢO – KHÔNG TÍNH",IF(OR(B66="",D66="",J66="",K66="",L66="",M66&lt;&gt;"Đã kiểm chứng"),"CHƯA ĐỦ CĂN CỨ",IF(NOT(OR(C66="Số hóa",C66="Cải tiến quy trình",C66="Thuê dịch vụ/đặt hàng",C66="Tự chủ",C66="Xã hội hóa",C66="Công việc mới phát sinh")),"LOẠI TÁC ĐỘNG KHÔNG HỢP LỆ",IF(S66&lt;&gt;"Đã đối chiếu","CHỜ SOÁT TRÙNG",IF(COUNTIFS($A$3:$A$202,A66,$D$3:$D$202,D66,$K$3:$K$202,K66)&gt;1,"TRÙNG CÔNG ĐOẠN",IF(AND(H66="",I66=""),"THIẾU GIỜ TÁC ĐỘNG",IF(AND(H66&lt;&gt;"",OR(E66="",E66&lt;=0)),"THIẾU SẢN PHẨM ÁP DỤNG",IF(AND(H66&lt;&gt;"",E66&gt;SUMIF('3. B1_KhoiLuong'!$A$3:$A$202,A66,'3. B1_KhoiLuong'!$C$3:$C$202)),"SẢN PHẨM ÁP DỤNG VƯỢT B1",IF(AND(F66&lt;&gt;"",G66&lt;&gt;"",F66&lt;G66,OR(I66="",I66&lt;=0)),"THỜI GIAN TĂNG CHƯA GHI GIỜ MỚI",IF(AND(L66="Trước thay đổi, có điều chỉnh",SUMIF($A$3:$A$202,A66,$H$3:$H$202)&gt;SUMIF('3. B1_KhoiLuong'!$A$3:$A$202,A66,'3. B1_KhoiLuong'!$G$3:$G$202)),"GIỜ GIẢM VƯỢT GIỜ B1","ĐẠT")))))))))))</f>
        <v/>
      </c>
      <c r="Q66" s="81"/>
      <c r="R66" s="81"/>
      <c r="S66" s="81"/>
    </row>
    <row r="67" spans="1:19">
      <c r="A67" s="81"/>
      <c r="B67" s="83" t="str">
        <f>IF(A67="","",IFERROR(IF(INDEX('2. A2_CongViec'!$C$3:$C$202,MATCH(A67,'2. A2_CongViec'!$A$3:$A$202,0))="","",INDEX('2. A2_CongViec'!$C$3:$C$202,MATCH(A67,'2. A2_CongViec'!$A$3:$A$202,0))),""))</f>
        <v/>
      </c>
      <c r="C67" s="81"/>
      <c r="D67" s="81"/>
      <c r="E67" s="81"/>
      <c r="F67" s="81"/>
      <c r="G67" s="81"/>
      <c r="H67" s="84" t="str">
        <f t="shared" ref="H67:H98" si="6">IF(OR(A67="",NOT(ISNUMBER(E67)),NOT(ISNUMBER(F67)),NOT(ISNUMBER(G67)),F67&lt;G67),"",E67*(F67-G67)/60)</f>
        <v/>
      </c>
      <c r="I67" s="81"/>
      <c r="J67" s="81"/>
      <c r="K67" s="81"/>
      <c r="L67" s="81"/>
      <c r="M67" s="81"/>
      <c r="N67" s="84" t="str">
        <f t="shared" ref="N67:N98" si="7">IF(A67="","",IF(AND(P67="ĐẠT",L67="Trước thay đổi, có điều chỉnh",H67&lt;&gt;""),H67,0))</f>
        <v/>
      </c>
      <c r="O67" s="84" t="str">
        <f t="shared" ref="O67:O98" si="8">IF(A67="","",IF(AND(P67="ĐẠT",I67&lt;&gt;""),I67,0))</f>
        <v/>
      </c>
      <c r="P67" s="83" t="str">
        <f>IF(A67="","",IF(M67="Ước lượng tham khảo","THAM KHẢO – KHÔNG TÍNH",IF(OR(B67="",D67="",J67="",K67="",L67="",M67&lt;&gt;"Đã kiểm chứng"),"CHƯA ĐỦ CĂN CỨ",IF(NOT(OR(C67="Số hóa",C67="Cải tiến quy trình",C67="Thuê dịch vụ/đặt hàng",C67="Tự chủ",C67="Xã hội hóa",C67="Công việc mới phát sinh")),"LOẠI TÁC ĐỘNG KHÔNG HỢP LỆ",IF(S67&lt;&gt;"Đã đối chiếu","CHỜ SOÁT TRÙNG",IF(COUNTIFS($A$3:$A$202,A67,$D$3:$D$202,D67,$K$3:$K$202,K67)&gt;1,"TRÙNG CÔNG ĐOẠN",IF(AND(H67="",I67=""),"THIẾU GIỜ TÁC ĐỘNG",IF(AND(H67&lt;&gt;"",OR(E67="",E67&lt;=0)),"THIẾU SẢN PHẨM ÁP DỤNG",IF(AND(H67&lt;&gt;"",E67&gt;SUMIF('3. B1_KhoiLuong'!$A$3:$A$202,A67,'3. B1_KhoiLuong'!$C$3:$C$202)),"SẢN PHẨM ÁP DỤNG VƯỢT B1",IF(AND(F67&lt;&gt;"",G67&lt;&gt;"",F67&lt;G67,OR(I67="",I67&lt;=0)),"THỜI GIAN TĂNG CHƯA GHI GIỜ MỚI",IF(AND(L67="Trước thay đổi, có điều chỉnh",SUMIF($A$3:$A$202,A67,$H$3:$H$202)&gt;SUMIF('3. B1_KhoiLuong'!$A$3:$A$202,A67,'3. B1_KhoiLuong'!$G$3:$G$202)),"GIỜ GIẢM VƯỢT GIỜ B1","ĐẠT")))))))))))</f>
        <v/>
      </c>
      <c r="Q67" s="81"/>
      <c r="R67" s="81"/>
      <c r="S67" s="81"/>
    </row>
    <row r="68" spans="1:19">
      <c r="A68" s="81"/>
      <c r="B68" s="83" t="str">
        <f>IF(A68="","",IFERROR(IF(INDEX('2. A2_CongViec'!$C$3:$C$202,MATCH(A68,'2. A2_CongViec'!$A$3:$A$202,0))="","",INDEX('2. A2_CongViec'!$C$3:$C$202,MATCH(A68,'2. A2_CongViec'!$A$3:$A$202,0))),""))</f>
        <v/>
      </c>
      <c r="C68" s="81"/>
      <c r="D68" s="81"/>
      <c r="E68" s="81"/>
      <c r="F68" s="81"/>
      <c r="G68" s="81"/>
      <c r="H68" s="84" t="str">
        <f t="shared" si="6"/>
        <v/>
      </c>
      <c r="I68" s="81"/>
      <c r="J68" s="81"/>
      <c r="K68" s="81"/>
      <c r="L68" s="81"/>
      <c r="M68" s="81"/>
      <c r="N68" s="84" t="str">
        <f t="shared" si="7"/>
        <v/>
      </c>
      <c r="O68" s="84" t="str">
        <f t="shared" si="8"/>
        <v/>
      </c>
      <c r="P68" s="83" t="str">
        <f>IF(A68="","",IF(M68="Ước lượng tham khảo","THAM KHẢO – KHÔNG TÍNH",IF(OR(B68="",D68="",J68="",K68="",L68="",M68&lt;&gt;"Đã kiểm chứng"),"CHƯA ĐỦ CĂN CỨ",IF(NOT(OR(C68="Số hóa",C68="Cải tiến quy trình",C68="Thuê dịch vụ/đặt hàng",C68="Tự chủ",C68="Xã hội hóa",C68="Công việc mới phát sinh")),"LOẠI TÁC ĐỘNG KHÔNG HỢP LỆ",IF(S68&lt;&gt;"Đã đối chiếu","CHỜ SOÁT TRÙNG",IF(COUNTIFS($A$3:$A$202,A68,$D$3:$D$202,D68,$K$3:$K$202,K68)&gt;1,"TRÙNG CÔNG ĐOẠN",IF(AND(H68="",I68=""),"THIẾU GIỜ TÁC ĐỘNG",IF(AND(H68&lt;&gt;"",OR(E68="",E68&lt;=0)),"THIẾU SẢN PHẨM ÁP DỤNG",IF(AND(H68&lt;&gt;"",E68&gt;SUMIF('3. B1_KhoiLuong'!$A$3:$A$202,A68,'3. B1_KhoiLuong'!$C$3:$C$202)),"SẢN PHẨM ÁP DỤNG VƯỢT B1",IF(AND(F68&lt;&gt;"",G68&lt;&gt;"",F68&lt;G68,OR(I68="",I68&lt;=0)),"THỜI GIAN TĂNG CHƯA GHI GIỜ MỚI",IF(AND(L68="Trước thay đổi, có điều chỉnh",SUMIF($A$3:$A$202,A68,$H$3:$H$202)&gt;SUMIF('3. B1_KhoiLuong'!$A$3:$A$202,A68,'3. B1_KhoiLuong'!$G$3:$G$202)),"GIỜ GIẢM VƯỢT GIỜ B1","ĐẠT")))))))))))</f>
        <v/>
      </c>
      <c r="Q68" s="81"/>
      <c r="R68" s="81"/>
      <c r="S68" s="81"/>
    </row>
    <row r="69" spans="1:19">
      <c r="A69" s="81"/>
      <c r="B69" s="83" t="str">
        <f>IF(A69="","",IFERROR(IF(INDEX('2. A2_CongViec'!$C$3:$C$202,MATCH(A69,'2. A2_CongViec'!$A$3:$A$202,0))="","",INDEX('2. A2_CongViec'!$C$3:$C$202,MATCH(A69,'2. A2_CongViec'!$A$3:$A$202,0))),""))</f>
        <v/>
      </c>
      <c r="C69" s="81"/>
      <c r="D69" s="81"/>
      <c r="E69" s="81"/>
      <c r="F69" s="81"/>
      <c r="G69" s="81"/>
      <c r="H69" s="84" t="str">
        <f t="shared" si="6"/>
        <v/>
      </c>
      <c r="I69" s="81"/>
      <c r="J69" s="81"/>
      <c r="K69" s="81"/>
      <c r="L69" s="81"/>
      <c r="M69" s="81"/>
      <c r="N69" s="84" t="str">
        <f t="shared" si="7"/>
        <v/>
      </c>
      <c r="O69" s="84" t="str">
        <f t="shared" si="8"/>
        <v/>
      </c>
      <c r="P69" s="83" t="str">
        <f>IF(A69="","",IF(M69="Ước lượng tham khảo","THAM KHẢO – KHÔNG TÍNH",IF(OR(B69="",D69="",J69="",K69="",L69="",M69&lt;&gt;"Đã kiểm chứng"),"CHƯA ĐỦ CĂN CỨ",IF(NOT(OR(C69="Số hóa",C69="Cải tiến quy trình",C69="Thuê dịch vụ/đặt hàng",C69="Tự chủ",C69="Xã hội hóa",C69="Công việc mới phát sinh")),"LOẠI TÁC ĐỘNG KHÔNG HỢP LỆ",IF(S69&lt;&gt;"Đã đối chiếu","CHỜ SOÁT TRÙNG",IF(COUNTIFS($A$3:$A$202,A69,$D$3:$D$202,D69,$K$3:$K$202,K69)&gt;1,"TRÙNG CÔNG ĐOẠN",IF(AND(H69="",I69=""),"THIẾU GIỜ TÁC ĐỘNG",IF(AND(H69&lt;&gt;"",OR(E69="",E69&lt;=0)),"THIẾU SẢN PHẨM ÁP DỤNG",IF(AND(H69&lt;&gt;"",E69&gt;SUMIF('3. B1_KhoiLuong'!$A$3:$A$202,A69,'3. B1_KhoiLuong'!$C$3:$C$202)),"SẢN PHẨM ÁP DỤNG VƯỢT B1",IF(AND(F69&lt;&gt;"",G69&lt;&gt;"",F69&lt;G69,OR(I69="",I69&lt;=0)),"THỜI GIAN TĂNG CHƯA GHI GIỜ MỚI",IF(AND(L69="Trước thay đổi, có điều chỉnh",SUMIF($A$3:$A$202,A69,$H$3:$H$202)&gt;SUMIF('3. B1_KhoiLuong'!$A$3:$A$202,A69,'3. B1_KhoiLuong'!$G$3:$G$202)),"GIỜ GIẢM VƯỢT GIỜ B1","ĐẠT")))))))))))</f>
        <v/>
      </c>
      <c r="Q69" s="81"/>
      <c r="R69" s="81"/>
      <c r="S69" s="81"/>
    </row>
    <row r="70" spans="1:19">
      <c r="A70" s="81"/>
      <c r="B70" s="83" t="str">
        <f>IF(A70="","",IFERROR(IF(INDEX('2. A2_CongViec'!$C$3:$C$202,MATCH(A70,'2. A2_CongViec'!$A$3:$A$202,0))="","",INDEX('2. A2_CongViec'!$C$3:$C$202,MATCH(A70,'2. A2_CongViec'!$A$3:$A$202,0))),""))</f>
        <v/>
      </c>
      <c r="C70" s="81"/>
      <c r="D70" s="81"/>
      <c r="E70" s="81"/>
      <c r="F70" s="81"/>
      <c r="G70" s="81"/>
      <c r="H70" s="84" t="str">
        <f t="shared" si="6"/>
        <v/>
      </c>
      <c r="I70" s="81"/>
      <c r="J70" s="81"/>
      <c r="K70" s="81"/>
      <c r="L70" s="81"/>
      <c r="M70" s="81"/>
      <c r="N70" s="84" t="str">
        <f t="shared" si="7"/>
        <v/>
      </c>
      <c r="O70" s="84" t="str">
        <f t="shared" si="8"/>
        <v/>
      </c>
      <c r="P70" s="83" t="str">
        <f>IF(A70="","",IF(M70="Ước lượng tham khảo","THAM KHẢO – KHÔNG TÍNH",IF(OR(B70="",D70="",J70="",K70="",L70="",M70&lt;&gt;"Đã kiểm chứng"),"CHƯA ĐỦ CĂN CỨ",IF(NOT(OR(C70="Số hóa",C70="Cải tiến quy trình",C70="Thuê dịch vụ/đặt hàng",C70="Tự chủ",C70="Xã hội hóa",C70="Công việc mới phát sinh")),"LOẠI TÁC ĐỘNG KHÔNG HỢP LỆ",IF(S70&lt;&gt;"Đã đối chiếu","CHỜ SOÁT TRÙNG",IF(COUNTIFS($A$3:$A$202,A70,$D$3:$D$202,D70,$K$3:$K$202,K70)&gt;1,"TRÙNG CÔNG ĐOẠN",IF(AND(H70="",I70=""),"THIẾU GIỜ TÁC ĐỘNG",IF(AND(H70&lt;&gt;"",OR(E70="",E70&lt;=0)),"THIẾU SẢN PHẨM ÁP DỤNG",IF(AND(H70&lt;&gt;"",E70&gt;SUMIF('3. B1_KhoiLuong'!$A$3:$A$202,A70,'3. B1_KhoiLuong'!$C$3:$C$202)),"SẢN PHẨM ÁP DỤNG VƯỢT B1",IF(AND(F70&lt;&gt;"",G70&lt;&gt;"",F70&lt;G70,OR(I70="",I70&lt;=0)),"THỜI GIAN TĂNG CHƯA GHI GIỜ MỚI",IF(AND(L70="Trước thay đổi, có điều chỉnh",SUMIF($A$3:$A$202,A70,$H$3:$H$202)&gt;SUMIF('3. B1_KhoiLuong'!$A$3:$A$202,A70,'3. B1_KhoiLuong'!$G$3:$G$202)),"GIỜ GIẢM VƯỢT GIỜ B1","ĐẠT")))))))))))</f>
        <v/>
      </c>
      <c r="Q70" s="81"/>
      <c r="R70" s="81"/>
      <c r="S70" s="81"/>
    </row>
    <row r="71" spans="1:19">
      <c r="A71" s="81"/>
      <c r="B71" s="83" t="str">
        <f>IF(A71="","",IFERROR(IF(INDEX('2. A2_CongViec'!$C$3:$C$202,MATCH(A71,'2. A2_CongViec'!$A$3:$A$202,0))="","",INDEX('2. A2_CongViec'!$C$3:$C$202,MATCH(A71,'2. A2_CongViec'!$A$3:$A$202,0))),""))</f>
        <v/>
      </c>
      <c r="C71" s="81"/>
      <c r="D71" s="81"/>
      <c r="E71" s="81"/>
      <c r="F71" s="81"/>
      <c r="G71" s="81"/>
      <c r="H71" s="84" t="str">
        <f t="shared" si="6"/>
        <v/>
      </c>
      <c r="I71" s="81"/>
      <c r="J71" s="81"/>
      <c r="K71" s="81"/>
      <c r="L71" s="81"/>
      <c r="M71" s="81"/>
      <c r="N71" s="84" t="str">
        <f t="shared" si="7"/>
        <v/>
      </c>
      <c r="O71" s="84" t="str">
        <f t="shared" si="8"/>
        <v/>
      </c>
      <c r="P71" s="83" t="str">
        <f>IF(A71="","",IF(M71="Ước lượng tham khảo","THAM KHẢO – KHÔNG TÍNH",IF(OR(B71="",D71="",J71="",K71="",L71="",M71&lt;&gt;"Đã kiểm chứng"),"CHƯA ĐỦ CĂN CỨ",IF(NOT(OR(C71="Số hóa",C71="Cải tiến quy trình",C71="Thuê dịch vụ/đặt hàng",C71="Tự chủ",C71="Xã hội hóa",C71="Công việc mới phát sinh")),"LOẠI TÁC ĐỘNG KHÔNG HỢP LỆ",IF(S71&lt;&gt;"Đã đối chiếu","CHỜ SOÁT TRÙNG",IF(COUNTIFS($A$3:$A$202,A71,$D$3:$D$202,D71,$K$3:$K$202,K71)&gt;1,"TRÙNG CÔNG ĐOẠN",IF(AND(H71="",I71=""),"THIẾU GIỜ TÁC ĐỘNG",IF(AND(H71&lt;&gt;"",OR(E71="",E71&lt;=0)),"THIẾU SẢN PHẨM ÁP DỤNG",IF(AND(H71&lt;&gt;"",E71&gt;SUMIF('3. B1_KhoiLuong'!$A$3:$A$202,A71,'3. B1_KhoiLuong'!$C$3:$C$202)),"SẢN PHẨM ÁP DỤNG VƯỢT B1",IF(AND(F71&lt;&gt;"",G71&lt;&gt;"",F71&lt;G71,OR(I71="",I71&lt;=0)),"THỜI GIAN TĂNG CHƯA GHI GIỜ MỚI",IF(AND(L71="Trước thay đổi, có điều chỉnh",SUMIF($A$3:$A$202,A71,$H$3:$H$202)&gt;SUMIF('3. B1_KhoiLuong'!$A$3:$A$202,A71,'3. B1_KhoiLuong'!$G$3:$G$202)),"GIỜ GIẢM VƯỢT GIỜ B1","ĐẠT")))))))))))</f>
        <v/>
      </c>
      <c r="Q71" s="81"/>
      <c r="R71" s="81"/>
      <c r="S71" s="81"/>
    </row>
    <row r="72" spans="1:19">
      <c r="A72" s="81"/>
      <c r="B72" s="83" t="str">
        <f>IF(A72="","",IFERROR(IF(INDEX('2. A2_CongViec'!$C$3:$C$202,MATCH(A72,'2. A2_CongViec'!$A$3:$A$202,0))="","",INDEX('2. A2_CongViec'!$C$3:$C$202,MATCH(A72,'2. A2_CongViec'!$A$3:$A$202,0))),""))</f>
        <v/>
      </c>
      <c r="C72" s="81"/>
      <c r="D72" s="81"/>
      <c r="E72" s="81"/>
      <c r="F72" s="81"/>
      <c r="G72" s="81"/>
      <c r="H72" s="84" t="str">
        <f t="shared" si="6"/>
        <v/>
      </c>
      <c r="I72" s="81"/>
      <c r="J72" s="81"/>
      <c r="K72" s="81"/>
      <c r="L72" s="81"/>
      <c r="M72" s="81"/>
      <c r="N72" s="84" t="str">
        <f t="shared" si="7"/>
        <v/>
      </c>
      <c r="O72" s="84" t="str">
        <f t="shared" si="8"/>
        <v/>
      </c>
      <c r="P72" s="83" t="str">
        <f>IF(A72="","",IF(M72="Ước lượng tham khảo","THAM KHẢO – KHÔNG TÍNH",IF(OR(B72="",D72="",J72="",K72="",L72="",M72&lt;&gt;"Đã kiểm chứng"),"CHƯA ĐỦ CĂN CỨ",IF(NOT(OR(C72="Số hóa",C72="Cải tiến quy trình",C72="Thuê dịch vụ/đặt hàng",C72="Tự chủ",C72="Xã hội hóa",C72="Công việc mới phát sinh")),"LOẠI TÁC ĐỘNG KHÔNG HỢP LỆ",IF(S72&lt;&gt;"Đã đối chiếu","CHỜ SOÁT TRÙNG",IF(COUNTIFS($A$3:$A$202,A72,$D$3:$D$202,D72,$K$3:$K$202,K72)&gt;1,"TRÙNG CÔNG ĐOẠN",IF(AND(H72="",I72=""),"THIẾU GIỜ TÁC ĐỘNG",IF(AND(H72&lt;&gt;"",OR(E72="",E72&lt;=0)),"THIẾU SẢN PHẨM ÁP DỤNG",IF(AND(H72&lt;&gt;"",E72&gt;SUMIF('3. B1_KhoiLuong'!$A$3:$A$202,A72,'3. B1_KhoiLuong'!$C$3:$C$202)),"SẢN PHẨM ÁP DỤNG VƯỢT B1",IF(AND(F72&lt;&gt;"",G72&lt;&gt;"",F72&lt;G72,OR(I72="",I72&lt;=0)),"THỜI GIAN TĂNG CHƯA GHI GIỜ MỚI",IF(AND(L72="Trước thay đổi, có điều chỉnh",SUMIF($A$3:$A$202,A72,$H$3:$H$202)&gt;SUMIF('3. B1_KhoiLuong'!$A$3:$A$202,A72,'3. B1_KhoiLuong'!$G$3:$G$202)),"GIỜ GIẢM VƯỢT GIỜ B1","ĐẠT")))))))))))</f>
        <v/>
      </c>
      <c r="Q72" s="81"/>
      <c r="R72" s="81"/>
      <c r="S72" s="81"/>
    </row>
    <row r="73" spans="1:19">
      <c r="A73" s="81"/>
      <c r="B73" s="83" t="str">
        <f>IF(A73="","",IFERROR(IF(INDEX('2. A2_CongViec'!$C$3:$C$202,MATCH(A73,'2. A2_CongViec'!$A$3:$A$202,0))="","",INDEX('2. A2_CongViec'!$C$3:$C$202,MATCH(A73,'2. A2_CongViec'!$A$3:$A$202,0))),""))</f>
        <v/>
      </c>
      <c r="C73" s="81"/>
      <c r="D73" s="81"/>
      <c r="E73" s="81"/>
      <c r="F73" s="81"/>
      <c r="G73" s="81"/>
      <c r="H73" s="84" t="str">
        <f t="shared" si="6"/>
        <v/>
      </c>
      <c r="I73" s="81"/>
      <c r="J73" s="81"/>
      <c r="K73" s="81"/>
      <c r="L73" s="81"/>
      <c r="M73" s="81"/>
      <c r="N73" s="84" t="str">
        <f t="shared" si="7"/>
        <v/>
      </c>
      <c r="O73" s="84" t="str">
        <f t="shared" si="8"/>
        <v/>
      </c>
      <c r="P73" s="83" t="str">
        <f>IF(A73="","",IF(M73="Ước lượng tham khảo","THAM KHẢO – KHÔNG TÍNH",IF(OR(B73="",D73="",J73="",K73="",L73="",M73&lt;&gt;"Đã kiểm chứng"),"CHƯA ĐỦ CĂN CỨ",IF(NOT(OR(C73="Số hóa",C73="Cải tiến quy trình",C73="Thuê dịch vụ/đặt hàng",C73="Tự chủ",C73="Xã hội hóa",C73="Công việc mới phát sinh")),"LOẠI TÁC ĐỘNG KHÔNG HỢP LỆ",IF(S73&lt;&gt;"Đã đối chiếu","CHỜ SOÁT TRÙNG",IF(COUNTIFS($A$3:$A$202,A73,$D$3:$D$202,D73,$K$3:$K$202,K73)&gt;1,"TRÙNG CÔNG ĐOẠN",IF(AND(H73="",I73=""),"THIẾU GIỜ TÁC ĐỘNG",IF(AND(H73&lt;&gt;"",OR(E73="",E73&lt;=0)),"THIẾU SẢN PHẨM ÁP DỤNG",IF(AND(H73&lt;&gt;"",E73&gt;SUMIF('3. B1_KhoiLuong'!$A$3:$A$202,A73,'3. B1_KhoiLuong'!$C$3:$C$202)),"SẢN PHẨM ÁP DỤNG VƯỢT B1",IF(AND(F73&lt;&gt;"",G73&lt;&gt;"",F73&lt;G73,OR(I73="",I73&lt;=0)),"THỜI GIAN TĂNG CHƯA GHI GIỜ MỚI",IF(AND(L73="Trước thay đổi, có điều chỉnh",SUMIF($A$3:$A$202,A73,$H$3:$H$202)&gt;SUMIF('3. B1_KhoiLuong'!$A$3:$A$202,A73,'3. B1_KhoiLuong'!$G$3:$G$202)),"GIỜ GIẢM VƯỢT GIỜ B1","ĐẠT")))))))))))</f>
        <v/>
      </c>
      <c r="Q73" s="81"/>
      <c r="R73" s="81"/>
      <c r="S73" s="81"/>
    </row>
    <row r="74" spans="1:19">
      <c r="A74" s="81"/>
      <c r="B74" s="83" t="str">
        <f>IF(A74="","",IFERROR(IF(INDEX('2. A2_CongViec'!$C$3:$C$202,MATCH(A74,'2. A2_CongViec'!$A$3:$A$202,0))="","",INDEX('2. A2_CongViec'!$C$3:$C$202,MATCH(A74,'2. A2_CongViec'!$A$3:$A$202,0))),""))</f>
        <v/>
      </c>
      <c r="C74" s="81"/>
      <c r="D74" s="81"/>
      <c r="E74" s="81"/>
      <c r="F74" s="81"/>
      <c r="G74" s="81"/>
      <c r="H74" s="84" t="str">
        <f t="shared" si="6"/>
        <v/>
      </c>
      <c r="I74" s="81"/>
      <c r="J74" s="81"/>
      <c r="K74" s="81"/>
      <c r="L74" s="81"/>
      <c r="M74" s="81"/>
      <c r="N74" s="84" t="str">
        <f t="shared" si="7"/>
        <v/>
      </c>
      <c r="O74" s="84" t="str">
        <f t="shared" si="8"/>
        <v/>
      </c>
      <c r="P74" s="83" t="str">
        <f>IF(A74="","",IF(M74="Ước lượng tham khảo","THAM KHẢO – KHÔNG TÍNH",IF(OR(B74="",D74="",J74="",K74="",L74="",M74&lt;&gt;"Đã kiểm chứng"),"CHƯA ĐỦ CĂN CỨ",IF(NOT(OR(C74="Số hóa",C74="Cải tiến quy trình",C74="Thuê dịch vụ/đặt hàng",C74="Tự chủ",C74="Xã hội hóa",C74="Công việc mới phát sinh")),"LOẠI TÁC ĐỘNG KHÔNG HỢP LỆ",IF(S74&lt;&gt;"Đã đối chiếu","CHỜ SOÁT TRÙNG",IF(COUNTIFS($A$3:$A$202,A74,$D$3:$D$202,D74,$K$3:$K$202,K74)&gt;1,"TRÙNG CÔNG ĐOẠN",IF(AND(H74="",I74=""),"THIẾU GIỜ TÁC ĐỘNG",IF(AND(H74&lt;&gt;"",OR(E74="",E74&lt;=0)),"THIẾU SẢN PHẨM ÁP DỤNG",IF(AND(H74&lt;&gt;"",E74&gt;SUMIF('3. B1_KhoiLuong'!$A$3:$A$202,A74,'3. B1_KhoiLuong'!$C$3:$C$202)),"SẢN PHẨM ÁP DỤNG VƯỢT B1",IF(AND(F74&lt;&gt;"",G74&lt;&gt;"",F74&lt;G74,OR(I74="",I74&lt;=0)),"THỜI GIAN TĂNG CHƯA GHI GIỜ MỚI",IF(AND(L74="Trước thay đổi, có điều chỉnh",SUMIF($A$3:$A$202,A74,$H$3:$H$202)&gt;SUMIF('3. B1_KhoiLuong'!$A$3:$A$202,A74,'3. B1_KhoiLuong'!$G$3:$G$202)),"GIỜ GIẢM VƯỢT GIỜ B1","ĐẠT")))))))))))</f>
        <v/>
      </c>
      <c r="Q74" s="81"/>
      <c r="R74" s="81"/>
      <c r="S74" s="81"/>
    </row>
    <row r="75" spans="1:19">
      <c r="A75" s="81"/>
      <c r="B75" s="83" t="str">
        <f>IF(A75="","",IFERROR(IF(INDEX('2. A2_CongViec'!$C$3:$C$202,MATCH(A75,'2. A2_CongViec'!$A$3:$A$202,0))="","",INDEX('2. A2_CongViec'!$C$3:$C$202,MATCH(A75,'2. A2_CongViec'!$A$3:$A$202,0))),""))</f>
        <v/>
      </c>
      <c r="C75" s="81"/>
      <c r="D75" s="81"/>
      <c r="E75" s="81"/>
      <c r="F75" s="81"/>
      <c r="G75" s="81"/>
      <c r="H75" s="84" t="str">
        <f t="shared" si="6"/>
        <v/>
      </c>
      <c r="I75" s="81"/>
      <c r="J75" s="81"/>
      <c r="K75" s="81"/>
      <c r="L75" s="81"/>
      <c r="M75" s="81"/>
      <c r="N75" s="84" t="str">
        <f t="shared" si="7"/>
        <v/>
      </c>
      <c r="O75" s="84" t="str">
        <f t="shared" si="8"/>
        <v/>
      </c>
      <c r="P75" s="83" t="str">
        <f>IF(A75="","",IF(M75="Ước lượng tham khảo","THAM KHẢO – KHÔNG TÍNH",IF(OR(B75="",D75="",J75="",K75="",L75="",M75&lt;&gt;"Đã kiểm chứng"),"CHƯA ĐỦ CĂN CỨ",IF(NOT(OR(C75="Số hóa",C75="Cải tiến quy trình",C75="Thuê dịch vụ/đặt hàng",C75="Tự chủ",C75="Xã hội hóa",C75="Công việc mới phát sinh")),"LOẠI TÁC ĐỘNG KHÔNG HỢP LỆ",IF(S75&lt;&gt;"Đã đối chiếu","CHỜ SOÁT TRÙNG",IF(COUNTIFS($A$3:$A$202,A75,$D$3:$D$202,D75,$K$3:$K$202,K75)&gt;1,"TRÙNG CÔNG ĐOẠN",IF(AND(H75="",I75=""),"THIẾU GIỜ TÁC ĐỘNG",IF(AND(H75&lt;&gt;"",OR(E75="",E75&lt;=0)),"THIẾU SẢN PHẨM ÁP DỤNG",IF(AND(H75&lt;&gt;"",E75&gt;SUMIF('3. B1_KhoiLuong'!$A$3:$A$202,A75,'3. B1_KhoiLuong'!$C$3:$C$202)),"SẢN PHẨM ÁP DỤNG VƯỢT B1",IF(AND(F75&lt;&gt;"",G75&lt;&gt;"",F75&lt;G75,OR(I75="",I75&lt;=0)),"THỜI GIAN TĂNG CHƯA GHI GIỜ MỚI",IF(AND(L75="Trước thay đổi, có điều chỉnh",SUMIF($A$3:$A$202,A75,$H$3:$H$202)&gt;SUMIF('3. B1_KhoiLuong'!$A$3:$A$202,A75,'3. B1_KhoiLuong'!$G$3:$G$202)),"GIỜ GIẢM VƯỢT GIỜ B1","ĐẠT")))))))))))</f>
        <v/>
      </c>
      <c r="Q75" s="81"/>
      <c r="R75" s="81"/>
      <c r="S75" s="81"/>
    </row>
    <row r="76" spans="1:19">
      <c r="A76" s="81"/>
      <c r="B76" s="83" t="str">
        <f>IF(A76="","",IFERROR(IF(INDEX('2. A2_CongViec'!$C$3:$C$202,MATCH(A76,'2. A2_CongViec'!$A$3:$A$202,0))="","",INDEX('2. A2_CongViec'!$C$3:$C$202,MATCH(A76,'2. A2_CongViec'!$A$3:$A$202,0))),""))</f>
        <v/>
      </c>
      <c r="C76" s="81"/>
      <c r="D76" s="81"/>
      <c r="E76" s="81"/>
      <c r="F76" s="81"/>
      <c r="G76" s="81"/>
      <c r="H76" s="84" t="str">
        <f t="shared" si="6"/>
        <v/>
      </c>
      <c r="I76" s="81"/>
      <c r="J76" s="81"/>
      <c r="K76" s="81"/>
      <c r="L76" s="81"/>
      <c r="M76" s="81"/>
      <c r="N76" s="84" t="str">
        <f t="shared" si="7"/>
        <v/>
      </c>
      <c r="O76" s="84" t="str">
        <f t="shared" si="8"/>
        <v/>
      </c>
      <c r="P76" s="83" t="str">
        <f>IF(A76="","",IF(M76="Ước lượng tham khảo","THAM KHẢO – KHÔNG TÍNH",IF(OR(B76="",D76="",J76="",K76="",L76="",M76&lt;&gt;"Đã kiểm chứng"),"CHƯA ĐỦ CĂN CỨ",IF(NOT(OR(C76="Số hóa",C76="Cải tiến quy trình",C76="Thuê dịch vụ/đặt hàng",C76="Tự chủ",C76="Xã hội hóa",C76="Công việc mới phát sinh")),"LOẠI TÁC ĐỘNG KHÔNG HỢP LỆ",IF(S76&lt;&gt;"Đã đối chiếu","CHỜ SOÁT TRÙNG",IF(COUNTIFS($A$3:$A$202,A76,$D$3:$D$202,D76,$K$3:$K$202,K76)&gt;1,"TRÙNG CÔNG ĐOẠN",IF(AND(H76="",I76=""),"THIẾU GIỜ TÁC ĐỘNG",IF(AND(H76&lt;&gt;"",OR(E76="",E76&lt;=0)),"THIẾU SẢN PHẨM ÁP DỤNG",IF(AND(H76&lt;&gt;"",E76&gt;SUMIF('3. B1_KhoiLuong'!$A$3:$A$202,A76,'3. B1_KhoiLuong'!$C$3:$C$202)),"SẢN PHẨM ÁP DỤNG VƯỢT B1",IF(AND(F76&lt;&gt;"",G76&lt;&gt;"",F76&lt;G76,OR(I76="",I76&lt;=0)),"THỜI GIAN TĂNG CHƯA GHI GIỜ MỚI",IF(AND(L76="Trước thay đổi, có điều chỉnh",SUMIF($A$3:$A$202,A76,$H$3:$H$202)&gt;SUMIF('3. B1_KhoiLuong'!$A$3:$A$202,A76,'3. B1_KhoiLuong'!$G$3:$G$202)),"GIỜ GIẢM VƯỢT GIỜ B1","ĐẠT")))))))))))</f>
        <v/>
      </c>
      <c r="Q76" s="81"/>
      <c r="R76" s="81"/>
      <c r="S76" s="81"/>
    </row>
    <row r="77" spans="1:19">
      <c r="A77" s="81"/>
      <c r="B77" s="83" t="str">
        <f>IF(A77="","",IFERROR(IF(INDEX('2. A2_CongViec'!$C$3:$C$202,MATCH(A77,'2. A2_CongViec'!$A$3:$A$202,0))="","",INDEX('2. A2_CongViec'!$C$3:$C$202,MATCH(A77,'2. A2_CongViec'!$A$3:$A$202,0))),""))</f>
        <v/>
      </c>
      <c r="C77" s="81"/>
      <c r="D77" s="81"/>
      <c r="E77" s="81"/>
      <c r="F77" s="81"/>
      <c r="G77" s="81"/>
      <c r="H77" s="84" t="str">
        <f t="shared" si="6"/>
        <v/>
      </c>
      <c r="I77" s="81"/>
      <c r="J77" s="81"/>
      <c r="K77" s="81"/>
      <c r="L77" s="81"/>
      <c r="M77" s="81"/>
      <c r="N77" s="84" t="str">
        <f t="shared" si="7"/>
        <v/>
      </c>
      <c r="O77" s="84" t="str">
        <f t="shared" si="8"/>
        <v/>
      </c>
      <c r="P77" s="83" t="str">
        <f>IF(A77="","",IF(M77="Ước lượng tham khảo","THAM KHẢO – KHÔNG TÍNH",IF(OR(B77="",D77="",J77="",K77="",L77="",M77&lt;&gt;"Đã kiểm chứng"),"CHƯA ĐỦ CĂN CỨ",IF(NOT(OR(C77="Số hóa",C77="Cải tiến quy trình",C77="Thuê dịch vụ/đặt hàng",C77="Tự chủ",C77="Xã hội hóa",C77="Công việc mới phát sinh")),"LOẠI TÁC ĐỘNG KHÔNG HỢP LỆ",IF(S77&lt;&gt;"Đã đối chiếu","CHỜ SOÁT TRÙNG",IF(COUNTIFS($A$3:$A$202,A77,$D$3:$D$202,D77,$K$3:$K$202,K77)&gt;1,"TRÙNG CÔNG ĐOẠN",IF(AND(H77="",I77=""),"THIẾU GIỜ TÁC ĐỘNG",IF(AND(H77&lt;&gt;"",OR(E77="",E77&lt;=0)),"THIẾU SẢN PHẨM ÁP DỤNG",IF(AND(H77&lt;&gt;"",E77&gt;SUMIF('3. B1_KhoiLuong'!$A$3:$A$202,A77,'3. B1_KhoiLuong'!$C$3:$C$202)),"SẢN PHẨM ÁP DỤNG VƯỢT B1",IF(AND(F77&lt;&gt;"",G77&lt;&gt;"",F77&lt;G77,OR(I77="",I77&lt;=0)),"THỜI GIAN TĂNG CHƯA GHI GIỜ MỚI",IF(AND(L77="Trước thay đổi, có điều chỉnh",SUMIF($A$3:$A$202,A77,$H$3:$H$202)&gt;SUMIF('3. B1_KhoiLuong'!$A$3:$A$202,A77,'3. B1_KhoiLuong'!$G$3:$G$202)),"GIỜ GIẢM VƯỢT GIỜ B1","ĐẠT")))))))))))</f>
        <v/>
      </c>
      <c r="Q77" s="81"/>
      <c r="R77" s="81"/>
      <c r="S77" s="81"/>
    </row>
    <row r="78" spans="1:19">
      <c r="A78" s="81"/>
      <c r="B78" s="83" t="str">
        <f>IF(A78="","",IFERROR(IF(INDEX('2. A2_CongViec'!$C$3:$C$202,MATCH(A78,'2. A2_CongViec'!$A$3:$A$202,0))="","",INDEX('2. A2_CongViec'!$C$3:$C$202,MATCH(A78,'2. A2_CongViec'!$A$3:$A$202,0))),""))</f>
        <v/>
      </c>
      <c r="C78" s="81"/>
      <c r="D78" s="81"/>
      <c r="E78" s="81"/>
      <c r="F78" s="81"/>
      <c r="G78" s="81"/>
      <c r="H78" s="84" t="str">
        <f t="shared" si="6"/>
        <v/>
      </c>
      <c r="I78" s="81"/>
      <c r="J78" s="81"/>
      <c r="K78" s="81"/>
      <c r="L78" s="81"/>
      <c r="M78" s="81"/>
      <c r="N78" s="84" t="str">
        <f t="shared" si="7"/>
        <v/>
      </c>
      <c r="O78" s="84" t="str">
        <f t="shared" si="8"/>
        <v/>
      </c>
      <c r="P78" s="83" t="str">
        <f>IF(A78="","",IF(M78="Ước lượng tham khảo","THAM KHẢO – KHÔNG TÍNH",IF(OR(B78="",D78="",J78="",K78="",L78="",M78&lt;&gt;"Đã kiểm chứng"),"CHƯA ĐỦ CĂN CỨ",IF(NOT(OR(C78="Số hóa",C78="Cải tiến quy trình",C78="Thuê dịch vụ/đặt hàng",C78="Tự chủ",C78="Xã hội hóa",C78="Công việc mới phát sinh")),"LOẠI TÁC ĐỘNG KHÔNG HỢP LỆ",IF(S78&lt;&gt;"Đã đối chiếu","CHỜ SOÁT TRÙNG",IF(COUNTIFS($A$3:$A$202,A78,$D$3:$D$202,D78,$K$3:$K$202,K78)&gt;1,"TRÙNG CÔNG ĐOẠN",IF(AND(H78="",I78=""),"THIẾU GIỜ TÁC ĐỘNG",IF(AND(H78&lt;&gt;"",OR(E78="",E78&lt;=0)),"THIẾU SẢN PHẨM ÁP DỤNG",IF(AND(H78&lt;&gt;"",E78&gt;SUMIF('3. B1_KhoiLuong'!$A$3:$A$202,A78,'3. B1_KhoiLuong'!$C$3:$C$202)),"SẢN PHẨM ÁP DỤNG VƯỢT B1",IF(AND(F78&lt;&gt;"",G78&lt;&gt;"",F78&lt;G78,OR(I78="",I78&lt;=0)),"THỜI GIAN TĂNG CHƯA GHI GIỜ MỚI",IF(AND(L78="Trước thay đổi, có điều chỉnh",SUMIF($A$3:$A$202,A78,$H$3:$H$202)&gt;SUMIF('3. B1_KhoiLuong'!$A$3:$A$202,A78,'3. B1_KhoiLuong'!$G$3:$G$202)),"GIỜ GIẢM VƯỢT GIỜ B1","ĐẠT")))))))))))</f>
        <v/>
      </c>
      <c r="Q78" s="81"/>
      <c r="R78" s="81"/>
      <c r="S78" s="81"/>
    </row>
    <row r="79" spans="1:19">
      <c r="A79" s="81"/>
      <c r="B79" s="83" t="str">
        <f>IF(A79="","",IFERROR(IF(INDEX('2. A2_CongViec'!$C$3:$C$202,MATCH(A79,'2. A2_CongViec'!$A$3:$A$202,0))="","",INDEX('2. A2_CongViec'!$C$3:$C$202,MATCH(A79,'2. A2_CongViec'!$A$3:$A$202,0))),""))</f>
        <v/>
      </c>
      <c r="C79" s="81"/>
      <c r="D79" s="81"/>
      <c r="E79" s="81"/>
      <c r="F79" s="81"/>
      <c r="G79" s="81"/>
      <c r="H79" s="84" t="str">
        <f t="shared" si="6"/>
        <v/>
      </c>
      <c r="I79" s="81"/>
      <c r="J79" s="81"/>
      <c r="K79" s="81"/>
      <c r="L79" s="81"/>
      <c r="M79" s="81"/>
      <c r="N79" s="84" t="str">
        <f t="shared" si="7"/>
        <v/>
      </c>
      <c r="O79" s="84" t="str">
        <f t="shared" si="8"/>
        <v/>
      </c>
      <c r="P79" s="83" t="str">
        <f>IF(A79="","",IF(M79="Ước lượng tham khảo","THAM KHẢO – KHÔNG TÍNH",IF(OR(B79="",D79="",J79="",K79="",L79="",M79&lt;&gt;"Đã kiểm chứng"),"CHƯA ĐỦ CĂN CỨ",IF(NOT(OR(C79="Số hóa",C79="Cải tiến quy trình",C79="Thuê dịch vụ/đặt hàng",C79="Tự chủ",C79="Xã hội hóa",C79="Công việc mới phát sinh")),"LOẠI TÁC ĐỘNG KHÔNG HỢP LỆ",IF(S79&lt;&gt;"Đã đối chiếu","CHỜ SOÁT TRÙNG",IF(COUNTIFS($A$3:$A$202,A79,$D$3:$D$202,D79,$K$3:$K$202,K79)&gt;1,"TRÙNG CÔNG ĐOẠN",IF(AND(H79="",I79=""),"THIẾU GIỜ TÁC ĐỘNG",IF(AND(H79&lt;&gt;"",OR(E79="",E79&lt;=0)),"THIẾU SẢN PHẨM ÁP DỤNG",IF(AND(H79&lt;&gt;"",E79&gt;SUMIF('3. B1_KhoiLuong'!$A$3:$A$202,A79,'3. B1_KhoiLuong'!$C$3:$C$202)),"SẢN PHẨM ÁP DỤNG VƯỢT B1",IF(AND(F79&lt;&gt;"",G79&lt;&gt;"",F79&lt;G79,OR(I79="",I79&lt;=0)),"THỜI GIAN TĂNG CHƯA GHI GIỜ MỚI",IF(AND(L79="Trước thay đổi, có điều chỉnh",SUMIF($A$3:$A$202,A79,$H$3:$H$202)&gt;SUMIF('3. B1_KhoiLuong'!$A$3:$A$202,A79,'3. B1_KhoiLuong'!$G$3:$G$202)),"GIỜ GIẢM VƯỢT GIỜ B1","ĐẠT")))))))))))</f>
        <v/>
      </c>
      <c r="Q79" s="81"/>
      <c r="R79" s="81"/>
      <c r="S79" s="81"/>
    </row>
    <row r="80" spans="1:19">
      <c r="A80" s="81"/>
      <c r="B80" s="83" t="str">
        <f>IF(A80="","",IFERROR(IF(INDEX('2. A2_CongViec'!$C$3:$C$202,MATCH(A80,'2. A2_CongViec'!$A$3:$A$202,0))="","",INDEX('2. A2_CongViec'!$C$3:$C$202,MATCH(A80,'2. A2_CongViec'!$A$3:$A$202,0))),""))</f>
        <v/>
      </c>
      <c r="C80" s="81"/>
      <c r="D80" s="81"/>
      <c r="E80" s="81"/>
      <c r="F80" s="81"/>
      <c r="G80" s="81"/>
      <c r="H80" s="84" t="str">
        <f t="shared" si="6"/>
        <v/>
      </c>
      <c r="I80" s="81"/>
      <c r="J80" s="81"/>
      <c r="K80" s="81"/>
      <c r="L80" s="81"/>
      <c r="M80" s="81"/>
      <c r="N80" s="84" t="str">
        <f t="shared" si="7"/>
        <v/>
      </c>
      <c r="O80" s="84" t="str">
        <f t="shared" si="8"/>
        <v/>
      </c>
      <c r="P80" s="83" t="str">
        <f>IF(A80="","",IF(M80="Ước lượng tham khảo","THAM KHẢO – KHÔNG TÍNH",IF(OR(B80="",D80="",J80="",K80="",L80="",M80&lt;&gt;"Đã kiểm chứng"),"CHƯA ĐỦ CĂN CỨ",IF(NOT(OR(C80="Số hóa",C80="Cải tiến quy trình",C80="Thuê dịch vụ/đặt hàng",C80="Tự chủ",C80="Xã hội hóa",C80="Công việc mới phát sinh")),"LOẠI TÁC ĐỘNG KHÔNG HỢP LỆ",IF(S80&lt;&gt;"Đã đối chiếu","CHỜ SOÁT TRÙNG",IF(COUNTIFS($A$3:$A$202,A80,$D$3:$D$202,D80,$K$3:$K$202,K80)&gt;1,"TRÙNG CÔNG ĐOẠN",IF(AND(H80="",I80=""),"THIẾU GIỜ TÁC ĐỘNG",IF(AND(H80&lt;&gt;"",OR(E80="",E80&lt;=0)),"THIẾU SẢN PHẨM ÁP DỤNG",IF(AND(H80&lt;&gt;"",E80&gt;SUMIF('3. B1_KhoiLuong'!$A$3:$A$202,A80,'3. B1_KhoiLuong'!$C$3:$C$202)),"SẢN PHẨM ÁP DỤNG VƯỢT B1",IF(AND(F80&lt;&gt;"",G80&lt;&gt;"",F80&lt;G80,OR(I80="",I80&lt;=0)),"THỜI GIAN TĂNG CHƯA GHI GIỜ MỚI",IF(AND(L80="Trước thay đổi, có điều chỉnh",SUMIF($A$3:$A$202,A80,$H$3:$H$202)&gt;SUMIF('3. B1_KhoiLuong'!$A$3:$A$202,A80,'3. B1_KhoiLuong'!$G$3:$G$202)),"GIỜ GIẢM VƯỢT GIỜ B1","ĐẠT")))))))))))</f>
        <v/>
      </c>
      <c r="Q80" s="81"/>
      <c r="R80" s="81"/>
      <c r="S80" s="81"/>
    </row>
    <row r="81" spans="1:19">
      <c r="A81" s="81"/>
      <c r="B81" s="83" t="str">
        <f>IF(A81="","",IFERROR(IF(INDEX('2. A2_CongViec'!$C$3:$C$202,MATCH(A81,'2. A2_CongViec'!$A$3:$A$202,0))="","",INDEX('2. A2_CongViec'!$C$3:$C$202,MATCH(A81,'2. A2_CongViec'!$A$3:$A$202,0))),""))</f>
        <v/>
      </c>
      <c r="C81" s="81"/>
      <c r="D81" s="81"/>
      <c r="E81" s="81"/>
      <c r="F81" s="81"/>
      <c r="G81" s="81"/>
      <c r="H81" s="84" t="str">
        <f t="shared" si="6"/>
        <v/>
      </c>
      <c r="I81" s="81"/>
      <c r="J81" s="81"/>
      <c r="K81" s="81"/>
      <c r="L81" s="81"/>
      <c r="M81" s="81"/>
      <c r="N81" s="84" t="str">
        <f t="shared" si="7"/>
        <v/>
      </c>
      <c r="O81" s="84" t="str">
        <f t="shared" si="8"/>
        <v/>
      </c>
      <c r="P81" s="83" t="str">
        <f>IF(A81="","",IF(M81="Ước lượng tham khảo","THAM KHẢO – KHÔNG TÍNH",IF(OR(B81="",D81="",J81="",K81="",L81="",M81&lt;&gt;"Đã kiểm chứng"),"CHƯA ĐỦ CĂN CỨ",IF(NOT(OR(C81="Số hóa",C81="Cải tiến quy trình",C81="Thuê dịch vụ/đặt hàng",C81="Tự chủ",C81="Xã hội hóa",C81="Công việc mới phát sinh")),"LOẠI TÁC ĐỘNG KHÔNG HỢP LỆ",IF(S81&lt;&gt;"Đã đối chiếu","CHỜ SOÁT TRÙNG",IF(COUNTIFS($A$3:$A$202,A81,$D$3:$D$202,D81,$K$3:$K$202,K81)&gt;1,"TRÙNG CÔNG ĐOẠN",IF(AND(H81="",I81=""),"THIẾU GIỜ TÁC ĐỘNG",IF(AND(H81&lt;&gt;"",OR(E81="",E81&lt;=0)),"THIẾU SẢN PHẨM ÁP DỤNG",IF(AND(H81&lt;&gt;"",E81&gt;SUMIF('3. B1_KhoiLuong'!$A$3:$A$202,A81,'3. B1_KhoiLuong'!$C$3:$C$202)),"SẢN PHẨM ÁP DỤNG VƯỢT B1",IF(AND(F81&lt;&gt;"",G81&lt;&gt;"",F81&lt;G81,OR(I81="",I81&lt;=0)),"THỜI GIAN TĂNG CHƯA GHI GIỜ MỚI",IF(AND(L81="Trước thay đổi, có điều chỉnh",SUMIF($A$3:$A$202,A81,$H$3:$H$202)&gt;SUMIF('3. B1_KhoiLuong'!$A$3:$A$202,A81,'3. B1_KhoiLuong'!$G$3:$G$202)),"GIỜ GIẢM VƯỢT GIỜ B1","ĐẠT")))))))))))</f>
        <v/>
      </c>
      <c r="Q81" s="81"/>
      <c r="R81" s="81"/>
      <c r="S81" s="81"/>
    </row>
    <row r="82" spans="1:19">
      <c r="A82" s="81"/>
      <c r="B82" s="83" t="str">
        <f>IF(A82="","",IFERROR(IF(INDEX('2. A2_CongViec'!$C$3:$C$202,MATCH(A82,'2. A2_CongViec'!$A$3:$A$202,0))="","",INDEX('2. A2_CongViec'!$C$3:$C$202,MATCH(A82,'2. A2_CongViec'!$A$3:$A$202,0))),""))</f>
        <v/>
      </c>
      <c r="C82" s="81"/>
      <c r="D82" s="81"/>
      <c r="E82" s="81"/>
      <c r="F82" s="81"/>
      <c r="G82" s="81"/>
      <c r="H82" s="84" t="str">
        <f t="shared" si="6"/>
        <v/>
      </c>
      <c r="I82" s="81"/>
      <c r="J82" s="81"/>
      <c r="K82" s="81"/>
      <c r="L82" s="81"/>
      <c r="M82" s="81"/>
      <c r="N82" s="84" t="str">
        <f t="shared" si="7"/>
        <v/>
      </c>
      <c r="O82" s="84" t="str">
        <f t="shared" si="8"/>
        <v/>
      </c>
      <c r="P82" s="83" t="str">
        <f>IF(A82="","",IF(M82="Ước lượng tham khảo","THAM KHẢO – KHÔNG TÍNH",IF(OR(B82="",D82="",J82="",K82="",L82="",M82&lt;&gt;"Đã kiểm chứng"),"CHƯA ĐỦ CĂN CỨ",IF(NOT(OR(C82="Số hóa",C82="Cải tiến quy trình",C82="Thuê dịch vụ/đặt hàng",C82="Tự chủ",C82="Xã hội hóa",C82="Công việc mới phát sinh")),"LOẠI TÁC ĐỘNG KHÔNG HỢP LỆ",IF(S82&lt;&gt;"Đã đối chiếu","CHỜ SOÁT TRÙNG",IF(COUNTIFS($A$3:$A$202,A82,$D$3:$D$202,D82,$K$3:$K$202,K82)&gt;1,"TRÙNG CÔNG ĐOẠN",IF(AND(H82="",I82=""),"THIẾU GIỜ TÁC ĐỘNG",IF(AND(H82&lt;&gt;"",OR(E82="",E82&lt;=0)),"THIẾU SẢN PHẨM ÁP DỤNG",IF(AND(H82&lt;&gt;"",E82&gt;SUMIF('3. B1_KhoiLuong'!$A$3:$A$202,A82,'3. B1_KhoiLuong'!$C$3:$C$202)),"SẢN PHẨM ÁP DỤNG VƯỢT B1",IF(AND(F82&lt;&gt;"",G82&lt;&gt;"",F82&lt;G82,OR(I82="",I82&lt;=0)),"THỜI GIAN TĂNG CHƯA GHI GIỜ MỚI",IF(AND(L82="Trước thay đổi, có điều chỉnh",SUMIF($A$3:$A$202,A82,$H$3:$H$202)&gt;SUMIF('3. B1_KhoiLuong'!$A$3:$A$202,A82,'3. B1_KhoiLuong'!$G$3:$G$202)),"GIỜ GIẢM VƯỢT GIỜ B1","ĐẠT")))))))))))</f>
        <v/>
      </c>
      <c r="Q82" s="81"/>
      <c r="R82" s="81"/>
      <c r="S82" s="81"/>
    </row>
    <row r="83" spans="1:19">
      <c r="A83" s="81"/>
      <c r="B83" s="83" t="str">
        <f>IF(A83="","",IFERROR(IF(INDEX('2. A2_CongViec'!$C$3:$C$202,MATCH(A83,'2. A2_CongViec'!$A$3:$A$202,0))="","",INDEX('2. A2_CongViec'!$C$3:$C$202,MATCH(A83,'2. A2_CongViec'!$A$3:$A$202,0))),""))</f>
        <v/>
      </c>
      <c r="C83" s="81"/>
      <c r="D83" s="81"/>
      <c r="E83" s="81"/>
      <c r="F83" s="81"/>
      <c r="G83" s="81"/>
      <c r="H83" s="84" t="str">
        <f t="shared" si="6"/>
        <v/>
      </c>
      <c r="I83" s="81"/>
      <c r="J83" s="81"/>
      <c r="K83" s="81"/>
      <c r="L83" s="81"/>
      <c r="M83" s="81"/>
      <c r="N83" s="84" t="str">
        <f t="shared" si="7"/>
        <v/>
      </c>
      <c r="O83" s="84" t="str">
        <f t="shared" si="8"/>
        <v/>
      </c>
      <c r="P83" s="83" t="str">
        <f>IF(A83="","",IF(M83="Ước lượng tham khảo","THAM KHẢO – KHÔNG TÍNH",IF(OR(B83="",D83="",J83="",K83="",L83="",M83&lt;&gt;"Đã kiểm chứng"),"CHƯA ĐỦ CĂN CỨ",IF(NOT(OR(C83="Số hóa",C83="Cải tiến quy trình",C83="Thuê dịch vụ/đặt hàng",C83="Tự chủ",C83="Xã hội hóa",C83="Công việc mới phát sinh")),"LOẠI TÁC ĐỘNG KHÔNG HỢP LỆ",IF(S83&lt;&gt;"Đã đối chiếu","CHỜ SOÁT TRÙNG",IF(COUNTIFS($A$3:$A$202,A83,$D$3:$D$202,D83,$K$3:$K$202,K83)&gt;1,"TRÙNG CÔNG ĐOẠN",IF(AND(H83="",I83=""),"THIẾU GIỜ TÁC ĐỘNG",IF(AND(H83&lt;&gt;"",OR(E83="",E83&lt;=0)),"THIẾU SẢN PHẨM ÁP DỤNG",IF(AND(H83&lt;&gt;"",E83&gt;SUMIF('3. B1_KhoiLuong'!$A$3:$A$202,A83,'3. B1_KhoiLuong'!$C$3:$C$202)),"SẢN PHẨM ÁP DỤNG VƯỢT B1",IF(AND(F83&lt;&gt;"",G83&lt;&gt;"",F83&lt;G83,OR(I83="",I83&lt;=0)),"THỜI GIAN TĂNG CHƯA GHI GIỜ MỚI",IF(AND(L83="Trước thay đổi, có điều chỉnh",SUMIF($A$3:$A$202,A83,$H$3:$H$202)&gt;SUMIF('3. B1_KhoiLuong'!$A$3:$A$202,A83,'3. B1_KhoiLuong'!$G$3:$G$202)),"GIỜ GIẢM VƯỢT GIỜ B1","ĐẠT")))))))))))</f>
        <v/>
      </c>
      <c r="Q83" s="81"/>
      <c r="R83" s="81"/>
      <c r="S83" s="81"/>
    </row>
    <row r="84" spans="1:19">
      <c r="A84" s="81"/>
      <c r="B84" s="83" t="str">
        <f>IF(A84="","",IFERROR(IF(INDEX('2. A2_CongViec'!$C$3:$C$202,MATCH(A84,'2. A2_CongViec'!$A$3:$A$202,0))="","",INDEX('2. A2_CongViec'!$C$3:$C$202,MATCH(A84,'2. A2_CongViec'!$A$3:$A$202,0))),""))</f>
        <v/>
      </c>
      <c r="C84" s="81"/>
      <c r="D84" s="81"/>
      <c r="E84" s="81"/>
      <c r="F84" s="81"/>
      <c r="G84" s="81"/>
      <c r="H84" s="84" t="str">
        <f t="shared" si="6"/>
        <v/>
      </c>
      <c r="I84" s="81"/>
      <c r="J84" s="81"/>
      <c r="K84" s="81"/>
      <c r="L84" s="81"/>
      <c r="M84" s="81"/>
      <c r="N84" s="84" t="str">
        <f t="shared" si="7"/>
        <v/>
      </c>
      <c r="O84" s="84" t="str">
        <f t="shared" si="8"/>
        <v/>
      </c>
      <c r="P84" s="83" t="str">
        <f>IF(A84="","",IF(M84="Ước lượng tham khảo","THAM KHẢO – KHÔNG TÍNH",IF(OR(B84="",D84="",J84="",K84="",L84="",M84&lt;&gt;"Đã kiểm chứng"),"CHƯA ĐỦ CĂN CỨ",IF(NOT(OR(C84="Số hóa",C84="Cải tiến quy trình",C84="Thuê dịch vụ/đặt hàng",C84="Tự chủ",C84="Xã hội hóa",C84="Công việc mới phát sinh")),"LOẠI TÁC ĐỘNG KHÔNG HỢP LỆ",IF(S84&lt;&gt;"Đã đối chiếu","CHỜ SOÁT TRÙNG",IF(COUNTIFS($A$3:$A$202,A84,$D$3:$D$202,D84,$K$3:$K$202,K84)&gt;1,"TRÙNG CÔNG ĐOẠN",IF(AND(H84="",I84=""),"THIẾU GIỜ TÁC ĐỘNG",IF(AND(H84&lt;&gt;"",OR(E84="",E84&lt;=0)),"THIẾU SẢN PHẨM ÁP DỤNG",IF(AND(H84&lt;&gt;"",E84&gt;SUMIF('3. B1_KhoiLuong'!$A$3:$A$202,A84,'3. B1_KhoiLuong'!$C$3:$C$202)),"SẢN PHẨM ÁP DỤNG VƯỢT B1",IF(AND(F84&lt;&gt;"",G84&lt;&gt;"",F84&lt;G84,OR(I84="",I84&lt;=0)),"THỜI GIAN TĂNG CHƯA GHI GIỜ MỚI",IF(AND(L84="Trước thay đổi, có điều chỉnh",SUMIF($A$3:$A$202,A84,$H$3:$H$202)&gt;SUMIF('3. B1_KhoiLuong'!$A$3:$A$202,A84,'3. B1_KhoiLuong'!$G$3:$G$202)),"GIỜ GIẢM VƯỢT GIỜ B1","ĐẠT")))))))))))</f>
        <v/>
      </c>
      <c r="Q84" s="81"/>
      <c r="R84" s="81"/>
      <c r="S84" s="81"/>
    </row>
    <row r="85" spans="1:19">
      <c r="A85" s="81"/>
      <c r="B85" s="83" t="str">
        <f>IF(A85="","",IFERROR(IF(INDEX('2. A2_CongViec'!$C$3:$C$202,MATCH(A85,'2. A2_CongViec'!$A$3:$A$202,0))="","",INDEX('2. A2_CongViec'!$C$3:$C$202,MATCH(A85,'2. A2_CongViec'!$A$3:$A$202,0))),""))</f>
        <v/>
      </c>
      <c r="C85" s="81"/>
      <c r="D85" s="81"/>
      <c r="E85" s="81"/>
      <c r="F85" s="81"/>
      <c r="G85" s="81"/>
      <c r="H85" s="84" t="str">
        <f t="shared" si="6"/>
        <v/>
      </c>
      <c r="I85" s="81"/>
      <c r="J85" s="81"/>
      <c r="K85" s="81"/>
      <c r="L85" s="81"/>
      <c r="M85" s="81"/>
      <c r="N85" s="84" t="str">
        <f t="shared" si="7"/>
        <v/>
      </c>
      <c r="O85" s="84" t="str">
        <f t="shared" si="8"/>
        <v/>
      </c>
      <c r="P85" s="83" t="str">
        <f>IF(A85="","",IF(M85="Ước lượng tham khảo","THAM KHẢO – KHÔNG TÍNH",IF(OR(B85="",D85="",J85="",K85="",L85="",M85&lt;&gt;"Đã kiểm chứng"),"CHƯA ĐỦ CĂN CỨ",IF(NOT(OR(C85="Số hóa",C85="Cải tiến quy trình",C85="Thuê dịch vụ/đặt hàng",C85="Tự chủ",C85="Xã hội hóa",C85="Công việc mới phát sinh")),"LOẠI TÁC ĐỘNG KHÔNG HỢP LỆ",IF(S85&lt;&gt;"Đã đối chiếu","CHỜ SOÁT TRÙNG",IF(COUNTIFS($A$3:$A$202,A85,$D$3:$D$202,D85,$K$3:$K$202,K85)&gt;1,"TRÙNG CÔNG ĐOẠN",IF(AND(H85="",I85=""),"THIẾU GIỜ TÁC ĐỘNG",IF(AND(H85&lt;&gt;"",OR(E85="",E85&lt;=0)),"THIẾU SẢN PHẨM ÁP DỤNG",IF(AND(H85&lt;&gt;"",E85&gt;SUMIF('3. B1_KhoiLuong'!$A$3:$A$202,A85,'3. B1_KhoiLuong'!$C$3:$C$202)),"SẢN PHẨM ÁP DỤNG VƯỢT B1",IF(AND(F85&lt;&gt;"",G85&lt;&gt;"",F85&lt;G85,OR(I85="",I85&lt;=0)),"THỜI GIAN TĂNG CHƯA GHI GIỜ MỚI",IF(AND(L85="Trước thay đổi, có điều chỉnh",SUMIF($A$3:$A$202,A85,$H$3:$H$202)&gt;SUMIF('3. B1_KhoiLuong'!$A$3:$A$202,A85,'3. B1_KhoiLuong'!$G$3:$G$202)),"GIỜ GIẢM VƯỢT GIỜ B1","ĐẠT")))))))))))</f>
        <v/>
      </c>
      <c r="Q85" s="81"/>
      <c r="R85" s="81"/>
      <c r="S85" s="81"/>
    </row>
    <row r="86" spans="1:19">
      <c r="A86" s="81"/>
      <c r="B86" s="83" t="str">
        <f>IF(A86="","",IFERROR(IF(INDEX('2. A2_CongViec'!$C$3:$C$202,MATCH(A86,'2. A2_CongViec'!$A$3:$A$202,0))="","",INDEX('2. A2_CongViec'!$C$3:$C$202,MATCH(A86,'2. A2_CongViec'!$A$3:$A$202,0))),""))</f>
        <v/>
      </c>
      <c r="C86" s="81"/>
      <c r="D86" s="81"/>
      <c r="E86" s="81"/>
      <c r="F86" s="81"/>
      <c r="G86" s="81"/>
      <c r="H86" s="84" t="str">
        <f t="shared" si="6"/>
        <v/>
      </c>
      <c r="I86" s="81"/>
      <c r="J86" s="81"/>
      <c r="K86" s="81"/>
      <c r="L86" s="81"/>
      <c r="M86" s="81"/>
      <c r="N86" s="84" t="str">
        <f t="shared" si="7"/>
        <v/>
      </c>
      <c r="O86" s="84" t="str">
        <f t="shared" si="8"/>
        <v/>
      </c>
      <c r="P86" s="83" t="str">
        <f>IF(A86="","",IF(M86="Ước lượng tham khảo","THAM KHẢO – KHÔNG TÍNH",IF(OR(B86="",D86="",J86="",K86="",L86="",M86&lt;&gt;"Đã kiểm chứng"),"CHƯA ĐỦ CĂN CỨ",IF(NOT(OR(C86="Số hóa",C86="Cải tiến quy trình",C86="Thuê dịch vụ/đặt hàng",C86="Tự chủ",C86="Xã hội hóa",C86="Công việc mới phát sinh")),"LOẠI TÁC ĐỘNG KHÔNG HỢP LỆ",IF(S86&lt;&gt;"Đã đối chiếu","CHỜ SOÁT TRÙNG",IF(COUNTIFS($A$3:$A$202,A86,$D$3:$D$202,D86,$K$3:$K$202,K86)&gt;1,"TRÙNG CÔNG ĐOẠN",IF(AND(H86="",I86=""),"THIẾU GIỜ TÁC ĐỘNG",IF(AND(H86&lt;&gt;"",OR(E86="",E86&lt;=0)),"THIẾU SẢN PHẨM ÁP DỤNG",IF(AND(H86&lt;&gt;"",E86&gt;SUMIF('3. B1_KhoiLuong'!$A$3:$A$202,A86,'3. B1_KhoiLuong'!$C$3:$C$202)),"SẢN PHẨM ÁP DỤNG VƯỢT B1",IF(AND(F86&lt;&gt;"",G86&lt;&gt;"",F86&lt;G86,OR(I86="",I86&lt;=0)),"THỜI GIAN TĂNG CHƯA GHI GIỜ MỚI",IF(AND(L86="Trước thay đổi, có điều chỉnh",SUMIF($A$3:$A$202,A86,$H$3:$H$202)&gt;SUMIF('3. B1_KhoiLuong'!$A$3:$A$202,A86,'3. B1_KhoiLuong'!$G$3:$G$202)),"GIỜ GIẢM VƯỢT GIỜ B1","ĐẠT")))))))))))</f>
        <v/>
      </c>
      <c r="Q86" s="81"/>
      <c r="R86" s="81"/>
      <c r="S86" s="81"/>
    </row>
    <row r="87" spans="1:19">
      <c r="A87" s="81"/>
      <c r="B87" s="83" t="str">
        <f>IF(A87="","",IFERROR(IF(INDEX('2. A2_CongViec'!$C$3:$C$202,MATCH(A87,'2. A2_CongViec'!$A$3:$A$202,0))="","",INDEX('2. A2_CongViec'!$C$3:$C$202,MATCH(A87,'2. A2_CongViec'!$A$3:$A$202,0))),""))</f>
        <v/>
      </c>
      <c r="C87" s="81"/>
      <c r="D87" s="81"/>
      <c r="E87" s="81"/>
      <c r="F87" s="81"/>
      <c r="G87" s="81"/>
      <c r="H87" s="84" t="str">
        <f t="shared" si="6"/>
        <v/>
      </c>
      <c r="I87" s="81"/>
      <c r="J87" s="81"/>
      <c r="K87" s="81"/>
      <c r="L87" s="81"/>
      <c r="M87" s="81"/>
      <c r="N87" s="84" t="str">
        <f t="shared" si="7"/>
        <v/>
      </c>
      <c r="O87" s="84" t="str">
        <f t="shared" si="8"/>
        <v/>
      </c>
      <c r="P87" s="83" t="str">
        <f>IF(A87="","",IF(M87="Ước lượng tham khảo","THAM KHẢO – KHÔNG TÍNH",IF(OR(B87="",D87="",J87="",K87="",L87="",M87&lt;&gt;"Đã kiểm chứng"),"CHƯA ĐỦ CĂN CỨ",IF(NOT(OR(C87="Số hóa",C87="Cải tiến quy trình",C87="Thuê dịch vụ/đặt hàng",C87="Tự chủ",C87="Xã hội hóa",C87="Công việc mới phát sinh")),"LOẠI TÁC ĐỘNG KHÔNG HỢP LỆ",IF(S87&lt;&gt;"Đã đối chiếu","CHỜ SOÁT TRÙNG",IF(COUNTIFS($A$3:$A$202,A87,$D$3:$D$202,D87,$K$3:$K$202,K87)&gt;1,"TRÙNG CÔNG ĐOẠN",IF(AND(H87="",I87=""),"THIẾU GIỜ TÁC ĐỘNG",IF(AND(H87&lt;&gt;"",OR(E87="",E87&lt;=0)),"THIẾU SẢN PHẨM ÁP DỤNG",IF(AND(H87&lt;&gt;"",E87&gt;SUMIF('3. B1_KhoiLuong'!$A$3:$A$202,A87,'3. B1_KhoiLuong'!$C$3:$C$202)),"SẢN PHẨM ÁP DỤNG VƯỢT B1",IF(AND(F87&lt;&gt;"",G87&lt;&gt;"",F87&lt;G87,OR(I87="",I87&lt;=0)),"THỜI GIAN TĂNG CHƯA GHI GIỜ MỚI",IF(AND(L87="Trước thay đổi, có điều chỉnh",SUMIF($A$3:$A$202,A87,$H$3:$H$202)&gt;SUMIF('3. B1_KhoiLuong'!$A$3:$A$202,A87,'3. B1_KhoiLuong'!$G$3:$G$202)),"GIỜ GIẢM VƯỢT GIỜ B1","ĐẠT")))))))))))</f>
        <v/>
      </c>
      <c r="Q87" s="81"/>
      <c r="R87" s="81"/>
      <c r="S87" s="81"/>
    </row>
    <row r="88" spans="1:19">
      <c r="A88" s="81"/>
      <c r="B88" s="83" t="str">
        <f>IF(A88="","",IFERROR(IF(INDEX('2. A2_CongViec'!$C$3:$C$202,MATCH(A88,'2. A2_CongViec'!$A$3:$A$202,0))="","",INDEX('2. A2_CongViec'!$C$3:$C$202,MATCH(A88,'2. A2_CongViec'!$A$3:$A$202,0))),""))</f>
        <v/>
      </c>
      <c r="C88" s="81"/>
      <c r="D88" s="81"/>
      <c r="E88" s="81"/>
      <c r="F88" s="81"/>
      <c r="G88" s="81"/>
      <c r="H88" s="84" t="str">
        <f t="shared" si="6"/>
        <v/>
      </c>
      <c r="I88" s="81"/>
      <c r="J88" s="81"/>
      <c r="K88" s="81"/>
      <c r="L88" s="81"/>
      <c r="M88" s="81"/>
      <c r="N88" s="84" t="str">
        <f t="shared" si="7"/>
        <v/>
      </c>
      <c r="O88" s="84" t="str">
        <f t="shared" si="8"/>
        <v/>
      </c>
      <c r="P88" s="83" t="str">
        <f>IF(A88="","",IF(M88="Ước lượng tham khảo","THAM KHẢO – KHÔNG TÍNH",IF(OR(B88="",D88="",J88="",K88="",L88="",M88&lt;&gt;"Đã kiểm chứng"),"CHƯA ĐỦ CĂN CỨ",IF(NOT(OR(C88="Số hóa",C88="Cải tiến quy trình",C88="Thuê dịch vụ/đặt hàng",C88="Tự chủ",C88="Xã hội hóa",C88="Công việc mới phát sinh")),"LOẠI TÁC ĐỘNG KHÔNG HỢP LỆ",IF(S88&lt;&gt;"Đã đối chiếu","CHỜ SOÁT TRÙNG",IF(COUNTIFS($A$3:$A$202,A88,$D$3:$D$202,D88,$K$3:$K$202,K88)&gt;1,"TRÙNG CÔNG ĐOẠN",IF(AND(H88="",I88=""),"THIẾU GIỜ TÁC ĐỘNG",IF(AND(H88&lt;&gt;"",OR(E88="",E88&lt;=0)),"THIẾU SẢN PHẨM ÁP DỤNG",IF(AND(H88&lt;&gt;"",E88&gt;SUMIF('3. B1_KhoiLuong'!$A$3:$A$202,A88,'3. B1_KhoiLuong'!$C$3:$C$202)),"SẢN PHẨM ÁP DỤNG VƯỢT B1",IF(AND(F88&lt;&gt;"",G88&lt;&gt;"",F88&lt;G88,OR(I88="",I88&lt;=0)),"THỜI GIAN TĂNG CHƯA GHI GIỜ MỚI",IF(AND(L88="Trước thay đổi, có điều chỉnh",SUMIF($A$3:$A$202,A88,$H$3:$H$202)&gt;SUMIF('3. B1_KhoiLuong'!$A$3:$A$202,A88,'3. B1_KhoiLuong'!$G$3:$G$202)),"GIỜ GIẢM VƯỢT GIỜ B1","ĐẠT")))))))))))</f>
        <v/>
      </c>
      <c r="Q88" s="81"/>
      <c r="R88" s="81"/>
      <c r="S88" s="81"/>
    </row>
    <row r="89" spans="1:19">
      <c r="A89" s="81"/>
      <c r="B89" s="83" t="str">
        <f>IF(A89="","",IFERROR(IF(INDEX('2. A2_CongViec'!$C$3:$C$202,MATCH(A89,'2. A2_CongViec'!$A$3:$A$202,0))="","",INDEX('2. A2_CongViec'!$C$3:$C$202,MATCH(A89,'2. A2_CongViec'!$A$3:$A$202,0))),""))</f>
        <v/>
      </c>
      <c r="C89" s="81"/>
      <c r="D89" s="81"/>
      <c r="E89" s="81"/>
      <c r="F89" s="81"/>
      <c r="G89" s="81"/>
      <c r="H89" s="84" t="str">
        <f t="shared" si="6"/>
        <v/>
      </c>
      <c r="I89" s="81"/>
      <c r="J89" s="81"/>
      <c r="K89" s="81"/>
      <c r="L89" s="81"/>
      <c r="M89" s="81"/>
      <c r="N89" s="84" t="str">
        <f t="shared" si="7"/>
        <v/>
      </c>
      <c r="O89" s="84" t="str">
        <f t="shared" si="8"/>
        <v/>
      </c>
      <c r="P89" s="83" t="str">
        <f>IF(A89="","",IF(M89="Ước lượng tham khảo","THAM KHẢO – KHÔNG TÍNH",IF(OR(B89="",D89="",J89="",K89="",L89="",M89&lt;&gt;"Đã kiểm chứng"),"CHƯA ĐỦ CĂN CỨ",IF(NOT(OR(C89="Số hóa",C89="Cải tiến quy trình",C89="Thuê dịch vụ/đặt hàng",C89="Tự chủ",C89="Xã hội hóa",C89="Công việc mới phát sinh")),"LOẠI TÁC ĐỘNG KHÔNG HỢP LỆ",IF(S89&lt;&gt;"Đã đối chiếu","CHỜ SOÁT TRÙNG",IF(COUNTIFS($A$3:$A$202,A89,$D$3:$D$202,D89,$K$3:$K$202,K89)&gt;1,"TRÙNG CÔNG ĐOẠN",IF(AND(H89="",I89=""),"THIẾU GIỜ TÁC ĐỘNG",IF(AND(H89&lt;&gt;"",OR(E89="",E89&lt;=0)),"THIẾU SẢN PHẨM ÁP DỤNG",IF(AND(H89&lt;&gt;"",E89&gt;SUMIF('3. B1_KhoiLuong'!$A$3:$A$202,A89,'3. B1_KhoiLuong'!$C$3:$C$202)),"SẢN PHẨM ÁP DỤNG VƯỢT B1",IF(AND(F89&lt;&gt;"",G89&lt;&gt;"",F89&lt;G89,OR(I89="",I89&lt;=0)),"THỜI GIAN TĂNG CHƯA GHI GIỜ MỚI",IF(AND(L89="Trước thay đổi, có điều chỉnh",SUMIF($A$3:$A$202,A89,$H$3:$H$202)&gt;SUMIF('3. B1_KhoiLuong'!$A$3:$A$202,A89,'3. B1_KhoiLuong'!$G$3:$G$202)),"GIỜ GIẢM VƯỢT GIỜ B1","ĐẠT")))))))))))</f>
        <v/>
      </c>
      <c r="Q89" s="81"/>
      <c r="R89" s="81"/>
      <c r="S89" s="81"/>
    </row>
    <row r="90" spans="1:19">
      <c r="A90" s="81"/>
      <c r="B90" s="83" t="str">
        <f>IF(A90="","",IFERROR(IF(INDEX('2. A2_CongViec'!$C$3:$C$202,MATCH(A90,'2. A2_CongViec'!$A$3:$A$202,0))="","",INDEX('2. A2_CongViec'!$C$3:$C$202,MATCH(A90,'2. A2_CongViec'!$A$3:$A$202,0))),""))</f>
        <v/>
      </c>
      <c r="C90" s="81"/>
      <c r="D90" s="81"/>
      <c r="E90" s="81"/>
      <c r="F90" s="81"/>
      <c r="G90" s="81"/>
      <c r="H90" s="84" t="str">
        <f t="shared" si="6"/>
        <v/>
      </c>
      <c r="I90" s="81"/>
      <c r="J90" s="81"/>
      <c r="K90" s="81"/>
      <c r="L90" s="81"/>
      <c r="M90" s="81"/>
      <c r="N90" s="84" t="str">
        <f t="shared" si="7"/>
        <v/>
      </c>
      <c r="O90" s="84" t="str">
        <f t="shared" si="8"/>
        <v/>
      </c>
      <c r="P90" s="83" t="str">
        <f>IF(A90="","",IF(M90="Ước lượng tham khảo","THAM KHẢO – KHÔNG TÍNH",IF(OR(B90="",D90="",J90="",K90="",L90="",M90&lt;&gt;"Đã kiểm chứng"),"CHƯA ĐỦ CĂN CỨ",IF(NOT(OR(C90="Số hóa",C90="Cải tiến quy trình",C90="Thuê dịch vụ/đặt hàng",C90="Tự chủ",C90="Xã hội hóa",C90="Công việc mới phát sinh")),"LOẠI TÁC ĐỘNG KHÔNG HỢP LỆ",IF(S90&lt;&gt;"Đã đối chiếu","CHỜ SOÁT TRÙNG",IF(COUNTIFS($A$3:$A$202,A90,$D$3:$D$202,D90,$K$3:$K$202,K90)&gt;1,"TRÙNG CÔNG ĐOẠN",IF(AND(H90="",I90=""),"THIẾU GIỜ TÁC ĐỘNG",IF(AND(H90&lt;&gt;"",OR(E90="",E90&lt;=0)),"THIẾU SẢN PHẨM ÁP DỤNG",IF(AND(H90&lt;&gt;"",E90&gt;SUMIF('3. B1_KhoiLuong'!$A$3:$A$202,A90,'3. B1_KhoiLuong'!$C$3:$C$202)),"SẢN PHẨM ÁP DỤNG VƯỢT B1",IF(AND(F90&lt;&gt;"",G90&lt;&gt;"",F90&lt;G90,OR(I90="",I90&lt;=0)),"THỜI GIAN TĂNG CHƯA GHI GIỜ MỚI",IF(AND(L90="Trước thay đổi, có điều chỉnh",SUMIF($A$3:$A$202,A90,$H$3:$H$202)&gt;SUMIF('3. B1_KhoiLuong'!$A$3:$A$202,A90,'3. B1_KhoiLuong'!$G$3:$G$202)),"GIỜ GIẢM VƯỢT GIỜ B1","ĐẠT")))))))))))</f>
        <v/>
      </c>
      <c r="Q90" s="81"/>
      <c r="R90" s="81"/>
      <c r="S90" s="81"/>
    </row>
    <row r="91" spans="1:19">
      <c r="A91" s="81"/>
      <c r="B91" s="83" t="str">
        <f>IF(A91="","",IFERROR(IF(INDEX('2. A2_CongViec'!$C$3:$C$202,MATCH(A91,'2. A2_CongViec'!$A$3:$A$202,0))="","",INDEX('2. A2_CongViec'!$C$3:$C$202,MATCH(A91,'2. A2_CongViec'!$A$3:$A$202,0))),""))</f>
        <v/>
      </c>
      <c r="C91" s="81"/>
      <c r="D91" s="81"/>
      <c r="E91" s="81"/>
      <c r="F91" s="81"/>
      <c r="G91" s="81"/>
      <c r="H91" s="84" t="str">
        <f t="shared" si="6"/>
        <v/>
      </c>
      <c r="I91" s="81"/>
      <c r="J91" s="81"/>
      <c r="K91" s="81"/>
      <c r="L91" s="81"/>
      <c r="M91" s="81"/>
      <c r="N91" s="84" t="str">
        <f t="shared" si="7"/>
        <v/>
      </c>
      <c r="O91" s="84" t="str">
        <f t="shared" si="8"/>
        <v/>
      </c>
      <c r="P91" s="83" t="str">
        <f>IF(A91="","",IF(M91="Ước lượng tham khảo","THAM KHẢO – KHÔNG TÍNH",IF(OR(B91="",D91="",J91="",K91="",L91="",M91&lt;&gt;"Đã kiểm chứng"),"CHƯA ĐỦ CĂN CỨ",IF(NOT(OR(C91="Số hóa",C91="Cải tiến quy trình",C91="Thuê dịch vụ/đặt hàng",C91="Tự chủ",C91="Xã hội hóa",C91="Công việc mới phát sinh")),"LOẠI TÁC ĐỘNG KHÔNG HỢP LỆ",IF(S91&lt;&gt;"Đã đối chiếu","CHỜ SOÁT TRÙNG",IF(COUNTIFS($A$3:$A$202,A91,$D$3:$D$202,D91,$K$3:$K$202,K91)&gt;1,"TRÙNG CÔNG ĐOẠN",IF(AND(H91="",I91=""),"THIẾU GIỜ TÁC ĐỘNG",IF(AND(H91&lt;&gt;"",OR(E91="",E91&lt;=0)),"THIẾU SẢN PHẨM ÁP DỤNG",IF(AND(H91&lt;&gt;"",E91&gt;SUMIF('3. B1_KhoiLuong'!$A$3:$A$202,A91,'3. B1_KhoiLuong'!$C$3:$C$202)),"SẢN PHẨM ÁP DỤNG VƯỢT B1",IF(AND(F91&lt;&gt;"",G91&lt;&gt;"",F91&lt;G91,OR(I91="",I91&lt;=0)),"THỜI GIAN TĂNG CHƯA GHI GIỜ MỚI",IF(AND(L91="Trước thay đổi, có điều chỉnh",SUMIF($A$3:$A$202,A91,$H$3:$H$202)&gt;SUMIF('3. B1_KhoiLuong'!$A$3:$A$202,A91,'3. B1_KhoiLuong'!$G$3:$G$202)),"GIỜ GIẢM VƯỢT GIỜ B1","ĐẠT")))))))))))</f>
        <v/>
      </c>
      <c r="Q91" s="81"/>
      <c r="R91" s="81"/>
      <c r="S91" s="81"/>
    </row>
    <row r="92" spans="1:19">
      <c r="A92" s="81"/>
      <c r="B92" s="83" t="str">
        <f>IF(A92="","",IFERROR(IF(INDEX('2. A2_CongViec'!$C$3:$C$202,MATCH(A92,'2. A2_CongViec'!$A$3:$A$202,0))="","",INDEX('2. A2_CongViec'!$C$3:$C$202,MATCH(A92,'2. A2_CongViec'!$A$3:$A$202,0))),""))</f>
        <v/>
      </c>
      <c r="C92" s="81"/>
      <c r="D92" s="81"/>
      <c r="E92" s="81"/>
      <c r="F92" s="81"/>
      <c r="G92" s="81"/>
      <c r="H92" s="84" t="str">
        <f t="shared" si="6"/>
        <v/>
      </c>
      <c r="I92" s="81"/>
      <c r="J92" s="81"/>
      <c r="K92" s="81"/>
      <c r="L92" s="81"/>
      <c r="M92" s="81"/>
      <c r="N92" s="84" t="str">
        <f t="shared" si="7"/>
        <v/>
      </c>
      <c r="O92" s="84" t="str">
        <f t="shared" si="8"/>
        <v/>
      </c>
      <c r="P92" s="83" t="str">
        <f>IF(A92="","",IF(M92="Ước lượng tham khảo","THAM KHẢO – KHÔNG TÍNH",IF(OR(B92="",D92="",J92="",K92="",L92="",M92&lt;&gt;"Đã kiểm chứng"),"CHƯA ĐỦ CĂN CỨ",IF(NOT(OR(C92="Số hóa",C92="Cải tiến quy trình",C92="Thuê dịch vụ/đặt hàng",C92="Tự chủ",C92="Xã hội hóa",C92="Công việc mới phát sinh")),"LOẠI TÁC ĐỘNG KHÔNG HỢP LỆ",IF(S92&lt;&gt;"Đã đối chiếu","CHỜ SOÁT TRÙNG",IF(COUNTIFS($A$3:$A$202,A92,$D$3:$D$202,D92,$K$3:$K$202,K92)&gt;1,"TRÙNG CÔNG ĐOẠN",IF(AND(H92="",I92=""),"THIẾU GIỜ TÁC ĐỘNG",IF(AND(H92&lt;&gt;"",OR(E92="",E92&lt;=0)),"THIẾU SẢN PHẨM ÁP DỤNG",IF(AND(H92&lt;&gt;"",E92&gt;SUMIF('3. B1_KhoiLuong'!$A$3:$A$202,A92,'3. B1_KhoiLuong'!$C$3:$C$202)),"SẢN PHẨM ÁP DỤNG VƯỢT B1",IF(AND(F92&lt;&gt;"",G92&lt;&gt;"",F92&lt;G92,OR(I92="",I92&lt;=0)),"THỜI GIAN TĂNG CHƯA GHI GIỜ MỚI",IF(AND(L92="Trước thay đổi, có điều chỉnh",SUMIF($A$3:$A$202,A92,$H$3:$H$202)&gt;SUMIF('3. B1_KhoiLuong'!$A$3:$A$202,A92,'3. B1_KhoiLuong'!$G$3:$G$202)),"GIỜ GIẢM VƯỢT GIỜ B1","ĐẠT")))))))))))</f>
        <v/>
      </c>
      <c r="Q92" s="81"/>
      <c r="R92" s="81"/>
      <c r="S92" s="81"/>
    </row>
    <row r="93" spans="1:19">
      <c r="A93" s="81"/>
      <c r="B93" s="83" t="str">
        <f>IF(A93="","",IFERROR(IF(INDEX('2. A2_CongViec'!$C$3:$C$202,MATCH(A93,'2. A2_CongViec'!$A$3:$A$202,0))="","",INDEX('2. A2_CongViec'!$C$3:$C$202,MATCH(A93,'2. A2_CongViec'!$A$3:$A$202,0))),""))</f>
        <v/>
      </c>
      <c r="C93" s="81"/>
      <c r="D93" s="81"/>
      <c r="E93" s="81"/>
      <c r="F93" s="81"/>
      <c r="G93" s="81"/>
      <c r="H93" s="84" t="str">
        <f t="shared" si="6"/>
        <v/>
      </c>
      <c r="I93" s="81"/>
      <c r="J93" s="81"/>
      <c r="K93" s="81"/>
      <c r="L93" s="81"/>
      <c r="M93" s="81"/>
      <c r="N93" s="84" t="str">
        <f t="shared" si="7"/>
        <v/>
      </c>
      <c r="O93" s="84" t="str">
        <f t="shared" si="8"/>
        <v/>
      </c>
      <c r="P93" s="83" t="str">
        <f>IF(A93="","",IF(M93="Ước lượng tham khảo","THAM KHẢO – KHÔNG TÍNH",IF(OR(B93="",D93="",J93="",K93="",L93="",M93&lt;&gt;"Đã kiểm chứng"),"CHƯA ĐỦ CĂN CỨ",IF(NOT(OR(C93="Số hóa",C93="Cải tiến quy trình",C93="Thuê dịch vụ/đặt hàng",C93="Tự chủ",C93="Xã hội hóa",C93="Công việc mới phát sinh")),"LOẠI TÁC ĐỘNG KHÔNG HỢP LỆ",IF(S93&lt;&gt;"Đã đối chiếu","CHỜ SOÁT TRÙNG",IF(COUNTIFS($A$3:$A$202,A93,$D$3:$D$202,D93,$K$3:$K$202,K93)&gt;1,"TRÙNG CÔNG ĐOẠN",IF(AND(H93="",I93=""),"THIẾU GIỜ TÁC ĐỘNG",IF(AND(H93&lt;&gt;"",OR(E93="",E93&lt;=0)),"THIẾU SẢN PHẨM ÁP DỤNG",IF(AND(H93&lt;&gt;"",E93&gt;SUMIF('3. B1_KhoiLuong'!$A$3:$A$202,A93,'3. B1_KhoiLuong'!$C$3:$C$202)),"SẢN PHẨM ÁP DỤNG VƯỢT B1",IF(AND(F93&lt;&gt;"",G93&lt;&gt;"",F93&lt;G93,OR(I93="",I93&lt;=0)),"THỜI GIAN TĂNG CHƯA GHI GIỜ MỚI",IF(AND(L93="Trước thay đổi, có điều chỉnh",SUMIF($A$3:$A$202,A93,$H$3:$H$202)&gt;SUMIF('3. B1_KhoiLuong'!$A$3:$A$202,A93,'3. B1_KhoiLuong'!$G$3:$G$202)),"GIỜ GIẢM VƯỢT GIỜ B1","ĐẠT")))))))))))</f>
        <v/>
      </c>
      <c r="Q93" s="81"/>
      <c r="R93" s="81"/>
      <c r="S93" s="81"/>
    </row>
    <row r="94" spans="1:19">
      <c r="A94" s="81"/>
      <c r="B94" s="83" t="str">
        <f>IF(A94="","",IFERROR(IF(INDEX('2. A2_CongViec'!$C$3:$C$202,MATCH(A94,'2. A2_CongViec'!$A$3:$A$202,0))="","",INDEX('2. A2_CongViec'!$C$3:$C$202,MATCH(A94,'2. A2_CongViec'!$A$3:$A$202,0))),""))</f>
        <v/>
      </c>
      <c r="C94" s="81"/>
      <c r="D94" s="81"/>
      <c r="E94" s="81"/>
      <c r="F94" s="81"/>
      <c r="G94" s="81"/>
      <c r="H94" s="84" t="str">
        <f t="shared" si="6"/>
        <v/>
      </c>
      <c r="I94" s="81"/>
      <c r="J94" s="81"/>
      <c r="K94" s="81"/>
      <c r="L94" s="81"/>
      <c r="M94" s="81"/>
      <c r="N94" s="84" t="str">
        <f t="shared" si="7"/>
        <v/>
      </c>
      <c r="O94" s="84" t="str">
        <f t="shared" si="8"/>
        <v/>
      </c>
      <c r="P94" s="83" t="str">
        <f>IF(A94="","",IF(M94="Ước lượng tham khảo","THAM KHẢO – KHÔNG TÍNH",IF(OR(B94="",D94="",J94="",K94="",L94="",M94&lt;&gt;"Đã kiểm chứng"),"CHƯA ĐỦ CĂN CỨ",IF(NOT(OR(C94="Số hóa",C94="Cải tiến quy trình",C94="Thuê dịch vụ/đặt hàng",C94="Tự chủ",C94="Xã hội hóa",C94="Công việc mới phát sinh")),"LOẠI TÁC ĐỘNG KHÔNG HỢP LỆ",IF(S94&lt;&gt;"Đã đối chiếu","CHỜ SOÁT TRÙNG",IF(COUNTIFS($A$3:$A$202,A94,$D$3:$D$202,D94,$K$3:$K$202,K94)&gt;1,"TRÙNG CÔNG ĐOẠN",IF(AND(H94="",I94=""),"THIẾU GIỜ TÁC ĐỘNG",IF(AND(H94&lt;&gt;"",OR(E94="",E94&lt;=0)),"THIẾU SẢN PHẨM ÁP DỤNG",IF(AND(H94&lt;&gt;"",E94&gt;SUMIF('3. B1_KhoiLuong'!$A$3:$A$202,A94,'3. B1_KhoiLuong'!$C$3:$C$202)),"SẢN PHẨM ÁP DỤNG VƯỢT B1",IF(AND(F94&lt;&gt;"",G94&lt;&gt;"",F94&lt;G94,OR(I94="",I94&lt;=0)),"THỜI GIAN TĂNG CHƯA GHI GIỜ MỚI",IF(AND(L94="Trước thay đổi, có điều chỉnh",SUMIF($A$3:$A$202,A94,$H$3:$H$202)&gt;SUMIF('3. B1_KhoiLuong'!$A$3:$A$202,A94,'3. B1_KhoiLuong'!$G$3:$G$202)),"GIỜ GIẢM VƯỢT GIỜ B1","ĐẠT")))))))))))</f>
        <v/>
      </c>
      <c r="Q94" s="81"/>
      <c r="R94" s="81"/>
      <c r="S94" s="81"/>
    </row>
    <row r="95" spans="1:19">
      <c r="A95" s="81"/>
      <c r="B95" s="83" t="str">
        <f>IF(A95="","",IFERROR(IF(INDEX('2. A2_CongViec'!$C$3:$C$202,MATCH(A95,'2. A2_CongViec'!$A$3:$A$202,0))="","",INDEX('2. A2_CongViec'!$C$3:$C$202,MATCH(A95,'2. A2_CongViec'!$A$3:$A$202,0))),""))</f>
        <v/>
      </c>
      <c r="C95" s="81"/>
      <c r="D95" s="81"/>
      <c r="E95" s="81"/>
      <c r="F95" s="81"/>
      <c r="G95" s="81"/>
      <c r="H95" s="84" t="str">
        <f t="shared" si="6"/>
        <v/>
      </c>
      <c r="I95" s="81"/>
      <c r="J95" s="81"/>
      <c r="K95" s="81"/>
      <c r="L95" s="81"/>
      <c r="M95" s="81"/>
      <c r="N95" s="84" t="str">
        <f t="shared" si="7"/>
        <v/>
      </c>
      <c r="O95" s="84" t="str">
        <f t="shared" si="8"/>
        <v/>
      </c>
      <c r="P95" s="83" t="str">
        <f>IF(A95="","",IF(M95="Ước lượng tham khảo","THAM KHẢO – KHÔNG TÍNH",IF(OR(B95="",D95="",J95="",K95="",L95="",M95&lt;&gt;"Đã kiểm chứng"),"CHƯA ĐỦ CĂN CỨ",IF(NOT(OR(C95="Số hóa",C95="Cải tiến quy trình",C95="Thuê dịch vụ/đặt hàng",C95="Tự chủ",C95="Xã hội hóa",C95="Công việc mới phát sinh")),"LOẠI TÁC ĐỘNG KHÔNG HỢP LỆ",IF(S95&lt;&gt;"Đã đối chiếu","CHỜ SOÁT TRÙNG",IF(COUNTIFS($A$3:$A$202,A95,$D$3:$D$202,D95,$K$3:$K$202,K95)&gt;1,"TRÙNG CÔNG ĐOẠN",IF(AND(H95="",I95=""),"THIẾU GIỜ TÁC ĐỘNG",IF(AND(H95&lt;&gt;"",OR(E95="",E95&lt;=0)),"THIẾU SẢN PHẨM ÁP DỤNG",IF(AND(H95&lt;&gt;"",E95&gt;SUMIF('3. B1_KhoiLuong'!$A$3:$A$202,A95,'3. B1_KhoiLuong'!$C$3:$C$202)),"SẢN PHẨM ÁP DỤNG VƯỢT B1",IF(AND(F95&lt;&gt;"",G95&lt;&gt;"",F95&lt;G95,OR(I95="",I95&lt;=0)),"THỜI GIAN TĂNG CHƯA GHI GIỜ MỚI",IF(AND(L95="Trước thay đổi, có điều chỉnh",SUMIF($A$3:$A$202,A95,$H$3:$H$202)&gt;SUMIF('3. B1_KhoiLuong'!$A$3:$A$202,A95,'3. B1_KhoiLuong'!$G$3:$G$202)),"GIỜ GIẢM VƯỢT GIỜ B1","ĐẠT")))))))))))</f>
        <v/>
      </c>
      <c r="Q95" s="81"/>
      <c r="R95" s="81"/>
      <c r="S95" s="81"/>
    </row>
    <row r="96" spans="1:19">
      <c r="A96" s="81"/>
      <c r="B96" s="83" t="str">
        <f>IF(A96="","",IFERROR(IF(INDEX('2. A2_CongViec'!$C$3:$C$202,MATCH(A96,'2. A2_CongViec'!$A$3:$A$202,0))="","",INDEX('2. A2_CongViec'!$C$3:$C$202,MATCH(A96,'2. A2_CongViec'!$A$3:$A$202,0))),""))</f>
        <v/>
      </c>
      <c r="C96" s="81"/>
      <c r="D96" s="81"/>
      <c r="E96" s="81"/>
      <c r="F96" s="81"/>
      <c r="G96" s="81"/>
      <c r="H96" s="84" t="str">
        <f t="shared" si="6"/>
        <v/>
      </c>
      <c r="I96" s="81"/>
      <c r="J96" s="81"/>
      <c r="K96" s="81"/>
      <c r="L96" s="81"/>
      <c r="M96" s="81"/>
      <c r="N96" s="84" t="str">
        <f t="shared" si="7"/>
        <v/>
      </c>
      <c r="O96" s="84" t="str">
        <f t="shared" si="8"/>
        <v/>
      </c>
      <c r="P96" s="83" t="str">
        <f>IF(A96="","",IF(M96="Ước lượng tham khảo","THAM KHẢO – KHÔNG TÍNH",IF(OR(B96="",D96="",J96="",K96="",L96="",M96&lt;&gt;"Đã kiểm chứng"),"CHƯA ĐỦ CĂN CỨ",IF(NOT(OR(C96="Số hóa",C96="Cải tiến quy trình",C96="Thuê dịch vụ/đặt hàng",C96="Tự chủ",C96="Xã hội hóa",C96="Công việc mới phát sinh")),"LOẠI TÁC ĐỘNG KHÔNG HỢP LỆ",IF(S96&lt;&gt;"Đã đối chiếu","CHỜ SOÁT TRÙNG",IF(COUNTIFS($A$3:$A$202,A96,$D$3:$D$202,D96,$K$3:$K$202,K96)&gt;1,"TRÙNG CÔNG ĐOẠN",IF(AND(H96="",I96=""),"THIẾU GIỜ TÁC ĐỘNG",IF(AND(H96&lt;&gt;"",OR(E96="",E96&lt;=0)),"THIẾU SẢN PHẨM ÁP DỤNG",IF(AND(H96&lt;&gt;"",E96&gt;SUMIF('3. B1_KhoiLuong'!$A$3:$A$202,A96,'3. B1_KhoiLuong'!$C$3:$C$202)),"SẢN PHẨM ÁP DỤNG VƯỢT B1",IF(AND(F96&lt;&gt;"",G96&lt;&gt;"",F96&lt;G96,OR(I96="",I96&lt;=0)),"THỜI GIAN TĂNG CHƯA GHI GIỜ MỚI",IF(AND(L96="Trước thay đổi, có điều chỉnh",SUMIF($A$3:$A$202,A96,$H$3:$H$202)&gt;SUMIF('3. B1_KhoiLuong'!$A$3:$A$202,A96,'3. B1_KhoiLuong'!$G$3:$G$202)),"GIỜ GIẢM VƯỢT GIỜ B1","ĐẠT")))))))))))</f>
        <v/>
      </c>
      <c r="Q96" s="81"/>
      <c r="R96" s="81"/>
      <c r="S96" s="81"/>
    </row>
    <row r="97" spans="1:19">
      <c r="A97" s="81"/>
      <c r="B97" s="83" t="str">
        <f>IF(A97="","",IFERROR(IF(INDEX('2. A2_CongViec'!$C$3:$C$202,MATCH(A97,'2. A2_CongViec'!$A$3:$A$202,0))="","",INDEX('2. A2_CongViec'!$C$3:$C$202,MATCH(A97,'2. A2_CongViec'!$A$3:$A$202,0))),""))</f>
        <v/>
      </c>
      <c r="C97" s="81"/>
      <c r="D97" s="81"/>
      <c r="E97" s="81"/>
      <c r="F97" s="81"/>
      <c r="G97" s="81"/>
      <c r="H97" s="84" t="str">
        <f t="shared" si="6"/>
        <v/>
      </c>
      <c r="I97" s="81"/>
      <c r="J97" s="81"/>
      <c r="K97" s="81"/>
      <c r="L97" s="81"/>
      <c r="M97" s="81"/>
      <c r="N97" s="84" t="str">
        <f t="shared" si="7"/>
        <v/>
      </c>
      <c r="O97" s="84" t="str">
        <f t="shared" si="8"/>
        <v/>
      </c>
      <c r="P97" s="83" t="str">
        <f>IF(A97="","",IF(M97="Ước lượng tham khảo","THAM KHẢO – KHÔNG TÍNH",IF(OR(B97="",D97="",J97="",K97="",L97="",M97&lt;&gt;"Đã kiểm chứng"),"CHƯA ĐỦ CĂN CỨ",IF(NOT(OR(C97="Số hóa",C97="Cải tiến quy trình",C97="Thuê dịch vụ/đặt hàng",C97="Tự chủ",C97="Xã hội hóa",C97="Công việc mới phát sinh")),"LOẠI TÁC ĐỘNG KHÔNG HỢP LỆ",IF(S97&lt;&gt;"Đã đối chiếu","CHỜ SOÁT TRÙNG",IF(COUNTIFS($A$3:$A$202,A97,$D$3:$D$202,D97,$K$3:$K$202,K97)&gt;1,"TRÙNG CÔNG ĐOẠN",IF(AND(H97="",I97=""),"THIẾU GIỜ TÁC ĐỘNG",IF(AND(H97&lt;&gt;"",OR(E97="",E97&lt;=0)),"THIẾU SẢN PHẨM ÁP DỤNG",IF(AND(H97&lt;&gt;"",E97&gt;SUMIF('3. B1_KhoiLuong'!$A$3:$A$202,A97,'3. B1_KhoiLuong'!$C$3:$C$202)),"SẢN PHẨM ÁP DỤNG VƯỢT B1",IF(AND(F97&lt;&gt;"",G97&lt;&gt;"",F97&lt;G97,OR(I97="",I97&lt;=0)),"THỜI GIAN TĂNG CHƯA GHI GIỜ MỚI",IF(AND(L97="Trước thay đổi, có điều chỉnh",SUMIF($A$3:$A$202,A97,$H$3:$H$202)&gt;SUMIF('3. B1_KhoiLuong'!$A$3:$A$202,A97,'3. B1_KhoiLuong'!$G$3:$G$202)),"GIỜ GIẢM VƯỢT GIỜ B1","ĐẠT")))))))))))</f>
        <v/>
      </c>
      <c r="Q97" s="81"/>
      <c r="R97" s="81"/>
      <c r="S97" s="81"/>
    </row>
    <row r="98" spans="1:19">
      <c r="A98" s="81"/>
      <c r="B98" s="83" t="str">
        <f>IF(A98="","",IFERROR(IF(INDEX('2. A2_CongViec'!$C$3:$C$202,MATCH(A98,'2. A2_CongViec'!$A$3:$A$202,0))="","",INDEX('2. A2_CongViec'!$C$3:$C$202,MATCH(A98,'2. A2_CongViec'!$A$3:$A$202,0))),""))</f>
        <v/>
      </c>
      <c r="C98" s="81"/>
      <c r="D98" s="81"/>
      <c r="E98" s="81"/>
      <c r="F98" s="81"/>
      <c r="G98" s="81"/>
      <c r="H98" s="84" t="str">
        <f t="shared" si="6"/>
        <v/>
      </c>
      <c r="I98" s="81"/>
      <c r="J98" s="81"/>
      <c r="K98" s="81"/>
      <c r="L98" s="81"/>
      <c r="M98" s="81"/>
      <c r="N98" s="84" t="str">
        <f t="shared" si="7"/>
        <v/>
      </c>
      <c r="O98" s="84" t="str">
        <f t="shared" si="8"/>
        <v/>
      </c>
      <c r="P98" s="83" t="str">
        <f>IF(A98="","",IF(M98="Ước lượng tham khảo","THAM KHẢO – KHÔNG TÍNH",IF(OR(B98="",D98="",J98="",K98="",L98="",M98&lt;&gt;"Đã kiểm chứng"),"CHƯA ĐỦ CĂN CỨ",IF(NOT(OR(C98="Số hóa",C98="Cải tiến quy trình",C98="Thuê dịch vụ/đặt hàng",C98="Tự chủ",C98="Xã hội hóa",C98="Công việc mới phát sinh")),"LOẠI TÁC ĐỘNG KHÔNG HỢP LỆ",IF(S98&lt;&gt;"Đã đối chiếu","CHỜ SOÁT TRÙNG",IF(COUNTIFS($A$3:$A$202,A98,$D$3:$D$202,D98,$K$3:$K$202,K98)&gt;1,"TRÙNG CÔNG ĐOẠN",IF(AND(H98="",I98=""),"THIẾU GIỜ TÁC ĐỘNG",IF(AND(H98&lt;&gt;"",OR(E98="",E98&lt;=0)),"THIẾU SẢN PHẨM ÁP DỤNG",IF(AND(H98&lt;&gt;"",E98&gt;SUMIF('3. B1_KhoiLuong'!$A$3:$A$202,A98,'3. B1_KhoiLuong'!$C$3:$C$202)),"SẢN PHẨM ÁP DỤNG VƯỢT B1",IF(AND(F98&lt;&gt;"",G98&lt;&gt;"",F98&lt;G98,OR(I98="",I98&lt;=0)),"THỜI GIAN TĂNG CHƯA GHI GIỜ MỚI",IF(AND(L98="Trước thay đổi, có điều chỉnh",SUMIF($A$3:$A$202,A98,$H$3:$H$202)&gt;SUMIF('3. B1_KhoiLuong'!$A$3:$A$202,A98,'3. B1_KhoiLuong'!$G$3:$G$202)),"GIỜ GIẢM VƯỢT GIỜ B1","ĐẠT")))))))))))</f>
        <v/>
      </c>
      <c r="Q98" s="81"/>
      <c r="R98" s="81"/>
      <c r="S98" s="81"/>
    </row>
    <row r="99" spans="1:19">
      <c r="A99" s="81"/>
      <c r="B99" s="83" t="str">
        <f>IF(A99="","",IFERROR(IF(INDEX('2. A2_CongViec'!$C$3:$C$202,MATCH(A99,'2. A2_CongViec'!$A$3:$A$202,0))="","",INDEX('2. A2_CongViec'!$C$3:$C$202,MATCH(A99,'2. A2_CongViec'!$A$3:$A$202,0))),""))</f>
        <v/>
      </c>
      <c r="C99" s="81"/>
      <c r="D99" s="81"/>
      <c r="E99" s="81"/>
      <c r="F99" s="81"/>
      <c r="G99" s="81"/>
      <c r="H99" s="84" t="str">
        <f t="shared" ref="H99:H130" si="9">IF(OR(A99="",NOT(ISNUMBER(E99)),NOT(ISNUMBER(F99)),NOT(ISNUMBER(G99)),F99&lt;G99),"",E99*(F99-G99)/60)</f>
        <v/>
      </c>
      <c r="I99" s="81"/>
      <c r="J99" s="81"/>
      <c r="K99" s="81"/>
      <c r="L99" s="81"/>
      <c r="M99" s="81"/>
      <c r="N99" s="84" t="str">
        <f t="shared" ref="N99:N130" si="10">IF(A99="","",IF(AND(P99="ĐẠT",L99="Trước thay đổi, có điều chỉnh",H99&lt;&gt;""),H99,0))</f>
        <v/>
      </c>
      <c r="O99" s="84" t="str">
        <f t="shared" ref="O99:O130" si="11">IF(A99="","",IF(AND(P99="ĐẠT",I99&lt;&gt;""),I99,0))</f>
        <v/>
      </c>
      <c r="P99" s="83" t="str">
        <f>IF(A99="","",IF(M99="Ước lượng tham khảo","THAM KHẢO – KHÔNG TÍNH",IF(OR(B99="",D99="",J99="",K99="",L99="",M99&lt;&gt;"Đã kiểm chứng"),"CHƯA ĐỦ CĂN CỨ",IF(NOT(OR(C99="Số hóa",C99="Cải tiến quy trình",C99="Thuê dịch vụ/đặt hàng",C99="Tự chủ",C99="Xã hội hóa",C99="Công việc mới phát sinh")),"LOẠI TÁC ĐỘNG KHÔNG HỢP LỆ",IF(S99&lt;&gt;"Đã đối chiếu","CHỜ SOÁT TRÙNG",IF(COUNTIFS($A$3:$A$202,A99,$D$3:$D$202,D99,$K$3:$K$202,K99)&gt;1,"TRÙNG CÔNG ĐOẠN",IF(AND(H99="",I99=""),"THIẾU GIỜ TÁC ĐỘNG",IF(AND(H99&lt;&gt;"",OR(E99="",E99&lt;=0)),"THIẾU SẢN PHẨM ÁP DỤNG",IF(AND(H99&lt;&gt;"",E99&gt;SUMIF('3. B1_KhoiLuong'!$A$3:$A$202,A99,'3. B1_KhoiLuong'!$C$3:$C$202)),"SẢN PHẨM ÁP DỤNG VƯỢT B1",IF(AND(F99&lt;&gt;"",G99&lt;&gt;"",F99&lt;G99,OR(I99="",I99&lt;=0)),"THỜI GIAN TĂNG CHƯA GHI GIỜ MỚI",IF(AND(L99="Trước thay đổi, có điều chỉnh",SUMIF($A$3:$A$202,A99,$H$3:$H$202)&gt;SUMIF('3. B1_KhoiLuong'!$A$3:$A$202,A99,'3. B1_KhoiLuong'!$G$3:$G$202)),"GIỜ GIẢM VƯỢT GIỜ B1","ĐẠT")))))))))))</f>
        <v/>
      </c>
      <c r="Q99" s="81"/>
      <c r="R99" s="81"/>
      <c r="S99" s="81"/>
    </row>
    <row r="100" spans="1:19">
      <c r="A100" s="81"/>
      <c r="B100" s="83" t="str">
        <f>IF(A100="","",IFERROR(IF(INDEX('2. A2_CongViec'!$C$3:$C$202,MATCH(A100,'2. A2_CongViec'!$A$3:$A$202,0))="","",INDEX('2. A2_CongViec'!$C$3:$C$202,MATCH(A100,'2. A2_CongViec'!$A$3:$A$202,0))),""))</f>
        <v/>
      </c>
      <c r="C100" s="81"/>
      <c r="D100" s="81"/>
      <c r="E100" s="81"/>
      <c r="F100" s="81"/>
      <c r="G100" s="81"/>
      <c r="H100" s="84" t="str">
        <f t="shared" si="9"/>
        <v/>
      </c>
      <c r="I100" s="81"/>
      <c r="J100" s="81"/>
      <c r="K100" s="81"/>
      <c r="L100" s="81"/>
      <c r="M100" s="81"/>
      <c r="N100" s="84" t="str">
        <f t="shared" si="10"/>
        <v/>
      </c>
      <c r="O100" s="84" t="str">
        <f t="shared" si="11"/>
        <v/>
      </c>
      <c r="P100" s="83" t="str">
        <f>IF(A100="","",IF(M100="Ước lượng tham khảo","THAM KHẢO – KHÔNG TÍNH",IF(OR(B100="",D100="",J100="",K100="",L100="",M100&lt;&gt;"Đã kiểm chứng"),"CHƯA ĐỦ CĂN CỨ",IF(NOT(OR(C100="Số hóa",C100="Cải tiến quy trình",C100="Thuê dịch vụ/đặt hàng",C100="Tự chủ",C100="Xã hội hóa",C100="Công việc mới phát sinh")),"LOẠI TÁC ĐỘNG KHÔNG HỢP LỆ",IF(S100&lt;&gt;"Đã đối chiếu","CHỜ SOÁT TRÙNG",IF(COUNTIFS($A$3:$A$202,A100,$D$3:$D$202,D100,$K$3:$K$202,K100)&gt;1,"TRÙNG CÔNG ĐOẠN",IF(AND(H100="",I100=""),"THIẾU GIỜ TÁC ĐỘNG",IF(AND(H100&lt;&gt;"",OR(E100="",E100&lt;=0)),"THIẾU SẢN PHẨM ÁP DỤNG",IF(AND(H100&lt;&gt;"",E100&gt;SUMIF('3. B1_KhoiLuong'!$A$3:$A$202,A100,'3. B1_KhoiLuong'!$C$3:$C$202)),"SẢN PHẨM ÁP DỤNG VƯỢT B1",IF(AND(F100&lt;&gt;"",G100&lt;&gt;"",F100&lt;G100,OR(I100="",I100&lt;=0)),"THỜI GIAN TĂNG CHƯA GHI GIỜ MỚI",IF(AND(L100="Trước thay đổi, có điều chỉnh",SUMIF($A$3:$A$202,A100,$H$3:$H$202)&gt;SUMIF('3. B1_KhoiLuong'!$A$3:$A$202,A100,'3. B1_KhoiLuong'!$G$3:$G$202)),"GIỜ GIẢM VƯỢT GIỜ B1","ĐẠT")))))))))))</f>
        <v/>
      </c>
      <c r="Q100" s="81"/>
      <c r="R100" s="81"/>
      <c r="S100" s="81"/>
    </row>
    <row r="101" spans="1:19">
      <c r="A101" s="81"/>
      <c r="B101" s="83" t="str">
        <f>IF(A101="","",IFERROR(IF(INDEX('2. A2_CongViec'!$C$3:$C$202,MATCH(A101,'2. A2_CongViec'!$A$3:$A$202,0))="","",INDEX('2. A2_CongViec'!$C$3:$C$202,MATCH(A101,'2. A2_CongViec'!$A$3:$A$202,0))),""))</f>
        <v/>
      </c>
      <c r="C101" s="81"/>
      <c r="D101" s="81"/>
      <c r="E101" s="81"/>
      <c r="F101" s="81"/>
      <c r="G101" s="81"/>
      <c r="H101" s="84" t="str">
        <f t="shared" si="9"/>
        <v/>
      </c>
      <c r="I101" s="81"/>
      <c r="J101" s="81"/>
      <c r="K101" s="81"/>
      <c r="L101" s="81"/>
      <c r="M101" s="81"/>
      <c r="N101" s="84" t="str">
        <f t="shared" si="10"/>
        <v/>
      </c>
      <c r="O101" s="84" t="str">
        <f t="shared" si="11"/>
        <v/>
      </c>
      <c r="P101" s="83" t="str">
        <f>IF(A101="","",IF(M101="Ước lượng tham khảo","THAM KHẢO – KHÔNG TÍNH",IF(OR(B101="",D101="",J101="",K101="",L101="",M101&lt;&gt;"Đã kiểm chứng"),"CHƯA ĐỦ CĂN CỨ",IF(NOT(OR(C101="Số hóa",C101="Cải tiến quy trình",C101="Thuê dịch vụ/đặt hàng",C101="Tự chủ",C101="Xã hội hóa",C101="Công việc mới phát sinh")),"LOẠI TÁC ĐỘNG KHÔNG HỢP LỆ",IF(S101&lt;&gt;"Đã đối chiếu","CHỜ SOÁT TRÙNG",IF(COUNTIFS($A$3:$A$202,A101,$D$3:$D$202,D101,$K$3:$K$202,K101)&gt;1,"TRÙNG CÔNG ĐOẠN",IF(AND(H101="",I101=""),"THIẾU GIỜ TÁC ĐỘNG",IF(AND(H101&lt;&gt;"",OR(E101="",E101&lt;=0)),"THIẾU SẢN PHẨM ÁP DỤNG",IF(AND(H101&lt;&gt;"",E101&gt;SUMIF('3. B1_KhoiLuong'!$A$3:$A$202,A101,'3. B1_KhoiLuong'!$C$3:$C$202)),"SẢN PHẨM ÁP DỤNG VƯỢT B1",IF(AND(F101&lt;&gt;"",G101&lt;&gt;"",F101&lt;G101,OR(I101="",I101&lt;=0)),"THỜI GIAN TĂNG CHƯA GHI GIỜ MỚI",IF(AND(L101="Trước thay đổi, có điều chỉnh",SUMIF($A$3:$A$202,A101,$H$3:$H$202)&gt;SUMIF('3. B1_KhoiLuong'!$A$3:$A$202,A101,'3. B1_KhoiLuong'!$G$3:$G$202)),"GIỜ GIẢM VƯỢT GIỜ B1","ĐẠT")))))))))))</f>
        <v/>
      </c>
      <c r="Q101" s="81"/>
      <c r="R101" s="81"/>
      <c r="S101" s="81"/>
    </row>
    <row r="102" spans="1:19">
      <c r="A102" s="81"/>
      <c r="B102" s="83" t="str">
        <f>IF(A102="","",IFERROR(IF(INDEX('2. A2_CongViec'!$C$3:$C$202,MATCH(A102,'2. A2_CongViec'!$A$3:$A$202,0))="","",INDEX('2. A2_CongViec'!$C$3:$C$202,MATCH(A102,'2. A2_CongViec'!$A$3:$A$202,0))),""))</f>
        <v/>
      </c>
      <c r="C102" s="81"/>
      <c r="D102" s="81"/>
      <c r="E102" s="81"/>
      <c r="F102" s="81"/>
      <c r="G102" s="81"/>
      <c r="H102" s="84" t="str">
        <f t="shared" si="9"/>
        <v/>
      </c>
      <c r="I102" s="81"/>
      <c r="J102" s="81"/>
      <c r="K102" s="81"/>
      <c r="L102" s="81"/>
      <c r="M102" s="81"/>
      <c r="N102" s="84" t="str">
        <f t="shared" si="10"/>
        <v/>
      </c>
      <c r="O102" s="84" t="str">
        <f t="shared" si="11"/>
        <v/>
      </c>
      <c r="P102" s="83" t="str">
        <f>IF(A102="","",IF(M102="Ước lượng tham khảo","THAM KHẢO – KHÔNG TÍNH",IF(OR(B102="",D102="",J102="",K102="",L102="",M102&lt;&gt;"Đã kiểm chứng"),"CHƯA ĐỦ CĂN CỨ",IF(NOT(OR(C102="Số hóa",C102="Cải tiến quy trình",C102="Thuê dịch vụ/đặt hàng",C102="Tự chủ",C102="Xã hội hóa",C102="Công việc mới phát sinh")),"LOẠI TÁC ĐỘNG KHÔNG HỢP LỆ",IF(S102&lt;&gt;"Đã đối chiếu","CHỜ SOÁT TRÙNG",IF(COUNTIFS($A$3:$A$202,A102,$D$3:$D$202,D102,$K$3:$K$202,K102)&gt;1,"TRÙNG CÔNG ĐOẠN",IF(AND(H102="",I102=""),"THIẾU GIỜ TÁC ĐỘNG",IF(AND(H102&lt;&gt;"",OR(E102="",E102&lt;=0)),"THIẾU SẢN PHẨM ÁP DỤNG",IF(AND(H102&lt;&gt;"",E102&gt;SUMIF('3. B1_KhoiLuong'!$A$3:$A$202,A102,'3. B1_KhoiLuong'!$C$3:$C$202)),"SẢN PHẨM ÁP DỤNG VƯỢT B1",IF(AND(F102&lt;&gt;"",G102&lt;&gt;"",F102&lt;G102,OR(I102="",I102&lt;=0)),"THỜI GIAN TĂNG CHƯA GHI GIỜ MỚI",IF(AND(L102="Trước thay đổi, có điều chỉnh",SUMIF($A$3:$A$202,A102,$H$3:$H$202)&gt;SUMIF('3. B1_KhoiLuong'!$A$3:$A$202,A102,'3. B1_KhoiLuong'!$G$3:$G$202)),"GIỜ GIẢM VƯỢT GIỜ B1","ĐẠT")))))))))))</f>
        <v/>
      </c>
      <c r="Q102" s="81"/>
      <c r="R102" s="81"/>
      <c r="S102" s="81"/>
    </row>
    <row r="103" spans="1:19">
      <c r="A103" s="81"/>
      <c r="B103" s="83" t="str">
        <f>IF(A103="","",IFERROR(IF(INDEX('2. A2_CongViec'!$C$3:$C$202,MATCH(A103,'2. A2_CongViec'!$A$3:$A$202,0))="","",INDEX('2. A2_CongViec'!$C$3:$C$202,MATCH(A103,'2. A2_CongViec'!$A$3:$A$202,0))),""))</f>
        <v/>
      </c>
      <c r="C103" s="81"/>
      <c r="D103" s="81"/>
      <c r="E103" s="81"/>
      <c r="F103" s="81"/>
      <c r="G103" s="81"/>
      <c r="H103" s="84" t="str">
        <f t="shared" si="9"/>
        <v/>
      </c>
      <c r="I103" s="81"/>
      <c r="J103" s="81"/>
      <c r="K103" s="81"/>
      <c r="L103" s="81"/>
      <c r="M103" s="81"/>
      <c r="N103" s="84" t="str">
        <f t="shared" si="10"/>
        <v/>
      </c>
      <c r="O103" s="84" t="str">
        <f t="shared" si="11"/>
        <v/>
      </c>
      <c r="P103" s="83" t="str">
        <f>IF(A103="","",IF(M103="Ước lượng tham khảo","THAM KHẢO – KHÔNG TÍNH",IF(OR(B103="",D103="",J103="",K103="",L103="",M103&lt;&gt;"Đã kiểm chứng"),"CHƯA ĐỦ CĂN CỨ",IF(NOT(OR(C103="Số hóa",C103="Cải tiến quy trình",C103="Thuê dịch vụ/đặt hàng",C103="Tự chủ",C103="Xã hội hóa",C103="Công việc mới phát sinh")),"LOẠI TÁC ĐỘNG KHÔNG HỢP LỆ",IF(S103&lt;&gt;"Đã đối chiếu","CHỜ SOÁT TRÙNG",IF(COUNTIFS($A$3:$A$202,A103,$D$3:$D$202,D103,$K$3:$K$202,K103)&gt;1,"TRÙNG CÔNG ĐOẠN",IF(AND(H103="",I103=""),"THIẾU GIỜ TÁC ĐỘNG",IF(AND(H103&lt;&gt;"",OR(E103="",E103&lt;=0)),"THIẾU SẢN PHẨM ÁP DỤNG",IF(AND(H103&lt;&gt;"",E103&gt;SUMIF('3. B1_KhoiLuong'!$A$3:$A$202,A103,'3. B1_KhoiLuong'!$C$3:$C$202)),"SẢN PHẨM ÁP DỤNG VƯỢT B1",IF(AND(F103&lt;&gt;"",G103&lt;&gt;"",F103&lt;G103,OR(I103="",I103&lt;=0)),"THỜI GIAN TĂNG CHƯA GHI GIỜ MỚI",IF(AND(L103="Trước thay đổi, có điều chỉnh",SUMIF($A$3:$A$202,A103,$H$3:$H$202)&gt;SUMIF('3. B1_KhoiLuong'!$A$3:$A$202,A103,'3. B1_KhoiLuong'!$G$3:$G$202)),"GIỜ GIẢM VƯỢT GIỜ B1","ĐẠT")))))))))))</f>
        <v/>
      </c>
      <c r="Q103" s="81"/>
      <c r="R103" s="81"/>
      <c r="S103" s="81"/>
    </row>
    <row r="104" spans="1:19">
      <c r="A104" s="81"/>
      <c r="B104" s="83" t="str">
        <f>IF(A104="","",IFERROR(IF(INDEX('2. A2_CongViec'!$C$3:$C$202,MATCH(A104,'2. A2_CongViec'!$A$3:$A$202,0))="","",INDEX('2. A2_CongViec'!$C$3:$C$202,MATCH(A104,'2. A2_CongViec'!$A$3:$A$202,0))),""))</f>
        <v/>
      </c>
      <c r="C104" s="81"/>
      <c r="D104" s="81"/>
      <c r="E104" s="81"/>
      <c r="F104" s="81"/>
      <c r="G104" s="81"/>
      <c r="H104" s="84" t="str">
        <f t="shared" si="9"/>
        <v/>
      </c>
      <c r="I104" s="81"/>
      <c r="J104" s="81"/>
      <c r="K104" s="81"/>
      <c r="L104" s="81"/>
      <c r="M104" s="81"/>
      <c r="N104" s="84" t="str">
        <f t="shared" si="10"/>
        <v/>
      </c>
      <c r="O104" s="84" t="str">
        <f t="shared" si="11"/>
        <v/>
      </c>
      <c r="P104" s="83" t="str">
        <f>IF(A104="","",IF(M104="Ước lượng tham khảo","THAM KHẢO – KHÔNG TÍNH",IF(OR(B104="",D104="",J104="",K104="",L104="",M104&lt;&gt;"Đã kiểm chứng"),"CHƯA ĐỦ CĂN CỨ",IF(NOT(OR(C104="Số hóa",C104="Cải tiến quy trình",C104="Thuê dịch vụ/đặt hàng",C104="Tự chủ",C104="Xã hội hóa",C104="Công việc mới phát sinh")),"LOẠI TÁC ĐỘNG KHÔNG HỢP LỆ",IF(S104&lt;&gt;"Đã đối chiếu","CHỜ SOÁT TRÙNG",IF(COUNTIFS($A$3:$A$202,A104,$D$3:$D$202,D104,$K$3:$K$202,K104)&gt;1,"TRÙNG CÔNG ĐOẠN",IF(AND(H104="",I104=""),"THIẾU GIỜ TÁC ĐỘNG",IF(AND(H104&lt;&gt;"",OR(E104="",E104&lt;=0)),"THIẾU SẢN PHẨM ÁP DỤNG",IF(AND(H104&lt;&gt;"",E104&gt;SUMIF('3. B1_KhoiLuong'!$A$3:$A$202,A104,'3. B1_KhoiLuong'!$C$3:$C$202)),"SẢN PHẨM ÁP DỤNG VƯỢT B1",IF(AND(F104&lt;&gt;"",G104&lt;&gt;"",F104&lt;G104,OR(I104="",I104&lt;=0)),"THỜI GIAN TĂNG CHƯA GHI GIỜ MỚI",IF(AND(L104="Trước thay đổi, có điều chỉnh",SUMIF($A$3:$A$202,A104,$H$3:$H$202)&gt;SUMIF('3. B1_KhoiLuong'!$A$3:$A$202,A104,'3. B1_KhoiLuong'!$G$3:$G$202)),"GIỜ GIẢM VƯỢT GIỜ B1","ĐẠT")))))))))))</f>
        <v/>
      </c>
      <c r="Q104" s="81"/>
      <c r="R104" s="81"/>
      <c r="S104" s="81"/>
    </row>
    <row r="105" spans="1:19">
      <c r="A105" s="81"/>
      <c r="B105" s="83" t="str">
        <f>IF(A105="","",IFERROR(IF(INDEX('2. A2_CongViec'!$C$3:$C$202,MATCH(A105,'2. A2_CongViec'!$A$3:$A$202,0))="","",INDEX('2. A2_CongViec'!$C$3:$C$202,MATCH(A105,'2. A2_CongViec'!$A$3:$A$202,0))),""))</f>
        <v/>
      </c>
      <c r="C105" s="81"/>
      <c r="D105" s="81"/>
      <c r="E105" s="81"/>
      <c r="F105" s="81"/>
      <c r="G105" s="81"/>
      <c r="H105" s="84" t="str">
        <f t="shared" si="9"/>
        <v/>
      </c>
      <c r="I105" s="81"/>
      <c r="J105" s="81"/>
      <c r="K105" s="81"/>
      <c r="L105" s="81"/>
      <c r="M105" s="81"/>
      <c r="N105" s="84" t="str">
        <f t="shared" si="10"/>
        <v/>
      </c>
      <c r="O105" s="84" t="str">
        <f t="shared" si="11"/>
        <v/>
      </c>
      <c r="P105" s="83" t="str">
        <f>IF(A105="","",IF(M105="Ước lượng tham khảo","THAM KHẢO – KHÔNG TÍNH",IF(OR(B105="",D105="",J105="",K105="",L105="",M105&lt;&gt;"Đã kiểm chứng"),"CHƯA ĐỦ CĂN CỨ",IF(NOT(OR(C105="Số hóa",C105="Cải tiến quy trình",C105="Thuê dịch vụ/đặt hàng",C105="Tự chủ",C105="Xã hội hóa",C105="Công việc mới phát sinh")),"LOẠI TÁC ĐỘNG KHÔNG HỢP LỆ",IF(S105&lt;&gt;"Đã đối chiếu","CHỜ SOÁT TRÙNG",IF(COUNTIFS($A$3:$A$202,A105,$D$3:$D$202,D105,$K$3:$K$202,K105)&gt;1,"TRÙNG CÔNG ĐOẠN",IF(AND(H105="",I105=""),"THIẾU GIỜ TÁC ĐỘNG",IF(AND(H105&lt;&gt;"",OR(E105="",E105&lt;=0)),"THIẾU SẢN PHẨM ÁP DỤNG",IF(AND(H105&lt;&gt;"",E105&gt;SUMIF('3. B1_KhoiLuong'!$A$3:$A$202,A105,'3. B1_KhoiLuong'!$C$3:$C$202)),"SẢN PHẨM ÁP DỤNG VƯỢT B1",IF(AND(F105&lt;&gt;"",G105&lt;&gt;"",F105&lt;G105,OR(I105="",I105&lt;=0)),"THỜI GIAN TĂNG CHƯA GHI GIỜ MỚI",IF(AND(L105="Trước thay đổi, có điều chỉnh",SUMIF($A$3:$A$202,A105,$H$3:$H$202)&gt;SUMIF('3. B1_KhoiLuong'!$A$3:$A$202,A105,'3. B1_KhoiLuong'!$G$3:$G$202)),"GIỜ GIẢM VƯỢT GIỜ B1","ĐẠT")))))))))))</f>
        <v/>
      </c>
      <c r="Q105" s="81"/>
      <c r="R105" s="81"/>
      <c r="S105" s="81"/>
    </row>
    <row r="106" spans="1:19">
      <c r="A106" s="81"/>
      <c r="B106" s="83" t="str">
        <f>IF(A106="","",IFERROR(IF(INDEX('2. A2_CongViec'!$C$3:$C$202,MATCH(A106,'2. A2_CongViec'!$A$3:$A$202,0))="","",INDEX('2. A2_CongViec'!$C$3:$C$202,MATCH(A106,'2. A2_CongViec'!$A$3:$A$202,0))),""))</f>
        <v/>
      </c>
      <c r="C106" s="81"/>
      <c r="D106" s="81"/>
      <c r="E106" s="81"/>
      <c r="F106" s="81"/>
      <c r="G106" s="81"/>
      <c r="H106" s="84" t="str">
        <f t="shared" si="9"/>
        <v/>
      </c>
      <c r="I106" s="81"/>
      <c r="J106" s="81"/>
      <c r="K106" s="81"/>
      <c r="L106" s="81"/>
      <c r="M106" s="81"/>
      <c r="N106" s="84" t="str">
        <f t="shared" si="10"/>
        <v/>
      </c>
      <c r="O106" s="84" t="str">
        <f t="shared" si="11"/>
        <v/>
      </c>
      <c r="P106" s="83" t="str">
        <f>IF(A106="","",IF(M106="Ước lượng tham khảo","THAM KHẢO – KHÔNG TÍNH",IF(OR(B106="",D106="",J106="",K106="",L106="",M106&lt;&gt;"Đã kiểm chứng"),"CHƯA ĐỦ CĂN CỨ",IF(NOT(OR(C106="Số hóa",C106="Cải tiến quy trình",C106="Thuê dịch vụ/đặt hàng",C106="Tự chủ",C106="Xã hội hóa",C106="Công việc mới phát sinh")),"LOẠI TÁC ĐỘNG KHÔNG HỢP LỆ",IF(S106&lt;&gt;"Đã đối chiếu","CHỜ SOÁT TRÙNG",IF(COUNTIFS($A$3:$A$202,A106,$D$3:$D$202,D106,$K$3:$K$202,K106)&gt;1,"TRÙNG CÔNG ĐOẠN",IF(AND(H106="",I106=""),"THIẾU GIỜ TÁC ĐỘNG",IF(AND(H106&lt;&gt;"",OR(E106="",E106&lt;=0)),"THIẾU SẢN PHẨM ÁP DỤNG",IF(AND(H106&lt;&gt;"",E106&gt;SUMIF('3. B1_KhoiLuong'!$A$3:$A$202,A106,'3. B1_KhoiLuong'!$C$3:$C$202)),"SẢN PHẨM ÁP DỤNG VƯỢT B1",IF(AND(F106&lt;&gt;"",G106&lt;&gt;"",F106&lt;G106,OR(I106="",I106&lt;=0)),"THỜI GIAN TĂNG CHƯA GHI GIỜ MỚI",IF(AND(L106="Trước thay đổi, có điều chỉnh",SUMIF($A$3:$A$202,A106,$H$3:$H$202)&gt;SUMIF('3. B1_KhoiLuong'!$A$3:$A$202,A106,'3. B1_KhoiLuong'!$G$3:$G$202)),"GIỜ GIẢM VƯỢT GIỜ B1","ĐẠT")))))))))))</f>
        <v/>
      </c>
      <c r="Q106" s="81"/>
      <c r="R106" s="81"/>
      <c r="S106" s="81"/>
    </row>
    <row r="107" spans="1:19">
      <c r="A107" s="81"/>
      <c r="B107" s="83" t="str">
        <f>IF(A107="","",IFERROR(IF(INDEX('2. A2_CongViec'!$C$3:$C$202,MATCH(A107,'2. A2_CongViec'!$A$3:$A$202,0))="","",INDEX('2. A2_CongViec'!$C$3:$C$202,MATCH(A107,'2. A2_CongViec'!$A$3:$A$202,0))),""))</f>
        <v/>
      </c>
      <c r="C107" s="81"/>
      <c r="D107" s="81"/>
      <c r="E107" s="81"/>
      <c r="F107" s="81"/>
      <c r="G107" s="81"/>
      <c r="H107" s="84" t="str">
        <f t="shared" si="9"/>
        <v/>
      </c>
      <c r="I107" s="81"/>
      <c r="J107" s="81"/>
      <c r="K107" s="81"/>
      <c r="L107" s="81"/>
      <c r="M107" s="81"/>
      <c r="N107" s="84" t="str">
        <f t="shared" si="10"/>
        <v/>
      </c>
      <c r="O107" s="84" t="str">
        <f t="shared" si="11"/>
        <v/>
      </c>
      <c r="P107" s="83" t="str">
        <f>IF(A107="","",IF(M107="Ước lượng tham khảo","THAM KHẢO – KHÔNG TÍNH",IF(OR(B107="",D107="",J107="",K107="",L107="",M107&lt;&gt;"Đã kiểm chứng"),"CHƯA ĐỦ CĂN CỨ",IF(NOT(OR(C107="Số hóa",C107="Cải tiến quy trình",C107="Thuê dịch vụ/đặt hàng",C107="Tự chủ",C107="Xã hội hóa",C107="Công việc mới phát sinh")),"LOẠI TÁC ĐỘNG KHÔNG HỢP LỆ",IF(S107&lt;&gt;"Đã đối chiếu","CHỜ SOÁT TRÙNG",IF(COUNTIFS($A$3:$A$202,A107,$D$3:$D$202,D107,$K$3:$K$202,K107)&gt;1,"TRÙNG CÔNG ĐOẠN",IF(AND(H107="",I107=""),"THIẾU GIỜ TÁC ĐỘNG",IF(AND(H107&lt;&gt;"",OR(E107="",E107&lt;=0)),"THIẾU SẢN PHẨM ÁP DỤNG",IF(AND(H107&lt;&gt;"",E107&gt;SUMIF('3. B1_KhoiLuong'!$A$3:$A$202,A107,'3. B1_KhoiLuong'!$C$3:$C$202)),"SẢN PHẨM ÁP DỤNG VƯỢT B1",IF(AND(F107&lt;&gt;"",G107&lt;&gt;"",F107&lt;G107,OR(I107="",I107&lt;=0)),"THỜI GIAN TĂNG CHƯA GHI GIỜ MỚI",IF(AND(L107="Trước thay đổi, có điều chỉnh",SUMIF($A$3:$A$202,A107,$H$3:$H$202)&gt;SUMIF('3. B1_KhoiLuong'!$A$3:$A$202,A107,'3. B1_KhoiLuong'!$G$3:$G$202)),"GIỜ GIẢM VƯỢT GIỜ B1","ĐẠT")))))))))))</f>
        <v/>
      </c>
      <c r="Q107" s="81"/>
      <c r="R107" s="81"/>
      <c r="S107" s="81"/>
    </row>
    <row r="108" spans="1:19">
      <c r="A108" s="81"/>
      <c r="B108" s="83" t="str">
        <f>IF(A108="","",IFERROR(IF(INDEX('2. A2_CongViec'!$C$3:$C$202,MATCH(A108,'2. A2_CongViec'!$A$3:$A$202,0))="","",INDEX('2. A2_CongViec'!$C$3:$C$202,MATCH(A108,'2. A2_CongViec'!$A$3:$A$202,0))),""))</f>
        <v/>
      </c>
      <c r="C108" s="81"/>
      <c r="D108" s="81"/>
      <c r="E108" s="81"/>
      <c r="F108" s="81"/>
      <c r="G108" s="81"/>
      <c r="H108" s="84" t="str">
        <f t="shared" si="9"/>
        <v/>
      </c>
      <c r="I108" s="81"/>
      <c r="J108" s="81"/>
      <c r="K108" s="81"/>
      <c r="L108" s="81"/>
      <c r="M108" s="81"/>
      <c r="N108" s="84" t="str">
        <f t="shared" si="10"/>
        <v/>
      </c>
      <c r="O108" s="84" t="str">
        <f t="shared" si="11"/>
        <v/>
      </c>
      <c r="P108" s="83" t="str">
        <f>IF(A108="","",IF(M108="Ước lượng tham khảo","THAM KHẢO – KHÔNG TÍNH",IF(OR(B108="",D108="",J108="",K108="",L108="",M108&lt;&gt;"Đã kiểm chứng"),"CHƯA ĐỦ CĂN CỨ",IF(NOT(OR(C108="Số hóa",C108="Cải tiến quy trình",C108="Thuê dịch vụ/đặt hàng",C108="Tự chủ",C108="Xã hội hóa",C108="Công việc mới phát sinh")),"LOẠI TÁC ĐỘNG KHÔNG HỢP LỆ",IF(S108&lt;&gt;"Đã đối chiếu","CHỜ SOÁT TRÙNG",IF(COUNTIFS($A$3:$A$202,A108,$D$3:$D$202,D108,$K$3:$K$202,K108)&gt;1,"TRÙNG CÔNG ĐOẠN",IF(AND(H108="",I108=""),"THIẾU GIỜ TÁC ĐỘNG",IF(AND(H108&lt;&gt;"",OR(E108="",E108&lt;=0)),"THIẾU SẢN PHẨM ÁP DỤNG",IF(AND(H108&lt;&gt;"",E108&gt;SUMIF('3. B1_KhoiLuong'!$A$3:$A$202,A108,'3. B1_KhoiLuong'!$C$3:$C$202)),"SẢN PHẨM ÁP DỤNG VƯỢT B1",IF(AND(F108&lt;&gt;"",G108&lt;&gt;"",F108&lt;G108,OR(I108="",I108&lt;=0)),"THỜI GIAN TĂNG CHƯA GHI GIỜ MỚI",IF(AND(L108="Trước thay đổi, có điều chỉnh",SUMIF($A$3:$A$202,A108,$H$3:$H$202)&gt;SUMIF('3. B1_KhoiLuong'!$A$3:$A$202,A108,'3. B1_KhoiLuong'!$G$3:$G$202)),"GIỜ GIẢM VƯỢT GIỜ B1","ĐẠT")))))))))))</f>
        <v/>
      </c>
      <c r="Q108" s="81"/>
      <c r="R108" s="81"/>
      <c r="S108" s="81"/>
    </row>
    <row r="109" spans="1:19">
      <c r="A109" s="81"/>
      <c r="B109" s="83" t="str">
        <f>IF(A109="","",IFERROR(IF(INDEX('2. A2_CongViec'!$C$3:$C$202,MATCH(A109,'2. A2_CongViec'!$A$3:$A$202,0))="","",INDEX('2. A2_CongViec'!$C$3:$C$202,MATCH(A109,'2. A2_CongViec'!$A$3:$A$202,0))),""))</f>
        <v/>
      </c>
      <c r="C109" s="81"/>
      <c r="D109" s="81"/>
      <c r="E109" s="81"/>
      <c r="F109" s="81"/>
      <c r="G109" s="81"/>
      <c r="H109" s="84" t="str">
        <f t="shared" si="9"/>
        <v/>
      </c>
      <c r="I109" s="81"/>
      <c r="J109" s="81"/>
      <c r="K109" s="81"/>
      <c r="L109" s="81"/>
      <c r="M109" s="81"/>
      <c r="N109" s="84" t="str">
        <f t="shared" si="10"/>
        <v/>
      </c>
      <c r="O109" s="84" t="str">
        <f t="shared" si="11"/>
        <v/>
      </c>
      <c r="P109" s="83" t="str">
        <f>IF(A109="","",IF(M109="Ước lượng tham khảo","THAM KHẢO – KHÔNG TÍNH",IF(OR(B109="",D109="",J109="",K109="",L109="",M109&lt;&gt;"Đã kiểm chứng"),"CHƯA ĐỦ CĂN CỨ",IF(NOT(OR(C109="Số hóa",C109="Cải tiến quy trình",C109="Thuê dịch vụ/đặt hàng",C109="Tự chủ",C109="Xã hội hóa",C109="Công việc mới phát sinh")),"LOẠI TÁC ĐỘNG KHÔNG HỢP LỆ",IF(S109&lt;&gt;"Đã đối chiếu","CHỜ SOÁT TRÙNG",IF(COUNTIFS($A$3:$A$202,A109,$D$3:$D$202,D109,$K$3:$K$202,K109)&gt;1,"TRÙNG CÔNG ĐOẠN",IF(AND(H109="",I109=""),"THIẾU GIỜ TÁC ĐỘNG",IF(AND(H109&lt;&gt;"",OR(E109="",E109&lt;=0)),"THIẾU SẢN PHẨM ÁP DỤNG",IF(AND(H109&lt;&gt;"",E109&gt;SUMIF('3. B1_KhoiLuong'!$A$3:$A$202,A109,'3. B1_KhoiLuong'!$C$3:$C$202)),"SẢN PHẨM ÁP DỤNG VƯỢT B1",IF(AND(F109&lt;&gt;"",G109&lt;&gt;"",F109&lt;G109,OR(I109="",I109&lt;=0)),"THỜI GIAN TĂNG CHƯA GHI GIỜ MỚI",IF(AND(L109="Trước thay đổi, có điều chỉnh",SUMIF($A$3:$A$202,A109,$H$3:$H$202)&gt;SUMIF('3. B1_KhoiLuong'!$A$3:$A$202,A109,'3. B1_KhoiLuong'!$G$3:$G$202)),"GIỜ GIẢM VƯỢT GIỜ B1","ĐẠT")))))))))))</f>
        <v/>
      </c>
      <c r="Q109" s="81"/>
      <c r="R109" s="81"/>
      <c r="S109" s="81"/>
    </row>
    <row r="110" spans="1:19">
      <c r="A110" s="81"/>
      <c r="B110" s="83" t="str">
        <f>IF(A110="","",IFERROR(IF(INDEX('2. A2_CongViec'!$C$3:$C$202,MATCH(A110,'2. A2_CongViec'!$A$3:$A$202,0))="","",INDEX('2. A2_CongViec'!$C$3:$C$202,MATCH(A110,'2. A2_CongViec'!$A$3:$A$202,0))),""))</f>
        <v/>
      </c>
      <c r="C110" s="81"/>
      <c r="D110" s="81"/>
      <c r="E110" s="81"/>
      <c r="F110" s="81"/>
      <c r="G110" s="81"/>
      <c r="H110" s="84" t="str">
        <f t="shared" si="9"/>
        <v/>
      </c>
      <c r="I110" s="81"/>
      <c r="J110" s="81"/>
      <c r="K110" s="81"/>
      <c r="L110" s="81"/>
      <c r="M110" s="81"/>
      <c r="N110" s="84" t="str">
        <f t="shared" si="10"/>
        <v/>
      </c>
      <c r="O110" s="84" t="str">
        <f t="shared" si="11"/>
        <v/>
      </c>
      <c r="P110" s="83" t="str">
        <f>IF(A110="","",IF(M110="Ước lượng tham khảo","THAM KHẢO – KHÔNG TÍNH",IF(OR(B110="",D110="",J110="",K110="",L110="",M110&lt;&gt;"Đã kiểm chứng"),"CHƯA ĐỦ CĂN CỨ",IF(NOT(OR(C110="Số hóa",C110="Cải tiến quy trình",C110="Thuê dịch vụ/đặt hàng",C110="Tự chủ",C110="Xã hội hóa",C110="Công việc mới phát sinh")),"LOẠI TÁC ĐỘNG KHÔNG HỢP LỆ",IF(S110&lt;&gt;"Đã đối chiếu","CHỜ SOÁT TRÙNG",IF(COUNTIFS($A$3:$A$202,A110,$D$3:$D$202,D110,$K$3:$K$202,K110)&gt;1,"TRÙNG CÔNG ĐOẠN",IF(AND(H110="",I110=""),"THIẾU GIỜ TÁC ĐỘNG",IF(AND(H110&lt;&gt;"",OR(E110="",E110&lt;=0)),"THIẾU SẢN PHẨM ÁP DỤNG",IF(AND(H110&lt;&gt;"",E110&gt;SUMIF('3. B1_KhoiLuong'!$A$3:$A$202,A110,'3. B1_KhoiLuong'!$C$3:$C$202)),"SẢN PHẨM ÁP DỤNG VƯỢT B1",IF(AND(F110&lt;&gt;"",G110&lt;&gt;"",F110&lt;G110,OR(I110="",I110&lt;=0)),"THỜI GIAN TĂNG CHƯA GHI GIỜ MỚI",IF(AND(L110="Trước thay đổi, có điều chỉnh",SUMIF($A$3:$A$202,A110,$H$3:$H$202)&gt;SUMIF('3. B1_KhoiLuong'!$A$3:$A$202,A110,'3. B1_KhoiLuong'!$G$3:$G$202)),"GIỜ GIẢM VƯỢT GIỜ B1","ĐẠT")))))))))))</f>
        <v/>
      </c>
      <c r="Q110" s="81"/>
      <c r="R110" s="81"/>
      <c r="S110" s="81"/>
    </row>
    <row r="111" spans="1:19">
      <c r="A111" s="81"/>
      <c r="B111" s="83" t="str">
        <f>IF(A111="","",IFERROR(IF(INDEX('2. A2_CongViec'!$C$3:$C$202,MATCH(A111,'2. A2_CongViec'!$A$3:$A$202,0))="","",INDEX('2. A2_CongViec'!$C$3:$C$202,MATCH(A111,'2. A2_CongViec'!$A$3:$A$202,0))),""))</f>
        <v/>
      </c>
      <c r="C111" s="81"/>
      <c r="D111" s="81"/>
      <c r="E111" s="81"/>
      <c r="F111" s="81"/>
      <c r="G111" s="81"/>
      <c r="H111" s="84" t="str">
        <f t="shared" si="9"/>
        <v/>
      </c>
      <c r="I111" s="81"/>
      <c r="J111" s="81"/>
      <c r="K111" s="81"/>
      <c r="L111" s="81"/>
      <c r="M111" s="81"/>
      <c r="N111" s="84" t="str">
        <f t="shared" si="10"/>
        <v/>
      </c>
      <c r="O111" s="84" t="str">
        <f t="shared" si="11"/>
        <v/>
      </c>
      <c r="P111" s="83" t="str">
        <f>IF(A111="","",IF(M111="Ước lượng tham khảo","THAM KHẢO – KHÔNG TÍNH",IF(OR(B111="",D111="",J111="",K111="",L111="",M111&lt;&gt;"Đã kiểm chứng"),"CHƯA ĐỦ CĂN CỨ",IF(NOT(OR(C111="Số hóa",C111="Cải tiến quy trình",C111="Thuê dịch vụ/đặt hàng",C111="Tự chủ",C111="Xã hội hóa",C111="Công việc mới phát sinh")),"LOẠI TÁC ĐỘNG KHÔNG HỢP LỆ",IF(S111&lt;&gt;"Đã đối chiếu","CHỜ SOÁT TRÙNG",IF(COUNTIFS($A$3:$A$202,A111,$D$3:$D$202,D111,$K$3:$K$202,K111)&gt;1,"TRÙNG CÔNG ĐOẠN",IF(AND(H111="",I111=""),"THIẾU GIỜ TÁC ĐỘNG",IF(AND(H111&lt;&gt;"",OR(E111="",E111&lt;=0)),"THIẾU SẢN PHẨM ÁP DỤNG",IF(AND(H111&lt;&gt;"",E111&gt;SUMIF('3. B1_KhoiLuong'!$A$3:$A$202,A111,'3. B1_KhoiLuong'!$C$3:$C$202)),"SẢN PHẨM ÁP DỤNG VƯỢT B1",IF(AND(F111&lt;&gt;"",G111&lt;&gt;"",F111&lt;G111,OR(I111="",I111&lt;=0)),"THỜI GIAN TĂNG CHƯA GHI GIỜ MỚI",IF(AND(L111="Trước thay đổi, có điều chỉnh",SUMIF($A$3:$A$202,A111,$H$3:$H$202)&gt;SUMIF('3. B1_KhoiLuong'!$A$3:$A$202,A111,'3. B1_KhoiLuong'!$G$3:$G$202)),"GIỜ GIẢM VƯỢT GIỜ B1","ĐẠT")))))))))))</f>
        <v/>
      </c>
      <c r="Q111" s="81"/>
      <c r="R111" s="81"/>
      <c r="S111" s="81"/>
    </row>
    <row r="112" spans="1:19">
      <c r="A112" s="81"/>
      <c r="B112" s="83" t="str">
        <f>IF(A112="","",IFERROR(IF(INDEX('2. A2_CongViec'!$C$3:$C$202,MATCH(A112,'2. A2_CongViec'!$A$3:$A$202,0))="","",INDEX('2. A2_CongViec'!$C$3:$C$202,MATCH(A112,'2. A2_CongViec'!$A$3:$A$202,0))),""))</f>
        <v/>
      </c>
      <c r="C112" s="81"/>
      <c r="D112" s="81"/>
      <c r="E112" s="81"/>
      <c r="F112" s="81"/>
      <c r="G112" s="81"/>
      <c r="H112" s="84" t="str">
        <f t="shared" si="9"/>
        <v/>
      </c>
      <c r="I112" s="81"/>
      <c r="J112" s="81"/>
      <c r="K112" s="81"/>
      <c r="L112" s="81"/>
      <c r="M112" s="81"/>
      <c r="N112" s="84" t="str">
        <f t="shared" si="10"/>
        <v/>
      </c>
      <c r="O112" s="84" t="str">
        <f t="shared" si="11"/>
        <v/>
      </c>
      <c r="P112" s="83" t="str">
        <f>IF(A112="","",IF(M112="Ước lượng tham khảo","THAM KHẢO – KHÔNG TÍNH",IF(OR(B112="",D112="",J112="",K112="",L112="",M112&lt;&gt;"Đã kiểm chứng"),"CHƯA ĐỦ CĂN CỨ",IF(NOT(OR(C112="Số hóa",C112="Cải tiến quy trình",C112="Thuê dịch vụ/đặt hàng",C112="Tự chủ",C112="Xã hội hóa",C112="Công việc mới phát sinh")),"LOẠI TÁC ĐỘNG KHÔNG HỢP LỆ",IF(S112&lt;&gt;"Đã đối chiếu","CHỜ SOÁT TRÙNG",IF(COUNTIFS($A$3:$A$202,A112,$D$3:$D$202,D112,$K$3:$K$202,K112)&gt;1,"TRÙNG CÔNG ĐOẠN",IF(AND(H112="",I112=""),"THIẾU GIỜ TÁC ĐỘNG",IF(AND(H112&lt;&gt;"",OR(E112="",E112&lt;=0)),"THIẾU SẢN PHẨM ÁP DỤNG",IF(AND(H112&lt;&gt;"",E112&gt;SUMIF('3. B1_KhoiLuong'!$A$3:$A$202,A112,'3. B1_KhoiLuong'!$C$3:$C$202)),"SẢN PHẨM ÁP DỤNG VƯỢT B1",IF(AND(F112&lt;&gt;"",G112&lt;&gt;"",F112&lt;G112,OR(I112="",I112&lt;=0)),"THỜI GIAN TĂNG CHƯA GHI GIỜ MỚI",IF(AND(L112="Trước thay đổi, có điều chỉnh",SUMIF($A$3:$A$202,A112,$H$3:$H$202)&gt;SUMIF('3. B1_KhoiLuong'!$A$3:$A$202,A112,'3. B1_KhoiLuong'!$G$3:$G$202)),"GIỜ GIẢM VƯỢT GIỜ B1","ĐẠT")))))))))))</f>
        <v/>
      </c>
      <c r="Q112" s="81"/>
      <c r="R112" s="81"/>
      <c r="S112" s="81"/>
    </row>
    <row r="113" spans="1:19">
      <c r="A113" s="81"/>
      <c r="B113" s="83" t="str">
        <f>IF(A113="","",IFERROR(IF(INDEX('2. A2_CongViec'!$C$3:$C$202,MATCH(A113,'2. A2_CongViec'!$A$3:$A$202,0))="","",INDEX('2. A2_CongViec'!$C$3:$C$202,MATCH(A113,'2. A2_CongViec'!$A$3:$A$202,0))),""))</f>
        <v/>
      </c>
      <c r="C113" s="81"/>
      <c r="D113" s="81"/>
      <c r="E113" s="81"/>
      <c r="F113" s="81"/>
      <c r="G113" s="81"/>
      <c r="H113" s="84" t="str">
        <f t="shared" si="9"/>
        <v/>
      </c>
      <c r="I113" s="81"/>
      <c r="J113" s="81"/>
      <c r="K113" s="81"/>
      <c r="L113" s="81"/>
      <c r="M113" s="81"/>
      <c r="N113" s="84" t="str">
        <f t="shared" si="10"/>
        <v/>
      </c>
      <c r="O113" s="84" t="str">
        <f t="shared" si="11"/>
        <v/>
      </c>
      <c r="P113" s="83" t="str">
        <f>IF(A113="","",IF(M113="Ước lượng tham khảo","THAM KHẢO – KHÔNG TÍNH",IF(OR(B113="",D113="",J113="",K113="",L113="",M113&lt;&gt;"Đã kiểm chứng"),"CHƯA ĐỦ CĂN CỨ",IF(NOT(OR(C113="Số hóa",C113="Cải tiến quy trình",C113="Thuê dịch vụ/đặt hàng",C113="Tự chủ",C113="Xã hội hóa",C113="Công việc mới phát sinh")),"LOẠI TÁC ĐỘNG KHÔNG HỢP LỆ",IF(S113&lt;&gt;"Đã đối chiếu","CHỜ SOÁT TRÙNG",IF(COUNTIFS($A$3:$A$202,A113,$D$3:$D$202,D113,$K$3:$K$202,K113)&gt;1,"TRÙNG CÔNG ĐOẠN",IF(AND(H113="",I113=""),"THIẾU GIỜ TÁC ĐỘNG",IF(AND(H113&lt;&gt;"",OR(E113="",E113&lt;=0)),"THIẾU SẢN PHẨM ÁP DỤNG",IF(AND(H113&lt;&gt;"",E113&gt;SUMIF('3. B1_KhoiLuong'!$A$3:$A$202,A113,'3. B1_KhoiLuong'!$C$3:$C$202)),"SẢN PHẨM ÁP DỤNG VƯỢT B1",IF(AND(F113&lt;&gt;"",G113&lt;&gt;"",F113&lt;G113,OR(I113="",I113&lt;=0)),"THỜI GIAN TĂNG CHƯA GHI GIỜ MỚI",IF(AND(L113="Trước thay đổi, có điều chỉnh",SUMIF($A$3:$A$202,A113,$H$3:$H$202)&gt;SUMIF('3. B1_KhoiLuong'!$A$3:$A$202,A113,'3. B1_KhoiLuong'!$G$3:$G$202)),"GIỜ GIẢM VƯỢT GIỜ B1","ĐẠT")))))))))))</f>
        <v/>
      </c>
      <c r="Q113" s="81"/>
      <c r="R113" s="81"/>
      <c r="S113" s="81"/>
    </row>
    <row r="114" spans="1:19">
      <c r="A114" s="81"/>
      <c r="B114" s="83" t="str">
        <f>IF(A114="","",IFERROR(IF(INDEX('2. A2_CongViec'!$C$3:$C$202,MATCH(A114,'2. A2_CongViec'!$A$3:$A$202,0))="","",INDEX('2. A2_CongViec'!$C$3:$C$202,MATCH(A114,'2. A2_CongViec'!$A$3:$A$202,0))),""))</f>
        <v/>
      </c>
      <c r="C114" s="81"/>
      <c r="D114" s="81"/>
      <c r="E114" s="81"/>
      <c r="F114" s="81"/>
      <c r="G114" s="81"/>
      <c r="H114" s="84" t="str">
        <f t="shared" si="9"/>
        <v/>
      </c>
      <c r="I114" s="81"/>
      <c r="J114" s="81"/>
      <c r="K114" s="81"/>
      <c r="L114" s="81"/>
      <c r="M114" s="81"/>
      <c r="N114" s="84" t="str">
        <f t="shared" si="10"/>
        <v/>
      </c>
      <c r="O114" s="84" t="str">
        <f t="shared" si="11"/>
        <v/>
      </c>
      <c r="P114" s="83" t="str">
        <f>IF(A114="","",IF(M114="Ước lượng tham khảo","THAM KHẢO – KHÔNG TÍNH",IF(OR(B114="",D114="",J114="",K114="",L114="",M114&lt;&gt;"Đã kiểm chứng"),"CHƯA ĐỦ CĂN CỨ",IF(NOT(OR(C114="Số hóa",C114="Cải tiến quy trình",C114="Thuê dịch vụ/đặt hàng",C114="Tự chủ",C114="Xã hội hóa",C114="Công việc mới phát sinh")),"LOẠI TÁC ĐỘNG KHÔNG HỢP LỆ",IF(S114&lt;&gt;"Đã đối chiếu","CHỜ SOÁT TRÙNG",IF(COUNTIFS($A$3:$A$202,A114,$D$3:$D$202,D114,$K$3:$K$202,K114)&gt;1,"TRÙNG CÔNG ĐOẠN",IF(AND(H114="",I114=""),"THIẾU GIỜ TÁC ĐỘNG",IF(AND(H114&lt;&gt;"",OR(E114="",E114&lt;=0)),"THIẾU SẢN PHẨM ÁP DỤNG",IF(AND(H114&lt;&gt;"",E114&gt;SUMIF('3. B1_KhoiLuong'!$A$3:$A$202,A114,'3. B1_KhoiLuong'!$C$3:$C$202)),"SẢN PHẨM ÁP DỤNG VƯỢT B1",IF(AND(F114&lt;&gt;"",G114&lt;&gt;"",F114&lt;G114,OR(I114="",I114&lt;=0)),"THỜI GIAN TĂNG CHƯA GHI GIỜ MỚI",IF(AND(L114="Trước thay đổi, có điều chỉnh",SUMIF($A$3:$A$202,A114,$H$3:$H$202)&gt;SUMIF('3. B1_KhoiLuong'!$A$3:$A$202,A114,'3. B1_KhoiLuong'!$G$3:$G$202)),"GIỜ GIẢM VƯỢT GIỜ B1","ĐẠT")))))))))))</f>
        <v/>
      </c>
      <c r="Q114" s="81"/>
      <c r="R114" s="81"/>
      <c r="S114" s="81"/>
    </row>
    <row r="115" spans="1:19">
      <c r="A115" s="81"/>
      <c r="B115" s="83" t="str">
        <f>IF(A115="","",IFERROR(IF(INDEX('2. A2_CongViec'!$C$3:$C$202,MATCH(A115,'2. A2_CongViec'!$A$3:$A$202,0))="","",INDEX('2. A2_CongViec'!$C$3:$C$202,MATCH(A115,'2. A2_CongViec'!$A$3:$A$202,0))),""))</f>
        <v/>
      </c>
      <c r="C115" s="81"/>
      <c r="D115" s="81"/>
      <c r="E115" s="81"/>
      <c r="F115" s="81"/>
      <c r="G115" s="81"/>
      <c r="H115" s="84" t="str">
        <f t="shared" si="9"/>
        <v/>
      </c>
      <c r="I115" s="81"/>
      <c r="J115" s="81"/>
      <c r="K115" s="81"/>
      <c r="L115" s="81"/>
      <c r="M115" s="81"/>
      <c r="N115" s="84" t="str">
        <f t="shared" si="10"/>
        <v/>
      </c>
      <c r="O115" s="84" t="str">
        <f t="shared" si="11"/>
        <v/>
      </c>
      <c r="P115" s="83" t="str">
        <f>IF(A115="","",IF(M115="Ước lượng tham khảo","THAM KHẢO – KHÔNG TÍNH",IF(OR(B115="",D115="",J115="",K115="",L115="",M115&lt;&gt;"Đã kiểm chứng"),"CHƯA ĐỦ CĂN CỨ",IF(NOT(OR(C115="Số hóa",C115="Cải tiến quy trình",C115="Thuê dịch vụ/đặt hàng",C115="Tự chủ",C115="Xã hội hóa",C115="Công việc mới phát sinh")),"LOẠI TÁC ĐỘNG KHÔNG HỢP LỆ",IF(S115&lt;&gt;"Đã đối chiếu","CHỜ SOÁT TRÙNG",IF(COUNTIFS($A$3:$A$202,A115,$D$3:$D$202,D115,$K$3:$K$202,K115)&gt;1,"TRÙNG CÔNG ĐOẠN",IF(AND(H115="",I115=""),"THIẾU GIỜ TÁC ĐỘNG",IF(AND(H115&lt;&gt;"",OR(E115="",E115&lt;=0)),"THIẾU SẢN PHẨM ÁP DỤNG",IF(AND(H115&lt;&gt;"",E115&gt;SUMIF('3. B1_KhoiLuong'!$A$3:$A$202,A115,'3. B1_KhoiLuong'!$C$3:$C$202)),"SẢN PHẨM ÁP DỤNG VƯỢT B1",IF(AND(F115&lt;&gt;"",G115&lt;&gt;"",F115&lt;G115,OR(I115="",I115&lt;=0)),"THỜI GIAN TĂNG CHƯA GHI GIỜ MỚI",IF(AND(L115="Trước thay đổi, có điều chỉnh",SUMIF($A$3:$A$202,A115,$H$3:$H$202)&gt;SUMIF('3. B1_KhoiLuong'!$A$3:$A$202,A115,'3. B1_KhoiLuong'!$G$3:$G$202)),"GIỜ GIẢM VƯỢT GIỜ B1","ĐẠT")))))))))))</f>
        <v/>
      </c>
      <c r="Q115" s="81"/>
      <c r="R115" s="81"/>
      <c r="S115" s="81"/>
    </row>
    <row r="116" spans="1:19">
      <c r="A116" s="81"/>
      <c r="B116" s="83" t="str">
        <f>IF(A116="","",IFERROR(IF(INDEX('2. A2_CongViec'!$C$3:$C$202,MATCH(A116,'2. A2_CongViec'!$A$3:$A$202,0))="","",INDEX('2. A2_CongViec'!$C$3:$C$202,MATCH(A116,'2. A2_CongViec'!$A$3:$A$202,0))),""))</f>
        <v/>
      </c>
      <c r="C116" s="81"/>
      <c r="D116" s="81"/>
      <c r="E116" s="81"/>
      <c r="F116" s="81"/>
      <c r="G116" s="81"/>
      <c r="H116" s="84" t="str">
        <f t="shared" si="9"/>
        <v/>
      </c>
      <c r="I116" s="81"/>
      <c r="J116" s="81"/>
      <c r="K116" s="81"/>
      <c r="L116" s="81"/>
      <c r="M116" s="81"/>
      <c r="N116" s="84" t="str">
        <f t="shared" si="10"/>
        <v/>
      </c>
      <c r="O116" s="84" t="str">
        <f t="shared" si="11"/>
        <v/>
      </c>
      <c r="P116" s="83" t="str">
        <f>IF(A116="","",IF(M116="Ước lượng tham khảo","THAM KHẢO – KHÔNG TÍNH",IF(OR(B116="",D116="",J116="",K116="",L116="",M116&lt;&gt;"Đã kiểm chứng"),"CHƯA ĐỦ CĂN CỨ",IF(NOT(OR(C116="Số hóa",C116="Cải tiến quy trình",C116="Thuê dịch vụ/đặt hàng",C116="Tự chủ",C116="Xã hội hóa",C116="Công việc mới phát sinh")),"LOẠI TÁC ĐỘNG KHÔNG HỢP LỆ",IF(S116&lt;&gt;"Đã đối chiếu","CHỜ SOÁT TRÙNG",IF(COUNTIFS($A$3:$A$202,A116,$D$3:$D$202,D116,$K$3:$K$202,K116)&gt;1,"TRÙNG CÔNG ĐOẠN",IF(AND(H116="",I116=""),"THIẾU GIỜ TÁC ĐỘNG",IF(AND(H116&lt;&gt;"",OR(E116="",E116&lt;=0)),"THIẾU SẢN PHẨM ÁP DỤNG",IF(AND(H116&lt;&gt;"",E116&gt;SUMIF('3. B1_KhoiLuong'!$A$3:$A$202,A116,'3. B1_KhoiLuong'!$C$3:$C$202)),"SẢN PHẨM ÁP DỤNG VƯỢT B1",IF(AND(F116&lt;&gt;"",G116&lt;&gt;"",F116&lt;G116,OR(I116="",I116&lt;=0)),"THỜI GIAN TĂNG CHƯA GHI GIỜ MỚI",IF(AND(L116="Trước thay đổi, có điều chỉnh",SUMIF($A$3:$A$202,A116,$H$3:$H$202)&gt;SUMIF('3. B1_KhoiLuong'!$A$3:$A$202,A116,'3. B1_KhoiLuong'!$G$3:$G$202)),"GIỜ GIẢM VƯỢT GIỜ B1","ĐẠT")))))))))))</f>
        <v/>
      </c>
      <c r="Q116" s="81"/>
      <c r="R116" s="81"/>
      <c r="S116" s="81"/>
    </row>
    <row r="117" spans="1:19">
      <c r="A117" s="81"/>
      <c r="B117" s="83" t="str">
        <f>IF(A117="","",IFERROR(IF(INDEX('2. A2_CongViec'!$C$3:$C$202,MATCH(A117,'2. A2_CongViec'!$A$3:$A$202,0))="","",INDEX('2. A2_CongViec'!$C$3:$C$202,MATCH(A117,'2. A2_CongViec'!$A$3:$A$202,0))),""))</f>
        <v/>
      </c>
      <c r="C117" s="81"/>
      <c r="D117" s="81"/>
      <c r="E117" s="81"/>
      <c r="F117" s="81"/>
      <c r="G117" s="81"/>
      <c r="H117" s="84" t="str">
        <f t="shared" si="9"/>
        <v/>
      </c>
      <c r="I117" s="81"/>
      <c r="J117" s="81"/>
      <c r="K117" s="81"/>
      <c r="L117" s="81"/>
      <c r="M117" s="81"/>
      <c r="N117" s="84" t="str">
        <f t="shared" si="10"/>
        <v/>
      </c>
      <c r="O117" s="84" t="str">
        <f t="shared" si="11"/>
        <v/>
      </c>
      <c r="P117" s="83" t="str">
        <f>IF(A117="","",IF(M117="Ước lượng tham khảo","THAM KHẢO – KHÔNG TÍNH",IF(OR(B117="",D117="",J117="",K117="",L117="",M117&lt;&gt;"Đã kiểm chứng"),"CHƯA ĐỦ CĂN CỨ",IF(NOT(OR(C117="Số hóa",C117="Cải tiến quy trình",C117="Thuê dịch vụ/đặt hàng",C117="Tự chủ",C117="Xã hội hóa",C117="Công việc mới phát sinh")),"LOẠI TÁC ĐỘNG KHÔNG HỢP LỆ",IF(S117&lt;&gt;"Đã đối chiếu","CHỜ SOÁT TRÙNG",IF(COUNTIFS($A$3:$A$202,A117,$D$3:$D$202,D117,$K$3:$K$202,K117)&gt;1,"TRÙNG CÔNG ĐOẠN",IF(AND(H117="",I117=""),"THIẾU GIỜ TÁC ĐỘNG",IF(AND(H117&lt;&gt;"",OR(E117="",E117&lt;=0)),"THIẾU SẢN PHẨM ÁP DỤNG",IF(AND(H117&lt;&gt;"",E117&gt;SUMIF('3. B1_KhoiLuong'!$A$3:$A$202,A117,'3. B1_KhoiLuong'!$C$3:$C$202)),"SẢN PHẨM ÁP DỤNG VƯỢT B1",IF(AND(F117&lt;&gt;"",G117&lt;&gt;"",F117&lt;G117,OR(I117="",I117&lt;=0)),"THỜI GIAN TĂNG CHƯA GHI GIỜ MỚI",IF(AND(L117="Trước thay đổi, có điều chỉnh",SUMIF($A$3:$A$202,A117,$H$3:$H$202)&gt;SUMIF('3. B1_KhoiLuong'!$A$3:$A$202,A117,'3. B1_KhoiLuong'!$G$3:$G$202)),"GIỜ GIẢM VƯỢT GIỜ B1","ĐẠT")))))))))))</f>
        <v/>
      </c>
      <c r="Q117" s="81"/>
      <c r="R117" s="81"/>
      <c r="S117" s="81"/>
    </row>
    <row r="118" spans="1:19">
      <c r="A118" s="81"/>
      <c r="B118" s="83" t="str">
        <f>IF(A118="","",IFERROR(IF(INDEX('2. A2_CongViec'!$C$3:$C$202,MATCH(A118,'2. A2_CongViec'!$A$3:$A$202,0))="","",INDEX('2. A2_CongViec'!$C$3:$C$202,MATCH(A118,'2. A2_CongViec'!$A$3:$A$202,0))),""))</f>
        <v/>
      </c>
      <c r="C118" s="81"/>
      <c r="D118" s="81"/>
      <c r="E118" s="81"/>
      <c r="F118" s="81"/>
      <c r="G118" s="81"/>
      <c r="H118" s="84" t="str">
        <f t="shared" si="9"/>
        <v/>
      </c>
      <c r="I118" s="81"/>
      <c r="J118" s="81"/>
      <c r="K118" s="81"/>
      <c r="L118" s="81"/>
      <c r="M118" s="81"/>
      <c r="N118" s="84" t="str">
        <f t="shared" si="10"/>
        <v/>
      </c>
      <c r="O118" s="84" t="str">
        <f t="shared" si="11"/>
        <v/>
      </c>
      <c r="P118" s="83" t="str">
        <f>IF(A118="","",IF(M118="Ước lượng tham khảo","THAM KHẢO – KHÔNG TÍNH",IF(OR(B118="",D118="",J118="",K118="",L118="",M118&lt;&gt;"Đã kiểm chứng"),"CHƯA ĐỦ CĂN CỨ",IF(NOT(OR(C118="Số hóa",C118="Cải tiến quy trình",C118="Thuê dịch vụ/đặt hàng",C118="Tự chủ",C118="Xã hội hóa",C118="Công việc mới phát sinh")),"LOẠI TÁC ĐỘNG KHÔNG HỢP LỆ",IF(S118&lt;&gt;"Đã đối chiếu","CHỜ SOÁT TRÙNG",IF(COUNTIFS($A$3:$A$202,A118,$D$3:$D$202,D118,$K$3:$K$202,K118)&gt;1,"TRÙNG CÔNG ĐOẠN",IF(AND(H118="",I118=""),"THIẾU GIỜ TÁC ĐỘNG",IF(AND(H118&lt;&gt;"",OR(E118="",E118&lt;=0)),"THIẾU SẢN PHẨM ÁP DỤNG",IF(AND(H118&lt;&gt;"",E118&gt;SUMIF('3. B1_KhoiLuong'!$A$3:$A$202,A118,'3. B1_KhoiLuong'!$C$3:$C$202)),"SẢN PHẨM ÁP DỤNG VƯỢT B1",IF(AND(F118&lt;&gt;"",G118&lt;&gt;"",F118&lt;G118,OR(I118="",I118&lt;=0)),"THỜI GIAN TĂNG CHƯA GHI GIỜ MỚI",IF(AND(L118="Trước thay đổi, có điều chỉnh",SUMIF($A$3:$A$202,A118,$H$3:$H$202)&gt;SUMIF('3. B1_KhoiLuong'!$A$3:$A$202,A118,'3. B1_KhoiLuong'!$G$3:$G$202)),"GIỜ GIẢM VƯỢT GIỜ B1","ĐẠT")))))))))))</f>
        <v/>
      </c>
      <c r="Q118" s="81"/>
      <c r="R118" s="81"/>
      <c r="S118" s="81"/>
    </row>
    <row r="119" spans="1:19">
      <c r="A119" s="81"/>
      <c r="B119" s="83" t="str">
        <f>IF(A119="","",IFERROR(IF(INDEX('2. A2_CongViec'!$C$3:$C$202,MATCH(A119,'2. A2_CongViec'!$A$3:$A$202,0))="","",INDEX('2. A2_CongViec'!$C$3:$C$202,MATCH(A119,'2. A2_CongViec'!$A$3:$A$202,0))),""))</f>
        <v/>
      </c>
      <c r="C119" s="81"/>
      <c r="D119" s="81"/>
      <c r="E119" s="81"/>
      <c r="F119" s="81"/>
      <c r="G119" s="81"/>
      <c r="H119" s="84" t="str">
        <f t="shared" si="9"/>
        <v/>
      </c>
      <c r="I119" s="81"/>
      <c r="J119" s="81"/>
      <c r="K119" s="81"/>
      <c r="L119" s="81"/>
      <c r="M119" s="81"/>
      <c r="N119" s="84" t="str">
        <f t="shared" si="10"/>
        <v/>
      </c>
      <c r="O119" s="84" t="str">
        <f t="shared" si="11"/>
        <v/>
      </c>
      <c r="P119" s="83" t="str">
        <f>IF(A119="","",IF(M119="Ước lượng tham khảo","THAM KHẢO – KHÔNG TÍNH",IF(OR(B119="",D119="",J119="",K119="",L119="",M119&lt;&gt;"Đã kiểm chứng"),"CHƯA ĐỦ CĂN CỨ",IF(NOT(OR(C119="Số hóa",C119="Cải tiến quy trình",C119="Thuê dịch vụ/đặt hàng",C119="Tự chủ",C119="Xã hội hóa",C119="Công việc mới phát sinh")),"LOẠI TÁC ĐỘNG KHÔNG HỢP LỆ",IF(S119&lt;&gt;"Đã đối chiếu","CHỜ SOÁT TRÙNG",IF(COUNTIFS($A$3:$A$202,A119,$D$3:$D$202,D119,$K$3:$K$202,K119)&gt;1,"TRÙNG CÔNG ĐOẠN",IF(AND(H119="",I119=""),"THIẾU GIỜ TÁC ĐỘNG",IF(AND(H119&lt;&gt;"",OR(E119="",E119&lt;=0)),"THIẾU SẢN PHẨM ÁP DỤNG",IF(AND(H119&lt;&gt;"",E119&gt;SUMIF('3. B1_KhoiLuong'!$A$3:$A$202,A119,'3. B1_KhoiLuong'!$C$3:$C$202)),"SẢN PHẨM ÁP DỤNG VƯỢT B1",IF(AND(F119&lt;&gt;"",G119&lt;&gt;"",F119&lt;G119,OR(I119="",I119&lt;=0)),"THỜI GIAN TĂNG CHƯA GHI GIỜ MỚI",IF(AND(L119="Trước thay đổi, có điều chỉnh",SUMIF($A$3:$A$202,A119,$H$3:$H$202)&gt;SUMIF('3. B1_KhoiLuong'!$A$3:$A$202,A119,'3. B1_KhoiLuong'!$G$3:$G$202)),"GIỜ GIẢM VƯỢT GIỜ B1","ĐẠT")))))))))))</f>
        <v/>
      </c>
      <c r="Q119" s="81"/>
      <c r="R119" s="81"/>
      <c r="S119" s="81"/>
    </row>
    <row r="120" spans="1:19">
      <c r="A120" s="81"/>
      <c r="B120" s="83" t="str">
        <f>IF(A120="","",IFERROR(IF(INDEX('2. A2_CongViec'!$C$3:$C$202,MATCH(A120,'2. A2_CongViec'!$A$3:$A$202,0))="","",INDEX('2. A2_CongViec'!$C$3:$C$202,MATCH(A120,'2. A2_CongViec'!$A$3:$A$202,0))),""))</f>
        <v/>
      </c>
      <c r="C120" s="81"/>
      <c r="D120" s="81"/>
      <c r="E120" s="81"/>
      <c r="F120" s="81"/>
      <c r="G120" s="81"/>
      <c r="H120" s="84" t="str">
        <f t="shared" si="9"/>
        <v/>
      </c>
      <c r="I120" s="81"/>
      <c r="J120" s="81"/>
      <c r="K120" s="81"/>
      <c r="L120" s="81"/>
      <c r="M120" s="81"/>
      <c r="N120" s="84" t="str">
        <f t="shared" si="10"/>
        <v/>
      </c>
      <c r="O120" s="84" t="str">
        <f t="shared" si="11"/>
        <v/>
      </c>
      <c r="P120" s="83" t="str">
        <f>IF(A120="","",IF(M120="Ước lượng tham khảo","THAM KHẢO – KHÔNG TÍNH",IF(OR(B120="",D120="",J120="",K120="",L120="",M120&lt;&gt;"Đã kiểm chứng"),"CHƯA ĐỦ CĂN CỨ",IF(NOT(OR(C120="Số hóa",C120="Cải tiến quy trình",C120="Thuê dịch vụ/đặt hàng",C120="Tự chủ",C120="Xã hội hóa",C120="Công việc mới phát sinh")),"LOẠI TÁC ĐỘNG KHÔNG HỢP LỆ",IF(S120&lt;&gt;"Đã đối chiếu","CHỜ SOÁT TRÙNG",IF(COUNTIFS($A$3:$A$202,A120,$D$3:$D$202,D120,$K$3:$K$202,K120)&gt;1,"TRÙNG CÔNG ĐOẠN",IF(AND(H120="",I120=""),"THIẾU GIỜ TÁC ĐỘNG",IF(AND(H120&lt;&gt;"",OR(E120="",E120&lt;=0)),"THIẾU SẢN PHẨM ÁP DỤNG",IF(AND(H120&lt;&gt;"",E120&gt;SUMIF('3. B1_KhoiLuong'!$A$3:$A$202,A120,'3. B1_KhoiLuong'!$C$3:$C$202)),"SẢN PHẨM ÁP DỤNG VƯỢT B1",IF(AND(F120&lt;&gt;"",G120&lt;&gt;"",F120&lt;G120,OR(I120="",I120&lt;=0)),"THỜI GIAN TĂNG CHƯA GHI GIỜ MỚI",IF(AND(L120="Trước thay đổi, có điều chỉnh",SUMIF($A$3:$A$202,A120,$H$3:$H$202)&gt;SUMIF('3. B1_KhoiLuong'!$A$3:$A$202,A120,'3. B1_KhoiLuong'!$G$3:$G$202)),"GIỜ GIẢM VƯỢT GIỜ B1","ĐẠT")))))))))))</f>
        <v/>
      </c>
      <c r="Q120" s="81"/>
      <c r="R120" s="81"/>
      <c r="S120" s="81"/>
    </row>
    <row r="121" spans="1:19">
      <c r="A121" s="81"/>
      <c r="B121" s="83" t="str">
        <f>IF(A121="","",IFERROR(IF(INDEX('2. A2_CongViec'!$C$3:$C$202,MATCH(A121,'2. A2_CongViec'!$A$3:$A$202,0))="","",INDEX('2. A2_CongViec'!$C$3:$C$202,MATCH(A121,'2. A2_CongViec'!$A$3:$A$202,0))),""))</f>
        <v/>
      </c>
      <c r="C121" s="81"/>
      <c r="D121" s="81"/>
      <c r="E121" s="81"/>
      <c r="F121" s="81"/>
      <c r="G121" s="81"/>
      <c r="H121" s="84" t="str">
        <f t="shared" si="9"/>
        <v/>
      </c>
      <c r="I121" s="81"/>
      <c r="J121" s="81"/>
      <c r="K121" s="81"/>
      <c r="L121" s="81"/>
      <c r="M121" s="81"/>
      <c r="N121" s="84" t="str">
        <f t="shared" si="10"/>
        <v/>
      </c>
      <c r="O121" s="84" t="str">
        <f t="shared" si="11"/>
        <v/>
      </c>
      <c r="P121" s="83" t="str">
        <f>IF(A121="","",IF(M121="Ước lượng tham khảo","THAM KHẢO – KHÔNG TÍNH",IF(OR(B121="",D121="",J121="",K121="",L121="",M121&lt;&gt;"Đã kiểm chứng"),"CHƯA ĐỦ CĂN CỨ",IF(NOT(OR(C121="Số hóa",C121="Cải tiến quy trình",C121="Thuê dịch vụ/đặt hàng",C121="Tự chủ",C121="Xã hội hóa",C121="Công việc mới phát sinh")),"LOẠI TÁC ĐỘNG KHÔNG HỢP LỆ",IF(S121&lt;&gt;"Đã đối chiếu","CHỜ SOÁT TRÙNG",IF(COUNTIFS($A$3:$A$202,A121,$D$3:$D$202,D121,$K$3:$K$202,K121)&gt;1,"TRÙNG CÔNG ĐOẠN",IF(AND(H121="",I121=""),"THIẾU GIỜ TÁC ĐỘNG",IF(AND(H121&lt;&gt;"",OR(E121="",E121&lt;=0)),"THIẾU SẢN PHẨM ÁP DỤNG",IF(AND(H121&lt;&gt;"",E121&gt;SUMIF('3. B1_KhoiLuong'!$A$3:$A$202,A121,'3. B1_KhoiLuong'!$C$3:$C$202)),"SẢN PHẨM ÁP DỤNG VƯỢT B1",IF(AND(F121&lt;&gt;"",G121&lt;&gt;"",F121&lt;G121,OR(I121="",I121&lt;=0)),"THỜI GIAN TĂNG CHƯA GHI GIỜ MỚI",IF(AND(L121="Trước thay đổi, có điều chỉnh",SUMIF($A$3:$A$202,A121,$H$3:$H$202)&gt;SUMIF('3. B1_KhoiLuong'!$A$3:$A$202,A121,'3. B1_KhoiLuong'!$G$3:$G$202)),"GIỜ GIẢM VƯỢT GIỜ B1","ĐẠT")))))))))))</f>
        <v/>
      </c>
      <c r="Q121" s="81"/>
      <c r="R121" s="81"/>
      <c r="S121" s="81"/>
    </row>
    <row r="122" spans="1:19">
      <c r="A122" s="81"/>
      <c r="B122" s="83" t="str">
        <f>IF(A122="","",IFERROR(IF(INDEX('2. A2_CongViec'!$C$3:$C$202,MATCH(A122,'2. A2_CongViec'!$A$3:$A$202,0))="","",INDEX('2. A2_CongViec'!$C$3:$C$202,MATCH(A122,'2. A2_CongViec'!$A$3:$A$202,0))),""))</f>
        <v/>
      </c>
      <c r="C122" s="81"/>
      <c r="D122" s="81"/>
      <c r="E122" s="81"/>
      <c r="F122" s="81"/>
      <c r="G122" s="81"/>
      <c r="H122" s="84" t="str">
        <f t="shared" si="9"/>
        <v/>
      </c>
      <c r="I122" s="81"/>
      <c r="J122" s="81"/>
      <c r="K122" s="81"/>
      <c r="L122" s="81"/>
      <c r="M122" s="81"/>
      <c r="N122" s="84" t="str">
        <f t="shared" si="10"/>
        <v/>
      </c>
      <c r="O122" s="84" t="str">
        <f t="shared" si="11"/>
        <v/>
      </c>
      <c r="P122" s="83" t="str">
        <f>IF(A122="","",IF(M122="Ước lượng tham khảo","THAM KHẢO – KHÔNG TÍNH",IF(OR(B122="",D122="",J122="",K122="",L122="",M122&lt;&gt;"Đã kiểm chứng"),"CHƯA ĐỦ CĂN CỨ",IF(NOT(OR(C122="Số hóa",C122="Cải tiến quy trình",C122="Thuê dịch vụ/đặt hàng",C122="Tự chủ",C122="Xã hội hóa",C122="Công việc mới phát sinh")),"LOẠI TÁC ĐỘNG KHÔNG HỢP LỆ",IF(S122&lt;&gt;"Đã đối chiếu","CHỜ SOÁT TRÙNG",IF(COUNTIFS($A$3:$A$202,A122,$D$3:$D$202,D122,$K$3:$K$202,K122)&gt;1,"TRÙNG CÔNG ĐOẠN",IF(AND(H122="",I122=""),"THIẾU GIỜ TÁC ĐỘNG",IF(AND(H122&lt;&gt;"",OR(E122="",E122&lt;=0)),"THIẾU SẢN PHẨM ÁP DỤNG",IF(AND(H122&lt;&gt;"",E122&gt;SUMIF('3. B1_KhoiLuong'!$A$3:$A$202,A122,'3. B1_KhoiLuong'!$C$3:$C$202)),"SẢN PHẨM ÁP DỤNG VƯỢT B1",IF(AND(F122&lt;&gt;"",G122&lt;&gt;"",F122&lt;G122,OR(I122="",I122&lt;=0)),"THỜI GIAN TĂNG CHƯA GHI GIỜ MỚI",IF(AND(L122="Trước thay đổi, có điều chỉnh",SUMIF($A$3:$A$202,A122,$H$3:$H$202)&gt;SUMIF('3. B1_KhoiLuong'!$A$3:$A$202,A122,'3. B1_KhoiLuong'!$G$3:$G$202)),"GIỜ GIẢM VƯỢT GIỜ B1","ĐẠT")))))))))))</f>
        <v/>
      </c>
      <c r="Q122" s="81"/>
      <c r="R122" s="81"/>
      <c r="S122" s="81"/>
    </row>
    <row r="123" spans="1:19">
      <c r="A123" s="81"/>
      <c r="B123" s="83" t="str">
        <f>IF(A123="","",IFERROR(IF(INDEX('2. A2_CongViec'!$C$3:$C$202,MATCH(A123,'2. A2_CongViec'!$A$3:$A$202,0))="","",INDEX('2. A2_CongViec'!$C$3:$C$202,MATCH(A123,'2. A2_CongViec'!$A$3:$A$202,0))),""))</f>
        <v/>
      </c>
      <c r="C123" s="81"/>
      <c r="D123" s="81"/>
      <c r="E123" s="81"/>
      <c r="F123" s="81"/>
      <c r="G123" s="81"/>
      <c r="H123" s="84" t="str">
        <f t="shared" si="9"/>
        <v/>
      </c>
      <c r="I123" s="81"/>
      <c r="J123" s="81"/>
      <c r="K123" s="81"/>
      <c r="L123" s="81"/>
      <c r="M123" s="81"/>
      <c r="N123" s="84" t="str">
        <f t="shared" si="10"/>
        <v/>
      </c>
      <c r="O123" s="84" t="str">
        <f t="shared" si="11"/>
        <v/>
      </c>
      <c r="P123" s="83" t="str">
        <f>IF(A123="","",IF(M123="Ước lượng tham khảo","THAM KHẢO – KHÔNG TÍNH",IF(OR(B123="",D123="",J123="",K123="",L123="",M123&lt;&gt;"Đã kiểm chứng"),"CHƯA ĐỦ CĂN CỨ",IF(NOT(OR(C123="Số hóa",C123="Cải tiến quy trình",C123="Thuê dịch vụ/đặt hàng",C123="Tự chủ",C123="Xã hội hóa",C123="Công việc mới phát sinh")),"LOẠI TÁC ĐỘNG KHÔNG HỢP LỆ",IF(S123&lt;&gt;"Đã đối chiếu","CHỜ SOÁT TRÙNG",IF(COUNTIFS($A$3:$A$202,A123,$D$3:$D$202,D123,$K$3:$K$202,K123)&gt;1,"TRÙNG CÔNG ĐOẠN",IF(AND(H123="",I123=""),"THIẾU GIỜ TÁC ĐỘNG",IF(AND(H123&lt;&gt;"",OR(E123="",E123&lt;=0)),"THIẾU SẢN PHẨM ÁP DỤNG",IF(AND(H123&lt;&gt;"",E123&gt;SUMIF('3. B1_KhoiLuong'!$A$3:$A$202,A123,'3. B1_KhoiLuong'!$C$3:$C$202)),"SẢN PHẨM ÁP DỤNG VƯỢT B1",IF(AND(F123&lt;&gt;"",G123&lt;&gt;"",F123&lt;G123,OR(I123="",I123&lt;=0)),"THỜI GIAN TĂNG CHƯA GHI GIỜ MỚI",IF(AND(L123="Trước thay đổi, có điều chỉnh",SUMIF($A$3:$A$202,A123,$H$3:$H$202)&gt;SUMIF('3. B1_KhoiLuong'!$A$3:$A$202,A123,'3. B1_KhoiLuong'!$G$3:$G$202)),"GIỜ GIẢM VƯỢT GIỜ B1","ĐẠT")))))))))))</f>
        <v/>
      </c>
      <c r="Q123" s="81"/>
      <c r="R123" s="81"/>
      <c r="S123" s="81"/>
    </row>
    <row r="124" spans="1:19">
      <c r="A124" s="81"/>
      <c r="B124" s="83" t="str">
        <f>IF(A124="","",IFERROR(IF(INDEX('2. A2_CongViec'!$C$3:$C$202,MATCH(A124,'2. A2_CongViec'!$A$3:$A$202,0))="","",INDEX('2. A2_CongViec'!$C$3:$C$202,MATCH(A124,'2. A2_CongViec'!$A$3:$A$202,0))),""))</f>
        <v/>
      </c>
      <c r="C124" s="81"/>
      <c r="D124" s="81"/>
      <c r="E124" s="81"/>
      <c r="F124" s="81"/>
      <c r="G124" s="81"/>
      <c r="H124" s="84" t="str">
        <f t="shared" si="9"/>
        <v/>
      </c>
      <c r="I124" s="81"/>
      <c r="J124" s="81"/>
      <c r="K124" s="81"/>
      <c r="L124" s="81"/>
      <c r="M124" s="81"/>
      <c r="N124" s="84" t="str">
        <f t="shared" si="10"/>
        <v/>
      </c>
      <c r="O124" s="84" t="str">
        <f t="shared" si="11"/>
        <v/>
      </c>
      <c r="P124" s="83" t="str">
        <f>IF(A124="","",IF(M124="Ước lượng tham khảo","THAM KHẢO – KHÔNG TÍNH",IF(OR(B124="",D124="",J124="",K124="",L124="",M124&lt;&gt;"Đã kiểm chứng"),"CHƯA ĐỦ CĂN CỨ",IF(NOT(OR(C124="Số hóa",C124="Cải tiến quy trình",C124="Thuê dịch vụ/đặt hàng",C124="Tự chủ",C124="Xã hội hóa",C124="Công việc mới phát sinh")),"LOẠI TÁC ĐỘNG KHÔNG HỢP LỆ",IF(S124&lt;&gt;"Đã đối chiếu","CHỜ SOÁT TRÙNG",IF(COUNTIFS($A$3:$A$202,A124,$D$3:$D$202,D124,$K$3:$K$202,K124)&gt;1,"TRÙNG CÔNG ĐOẠN",IF(AND(H124="",I124=""),"THIẾU GIỜ TÁC ĐỘNG",IF(AND(H124&lt;&gt;"",OR(E124="",E124&lt;=0)),"THIẾU SẢN PHẨM ÁP DỤNG",IF(AND(H124&lt;&gt;"",E124&gt;SUMIF('3. B1_KhoiLuong'!$A$3:$A$202,A124,'3. B1_KhoiLuong'!$C$3:$C$202)),"SẢN PHẨM ÁP DỤNG VƯỢT B1",IF(AND(F124&lt;&gt;"",G124&lt;&gt;"",F124&lt;G124,OR(I124="",I124&lt;=0)),"THỜI GIAN TĂNG CHƯA GHI GIỜ MỚI",IF(AND(L124="Trước thay đổi, có điều chỉnh",SUMIF($A$3:$A$202,A124,$H$3:$H$202)&gt;SUMIF('3. B1_KhoiLuong'!$A$3:$A$202,A124,'3. B1_KhoiLuong'!$G$3:$G$202)),"GIỜ GIẢM VƯỢT GIỜ B1","ĐẠT")))))))))))</f>
        <v/>
      </c>
      <c r="Q124" s="81"/>
      <c r="R124" s="81"/>
      <c r="S124" s="81"/>
    </row>
    <row r="125" spans="1:19">
      <c r="A125" s="81"/>
      <c r="B125" s="83" t="str">
        <f>IF(A125="","",IFERROR(IF(INDEX('2. A2_CongViec'!$C$3:$C$202,MATCH(A125,'2. A2_CongViec'!$A$3:$A$202,0))="","",INDEX('2. A2_CongViec'!$C$3:$C$202,MATCH(A125,'2. A2_CongViec'!$A$3:$A$202,0))),""))</f>
        <v/>
      </c>
      <c r="C125" s="81"/>
      <c r="D125" s="81"/>
      <c r="E125" s="81"/>
      <c r="F125" s="81"/>
      <c r="G125" s="81"/>
      <c r="H125" s="84" t="str">
        <f t="shared" si="9"/>
        <v/>
      </c>
      <c r="I125" s="81"/>
      <c r="J125" s="81"/>
      <c r="K125" s="81"/>
      <c r="L125" s="81"/>
      <c r="M125" s="81"/>
      <c r="N125" s="84" t="str">
        <f t="shared" si="10"/>
        <v/>
      </c>
      <c r="O125" s="84" t="str">
        <f t="shared" si="11"/>
        <v/>
      </c>
      <c r="P125" s="83" t="str">
        <f>IF(A125="","",IF(M125="Ước lượng tham khảo","THAM KHẢO – KHÔNG TÍNH",IF(OR(B125="",D125="",J125="",K125="",L125="",M125&lt;&gt;"Đã kiểm chứng"),"CHƯA ĐỦ CĂN CỨ",IF(NOT(OR(C125="Số hóa",C125="Cải tiến quy trình",C125="Thuê dịch vụ/đặt hàng",C125="Tự chủ",C125="Xã hội hóa",C125="Công việc mới phát sinh")),"LOẠI TÁC ĐỘNG KHÔNG HỢP LỆ",IF(S125&lt;&gt;"Đã đối chiếu","CHỜ SOÁT TRÙNG",IF(COUNTIFS($A$3:$A$202,A125,$D$3:$D$202,D125,$K$3:$K$202,K125)&gt;1,"TRÙNG CÔNG ĐOẠN",IF(AND(H125="",I125=""),"THIẾU GIỜ TÁC ĐỘNG",IF(AND(H125&lt;&gt;"",OR(E125="",E125&lt;=0)),"THIẾU SẢN PHẨM ÁP DỤNG",IF(AND(H125&lt;&gt;"",E125&gt;SUMIF('3. B1_KhoiLuong'!$A$3:$A$202,A125,'3. B1_KhoiLuong'!$C$3:$C$202)),"SẢN PHẨM ÁP DỤNG VƯỢT B1",IF(AND(F125&lt;&gt;"",G125&lt;&gt;"",F125&lt;G125,OR(I125="",I125&lt;=0)),"THỜI GIAN TĂNG CHƯA GHI GIỜ MỚI",IF(AND(L125="Trước thay đổi, có điều chỉnh",SUMIF($A$3:$A$202,A125,$H$3:$H$202)&gt;SUMIF('3. B1_KhoiLuong'!$A$3:$A$202,A125,'3. B1_KhoiLuong'!$G$3:$G$202)),"GIỜ GIẢM VƯỢT GIỜ B1","ĐẠT")))))))))))</f>
        <v/>
      </c>
      <c r="Q125" s="81"/>
      <c r="R125" s="81"/>
      <c r="S125" s="81"/>
    </row>
    <row r="126" spans="1:19">
      <c r="A126" s="81"/>
      <c r="B126" s="83" t="str">
        <f>IF(A126="","",IFERROR(IF(INDEX('2. A2_CongViec'!$C$3:$C$202,MATCH(A126,'2. A2_CongViec'!$A$3:$A$202,0))="","",INDEX('2. A2_CongViec'!$C$3:$C$202,MATCH(A126,'2. A2_CongViec'!$A$3:$A$202,0))),""))</f>
        <v/>
      </c>
      <c r="C126" s="81"/>
      <c r="D126" s="81"/>
      <c r="E126" s="81"/>
      <c r="F126" s="81"/>
      <c r="G126" s="81"/>
      <c r="H126" s="84" t="str">
        <f t="shared" si="9"/>
        <v/>
      </c>
      <c r="I126" s="81"/>
      <c r="J126" s="81"/>
      <c r="K126" s="81"/>
      <c r="L126" s="81"/>
      <c r="M126" s="81"/>
      <c r="N126" s="84" t="str">
        <f t="shared" si="10"/>
        <v/>
      </c>
      <c r="O126" s="84" t="str">
        <f t="shared" si="11"/>
        <v/>
      </c>
      <c r="P126" s="83" t="str">
        <f>IF(A126="","",IF(M126="Ước lượng tham khảo","THAM KHẢO – KHÔNG TÍNH",IF(OR(B126="",D126="",J126="",K126="",L126="",M126&lt;&gt;"Đã kiểm chứng"),"CHƯA ĐỦ CĂN CỨ",IF(NOT(OR(C126="Số hóa",C126="Cải tiến quy trình",C126="Thuê dịch vụ/đặt hàng",C126="Tự chủ",C126="Xã hội hóa",C126="Công việc mới phát sinh")),"LOẠI TÁC ĐỘNG KHÔNG HỢP LỆ",IF(S126&lt;&gt;"Đã đối chiếu","CHỜ SOÁT TRÙNG",IF(COUNTIFS($A$3:$A$202,A126,$D$3:$D$202,D126,$K$3:$K$202,K126)&gt;1,"TRÙNG CÔNG ĐOẠN",IF(AND(H126="",I126=""),"THIẾU GIỜ TÁC ĐỘNG",IF(AND(H126&lt;&gt;"",OR(E126="",E126&lt;=0)),"THIẾU SẢN PHẨM ÁP DỤNG",IF(AND(H126&lt;&gt;"",E126&gt;SUMIF('3. B1_KhoiLuong'!$A$3:$A$202,A126,'3. B1_KhoiLuong'!$C$3:$C$202)),"SẢN PHẨM ÁP DỤNG VƯỢT B1",IF(AND(F126&lt;&gt;"",G126&lt;&gt;"",F126&lt;G126,OR(I126="",I126&lt;=0)),"THỜI GIAN TĂNG CHƯA GHI GIỜ MỚI",IF(AND(L126="Trước thay đổi, có điều chỉnh",SUMIF($A$3:$A$202,A126,$H$3:$H$202)&gt;SUMIF('3. B1_KhoiLuong'!$A$3:$A$202,A126,'3. B1_KhoiLuong'!$G$3:$G$202)),"GIỜ GIẢM VƯỢT GIỜ B1","ĐẠT")))))))))))</f>
        <v/>
      </c>
      <c r="Q126" s="81"/>
      <c r="R126" s="81"/>
      <c r="S126" s="81"/>
    </row>
    <row r="127" spans="1:19">
      <c r="A127" s="81"/>
      <c r="B127" s="83" t="str">
        <f>IF(A127="","",IFERROR(IF(INDEX('2. A2_CongViec'!$C$3:$C$202,MATCH(A127,'2. A2_CongViec'!$A$3:$A$202,0))="","",INDEX('2. A2_CongViec'!$C$3:$C$202,MATCH(A127,'2. A2_CongViec'!$A$3:$A$202,0))),""))</f>
        <v/>
      </c>
      <c r="C127" s="81"/>
      <c r="D127" s="81"/>
      <c r="E127" s="81"/>
      <c r="F127" s="81"/>
      <c r="G127" s="81"/>
      <c r="H127" s="84" t="str">
        <f t="shared" si="9"/>
        <v/>
      </c>
      <c r="I127" s="81"/>
      <c r="J127" s="81"/>
      <c r="K127" s="81"/>
      <c r="L127" s="81"/>
      <c r="M127" s="81"/>
      <c r="N127" s="84" t="str">
        <f t="shared" si="10"/>
        <v/>
      </c>
      <c r="O127" s="84" t="str">
        <f t="shared" si="11"/>
        <v/>
      </c>
      <c r="P127" s="83" t="str">
        <f>IF(A127="","",IF(M127="Ước lượng tham khảo","THAM KHẢO – KHÔNG TÍNH",IF(OR(B127="",D127="",J127="",K127="",L127="",M127&lt;&gt;"Đã kiểm chứng"),"CHƯA ĐỦ CĂN CỨ",IF(NOT(OR(C127="Số hóa",C127="Cải tiến quy trình",C127="Thuê dịch vụ/đặt hàng",C127="Tự chủ",C127="Xã hội hóa",C127="Công việc mới phát sinh")),"LOẠI TÁC ĐỘNG KHÔNG HỢP LỆ",IF(S127&lt;&gt;"Đã đối chiếu","CHỜ SOÁT TRÙNG",IF(COUNTIFS($A$3:$A$202,A127,$D$3:$D$202,D127,$K$3:$K$202,K127)&gt;1,"TRÙNG CÔNG ĐOẠN",IF(AND(H127="",I127=""),"THIẾU GIỜ TÁC ĐỘNG",IF(AND(H127&lt;&gt;"",OR(E127="",E127&lt;=0)),"THIẾU SẢN PHẨM ÁP DỤNG",IF(AND(H127&lt;&gt;"",E127&gt;SUMIF('3. B1_KhoiLuong'!$A$3:$A$202,A127,'3. B1_KhoiLuong'!$C$3:$C$202)),"SẢN PHẨM ÁP DỤNG VƯỢT B1",IF(AND(F127&lt;&gt;"",G127&lt;&gt;"",F127&lt;G127,OR(I127="",I127&lt;=0)),"THỜI GIAN TĂNG CHƯA GHI GIỜ MỚI",IF(AND(L127="Trước thay đổi, có điều chỉnh",SUMIF($A$3:$A$202,A127,$H$3:$H$202)&gt;SUMIF('3. B1_KhoiLuong'!$A$3:$A$202,A127,'3. B1_KhoiLuong'!$G$3:$G$202)),"GIỜ GIẢM VƯỢT GIỜ B1","ĐẠT")))))))))))</f>
        <v/>
      </c>
      <c r="Q127" s="81"/>
      <c r="R127" s="81"/>
      <c r="S127" s="81"/>
    </row>
    <row r="128" spans="1:19">
      <c r="A128" s="81"/>
      <c r="B128" s="83" t="str">
        <f>IF(A128="","",IFERROR(IF(INDEX('2. A2_CongViec'!$C$3:$C$202,MATCH(A128,'2. A2_CongViec'!$A$3:$A$202,0))="","",INDEX('2. A2_CongViec'!$C$3:$C$202,MATCH(A128,'2. A2_CongViec'!$A$3:$A$202,0))),""))</f>
        <v/>
      </c>
      <c r="C128" s="81"/>
      <c r="D128" s="81"/>
      <c r="E128" s="81"/>
      <c r="F128" s="81"/>
      <c r="G128" s="81"/>
      <c r="H128" s="84" t="str">
        <f t="shared" si="9"/>
        <v/>
      </c>
      <c r="I128" s="81"/>
      <c r="J128" s="81"/>
      <c r="K128" s="81"/>
      <c r="L128" s="81"/>
      <c r="M128" s="81"/>
      <c r="N128" s="84" t="str">
        <f t="shared" si="10"/>
        <v/>
      </c>
      <c r="O128" s="84" t="str">
        <f t="shared" si="11"/>
        <v/>
      </c>
      <c r="P128" s="83" t="str">
        <f>IF(A128="","",IF(M128="Ước lượng tham khảo","THAM KHẢO – KHÔNG TÍNH",IF(OR(B128="",D128="",J128="",K128="",L128="",M128&lt;&gt;"Đã kiểm chứng"),"CHƯA ĐỦ CĂN CỨ",IF(NOT(OR(C128="Số hóa",C128="Cải tiến quy trình",C128="Thuê dịch vụ/đặt hàng",C128="Tự chủ",C128="Xã hội hóa",C128="Công việc mới phát sinh")),"LOẠI TÁC ĐỘNG KHÔNG HỢP LỆ",IF(S128&lt;&gt;"Đã đối chiếu","CHỜ SOÁT TRÙNG",IF(COUNTIFS($A$3:$A$202,A128,$D$3:$D$202,D128,$K$3:$K$202,K128)&gt;1,"TRÙNG CÔNG ĐOẠN",IF(AND(H128="",I128=""),"THIẾU GIỜ TÁC ĐỘNG",IF(AND(H128&lt;&gt;"",OR(E128="",E128&lt;=0)),"THIẾU SẢN PHẨM ÁP DỤNG",IF(AND(H128&lt;&gt;"",E128&gt;SUMIF('3. B1_KhoiLuong'!$A$3:$A$202,A128,'3. B1_KhoiLuong'!$C$3:$C$202)),"SẢN PHẨM ÁP DỤNG VƯỢT B1",IF(AND(F128&lt;&gt;"",G128&lt;&gt;"",F128&lt;G128,OR(I128="",I128&lt;=0)),"THỜI GIAN TĂNG CHƯA GHI GIỜ MỚI",IF(AND(L128="Trước thay đổi, có điều chỉnh",SUMIF($A$3:$A$202,A128,$H$3:$H$202)&gt;SUMIF('3. B1_KhoiLuong'!$A$3:$A$202,A128,'3. B1_KhoiLuong'!$G$3:$G$202)),"GIỜ GIẢM VƯỢT GIỜ B1","ĐẠT")))))))))))</f>
        <v/>
      </c>
      <c r="Q128" s="81"/>
      <c r="R128" s="81"/>
      <c r="S128" s="81"/>
    </row>
    <row r="129" spans="1:19">
      <c r="A129" s="81"/>
      <c r="B129" s="83" t="str">
        <f>IF(A129="","",IFERROR(IF(INDEX('2. A2_CongViec'!$C$3:$C$202,MATCH(A129,'2. A2_CongViec'!$A$3:$A$202,0))="","",INDEX('2. A2_CongViec'!$C$3:$C$202,MATCH(A129,'2. A2_CongViec'!$A$3:$A$202,0))),""))</f>
        <v/>
      </c>
      <c r="C129" s="81"/>
      <c r="D129" s="81"/>
      <c r="E129" s="81"/>
      <c r="F129" s="81"/>
      <c r="G129" s="81"/>
      <c r="H129" s="84" t="str">
        <f t="shared" si="9"/>
        <v/>
      </c>
      <c r="I129" s="81"/>
      <c r="J129" s="81"/>
      <c r="K129" s="81"/>
      <c r="L129" s="81"/>
      <c r="M129" s="81"/>
      <c r="N129" s="84" t="str">
        <f t="shared" si="10"/>
        <v/>
      </c>
      <c r="O129" s="84" t="str">
        <f t="shared" si="11"/>
        <v/>
      </c>
      <c r="P129" s="83" t="str">
        <f>IF(A129="","",IF(M129="Ước lượng tham khảo","THAM KHẢO – KHÔNG TÍNH",IF(OR(B129="",D129="",J129="",K129="",L129="",M129&lt;&gt;"Đã kiểm chứng"),"CHƯA ĐỦ CĂN CỨ",IF(NOT(OR(C129="Số hóa",C129="Cải tiến quy trình",C129="Thuê dịch vụ/đặt hàng",C129="Tự chủ",C129="Xã hội hóa",C129="Công việc mới phát sinh")),"LOẠI TÁC ĐỘNG KHÔNG HỢP LỆ",IF(S129&lt;&gt;"Đã đối chiếu","CHỜ SOÁT TRÙNG",IF(COUNTIFS($A$3:$A$202,A129,$D$3:$D$202,D129,$K$3:$K$202,K129)&gt;1,"TRÙNG CÔNG ĐOẠN",IF(AND(H129="",I129=""),"THIẾU GIỜ TÁC ĐỘNG",IF(AND(H129&lt;&gt;"",OR(E129="",E129&lt;=0)),"THIẾU SẢN PHẨM ÁP DỤNG",IF(AND(H129&lt;&gt;"",E129&gt;SUMIF('3. B1_KhoiLuong'!$A$3:$A$202,A129,'3. B1_KhoiLuong'!$C$3:$C$202)),"SẢN PHẨM ÁP DỤNG VƯỢT B1",IF(AND(F129&lt;&gt;"",G129&lt;&gt;"",F129&lt;G129,OR(I129="",I129&lt;=0)),"THỜI GIAN TĂNG CHƯA GHI GIỜ MỚI",IF(AND(L129="Trước thay đổi, có điều chỉnh",SUMIF($A$3:$A$202,A129,$H$3:$H$202)&gt;SUMIF('3. B1_KhoiLuong'!$A$3:$A$202,A129,'3. B1_KhoiLuong'!$G$3:$G$202)),"GIỜ GIẢM VƯỢT GIỜ B1","ĐẠT")))))))))))</f>
        <v/>
      </c>
      <c r="Q129" s="81"/>
      <c r="R129" s="81"/>
      <c r="S129" s="81"/>
    </row>
    <row r="130" spans="1:19">
      <c r="A130" s="81"/>
      <c r="B130" s="83" t="str">
        <f>IF(A130="","",IFERROR(IF(INDEX('2. A2_CongViec'!$C$3:$C$202,MATCH(A130,'2. A2_CongViec'!$A$3:$A$202,0))="","",INDEX('2. A2_CongViec'!$C$3:$C$202,MATCH(A130,'2. A2_CongViec'!$A$3:$A$202,0))),""))</f>
        <v/>
      </c>
      <c r="C130" s="81"/>
      <c r="D130" s="81"/>
      <c r="E130" s="81"/>
      <c r="F130" s="81"/>
      <c r="G130" s="81"/>
      <c r="H130" s="84" t="str">
        <f t="shared" si="9"/>
        <v/>
      </c>
      <c r="I130" s="81"/>
      <c r="J130" s="81"/>
      <c r="K130" s="81"/>
      <c r="L130" s="81"/>
      <c r="M130" s="81"/>
      <c r="N130" s="84" t="str">
        <f t="shared" si="10"/>
        <v/>
      </c>
      <c r="O130" s="84" t="str">
        <f t="shared" si="11"/>
        <v/>
      </c>
      <c r="P130" s="83" t="str">
        <f>IF(A130="","",IF(M130="Ước lượng tham khảo","THAM KHẢO – KHÔNG TÍNH",IF(OR(B130="",D130="",J130="",K130="",L130="",M130&lt;&gt;"Đã kiểm chứng"),"CHƯA ĐỦ CĂN CỨ",IF(NOT(OR(C130="Số hóa",C130="Cải tiến quy trình",C130="Thuê dịch vụ/đặt hàng",C130="Tự chủ",C130="Xã hội hóa",C130="Công việc mới phát sinh")),"LOẠI TÁC ĐỘNG KHÔNG HỢP LỆ",IF(S130&lt;&gt;"Đã đối chiếu","CHỜ SOÁT TRÙNG",IF(COUNTIFS($A$3:$A$202,A130,$D$3:$D$202,D130,$K$3:$K$202,K130)&gt;1,"TRÙNG CÔNG ĐOẠN",IF(AND(H130="",I130=""),"THIẾU GIỜ TÁC ĐỘNG",IF(AND(H130&lt;&gt;"",OR(E130="",E130&lt;=0)),"THIẾU SẢN PHẨM ÁP DỤNG",IF(AND(H130&lt;&gt;"",E130&gt;SUMIF('3. B1_KhoiLuong'!$A$3:$A$202,A130,'3. B1_KhoiLuong'!$C$3:$C$202)),"SẢN PHẨM ÁP DỤNG VƯỢT B1",IF(AND(F130&lt;&gt;"",G130&lt;&gt;"",F130&lt;G130,OR(I130="",I130&lt;=0)),"THỜI GIAN TĂNG CHƯA GHI GIỜ MỚI",IF(AND(L130="Trước thay đổi, có điều chỉnh",SUMIF($A$3:$A$202,A130,$H$3:$H$202)&gt;SUMIF('3. B1_KhoiLuong'!$A$3:$A$202,A130,'3. B1_KhoiLuong'!$G$3:$G$202)),"GIỜ GIẢM VƯỢT GIỜ B1","ĐẠT")))))))))))</f>
        <v/>
      </c>
      <c r="Q130" s="81"/>
      <c r="R130" s="81"/>
      <c r="S130" s="81"/>
    </row>
    <row r="131" spans="1:19">
      <c r="A131" s="81"/>
      <c r="B131" s="83" t="str">
        <f>IF(A131="","",IFERROR(IF(INDEX('2. A2_CongViec'!$C$3:$C$202,MATCH(A131,'2. A2_CongViec'!$A$3:$A$202,0))="","",INDEX('2. A2_CongViec'!$C$3:$C$202,MATCH(A131,'2. A2_CongViec'!$A$3:$A$202,0))),""))</f>
        <v/>
      </c>
      <c r="C131" s="81"/>
      <c r="D131" s="81"/>
      <c r="E131" s="81"/>
      <c r="F131" s="81"/>
      <c r="G131" s="81"/>
      <c r="H131" s="84" t="str">
        <f t="shared" ref="H131:H162" si="12">IF(OR(A131="",NOT(ISNUMBER(E131)),NOT(ISNUMBER(F131)),NOT(ISNUMBER(G131)),F131&lt;G131),"",E131*(F131-G131)/60)</f>
        <v/>
      </c>
      <c r="I131" s="81"/>
      <c r="J131" s="81"/>
      <c r="K131" s="81"/>
      <c r="L131" s="81"/>
      <c r="M131" s="81"/>
      <c r="N131" s="84" t="str">
        <f t="shared" ref="N131:N162" si="13">IF(A131="","",IF(AND(P131="ĐẠT",L131="Trước thay đổi, có điều chỉnh",H131&lt;&gt;""),H131,0))</f>
        <v/>
      </c>
      <c r="O131" s="84" t="str">
        <f t="shared" ref="O131:O162" si="14">IF(A131="","",IF(AND(P131="ĐẠT",I131&lt;&gt;""),I131,0))</f>
        <v/>
      </c>
      <c r="P131" s="83" t="str">
        <f>IF(A131="","",IF(M131="Ước lượng tham khảo","THAM KHẢO – KHÔNG TÍNH",IF(OR(B131="",D131="",J131="",K131="",L131="",M131&lt;&gt;"Đã kiểm chứng"),"CHƯA ĐỦ CĂN CỨ",IF(NOT(OR(C131="Số hóa",C131="Cải tiến quy trình",C131="Thuê dịch vụ/đặt hàng",C131="Tự chủ",C131="Xã hội hóa",C131="Công việc mới phát sinh")),"LOẠI TÁC ĐỘNG KHÔNG HỢP LỆ",IF(S131&lt;&gt;"Đã đối chiếu","CHỜ SOÁT TRÙNG",IF(COUNTIFS($A$3:$A$202,A131,$D$3:$D$202,D131,$K$3:$K$202,K131)&gt;1,"TRÙNG CÔNG ĐOẠN",IF(AND(H131="",I131=""),"THIẾU GIỜ TÁC ĐỘNG",IF(AND(H131&lt;&gt;"",OR(E131="",E131&lt;=0)),"THIẾU SẢN PHẨM ÁP DỤNG",IF(AND(H131&lt;&gt;"",E131&gt;SUMIF('3. B1_KhoiLuong'!$A$3:$A$202,A131,'3. B1_KhoiLuong'!$C$3:$C$202)),"SẢN PHẨM ÁP DỤNG VƯỢT B1",IF(AND(F131&lt;&gt;"",G131&lt;&gt;"",F131&lt;G131,OR(I131="",I131&lt;=0)),"THỜI GIAN TĂNG CHƯA GHI GIỜ MỚI",IF(AND(L131="Trước thay đổi, có điều chỉnh",SUMIF($A$3:$A$202,A131,$H$3:$H$202)&gt;SUMIF('3. B1_KhoiLuong'!$A$3:$A$202,A131,'3. B1_KhoiLuong'!$G$3:$G$202)),"GIỜ GIẢM VƯỢT GIỜ B1","ĐẠT")))))))))))</f>
        <v/>
      </c>
      <c r="Q131" s="81"/>
      <c r="R131" s="81"/>
      <c r="S131" s="81"/>
    </row>
    <row r="132" spans="1:19">
      <c r="A132" s="81"/>
      <c r="B132" s="83" t="str">
        <f>IF(A132="","",IFERROR(IF(INDEX('2. A2_CongViec'!$C$3:$C$202,MATCH(A132,'2. A2_CongViec'!$A$3:$A$202,0))="","",INDEX('2. A2_CongViec'!$C$3:$C$202,MATCH(A132,'2. A2_CongViec'!$A$3:$A$202,0))),""))</f>
        <v/>
      </c>
      <c r="C132" s="81"/>
      <c r="D132" s="81"/>
      <c r="E132" s="81"/>
      <c r="F132" s="81"/>
      <c r="G132" s="81"/>
      <c r="H132" s="84" t="str">
        <f t="shared" si="12"/>
        <v/>
      </c>
      <c r="I132" s="81"/>
      <c r="J132" s="81"/>
      <c r="K132" s="81"/>
      <c r="L132" s="81"/>
      <c r="M132" s="81"/>
      <c r="N132" s="84" t="str">
        <f t="shared" si="13"/>
        <v/>
      </c>
      <c r="O132" s="84" t="str">
        <f t="shared" si="14"/>
        <v/>
      </c>
      <c r="P132" s="83" t="str">
        <f>IF(A132="","",IF(M132="Ước lượng tham khảo","THAM KHẢO – KHÔNG TÍNH",IF(OR(B132="",D132="",J132="",K132="",L132="",M132&lt;&gt;"Đã kiểm chứng"),"CHƯA ĐỦ CĂN CỨ",IF(NOT(OR(C132="Số hóa",C132="Cải tiến quy trình",C132="Thuê dịch vụ/đặt hàng",C132="Tự chủ",C132="Xã hội hóa",C132="Công việc mới phát sinh")),"LOẠI TÁC ĐỘNG KHÔNG HỢP LỆ",IF(S132&lt;&gt;"Đã đối chiếu","CHỜ SOÁT TRÙNG",IF(COUNTIFS($A$3:$A$202,A132,$D$3:$D$202,D132,$K$3:$K$202,K132)&gt;1,"TRÙNG CÔNG ĐOẠN",IF(AND(H132="",I132=""),"THIẾU GIỜ TÁC ĐỘNG",IF(AND(H132&lt;&gt;"",OR(E132="",E132&lt;=0)),"THIẾU SẢN PHẨM ÁP DỤNG",IF(AND(H132&lt;&gt;"",E132&gt;SUMIF('3. B1_KhoiLuong'!$A$3:$A$202,A132,'3. B1_KhoiLuong'!$C$3:$C$202)),"SẢN PHẨM ÁP DỤNG VƯỢT B1",IF(AND(F132&lt;&gt;"",G132&lt;&gt;"",F132&lt;G132,OR(I132="",I132&lt;=0)),"THỜI GIAN TĂNG CHƯA GHI GIỜ MỚI",IF(AND(L132="Trước thay đổi, có điều chỉnh",SUMIF($A$3:$A$202,A132,$H$3:$H$202)&gt;SUMIF('3. B1_KhoiLuong'!$A$3:$A$202,A132,'3. B1_KhoiLuong'!$G$3:$G$202)),"GIỜ GIẢM VƯỢT GIỜ B1","ĐẠT")))))))))))</f>
        <v/>
      </c>
      <c r="Q132" s="81"/>
      <c r="R132" s="81"/>
      <c r="S132" s="81"/>
    </row>
    <row r="133" spans="1:19">
      <c r="A133" s="81"/>
      <c r="B133" s="83" t="str">
        <f>IF(A133="","",IFERROR(IF(INDEX('2. A2_CongViec'!$C$3:$C$202,MATCH(A133,'2. A2_CongViec'!$A$3:$A$202,0))="","",INDEX('2. A2_CongViec'!$C$3:$C$202,MATCH(A133,'2. A2_CongViec'!$A$3:$A$202,0))),""))</f>
        <v/>
      </c>
      <c r="C133" s="81"/>
      <c r="D133" s="81"/>
      <c r="E133" s="81"/>
      <c r="F133" s="81"/>
      <c r="G133" s="81"/>
      <c r="H133" s="84" t="str">
        <f t="shared" si="12"/>
        <v/>
      </c>
      <c r="I133" s="81"/>
      <c r="J133" s="81"/>
      <c r="K133" s="81"/>
      <c r="L133" s="81"/>
      <c r="M133" s="81"/>
      <c r="N133" s="84" t="str">
        <f t="shared" si="13"/>
        <v/>
      </c>
      <c r="O133" s="84" t="str">
        <f t="shared" si="14"/>
        <v/>
      </c>
      <c r="P133" s="83" t="str">
        <f>IF(A133="","",IF(M133="Ước lượng tham khảo","THAM KHẢO – KHÔNG TÍNH",IF(OR(B133="",D133="",J133="",K133="",L133="",M133&lt;&gt;"Đã kiểm chứng"),"CHƯA ĐỦ CĂN CỨ",IF(NOT(OR(C133="Số hóa",C133="Cải tiến quy trình",C133="Thuê dịch vụ/đặt hàng",C133="Tự chủ",C133="Xã hội hóa",C133="Công việc mới phát sinh")),"LOẠI TÁC ĐỘNG KHÔNG HỢP LỆ",IF(S133&lt;&gt;"Đã đối chiếu","CHỜ SOÁT TRÙNG",IF(COUNTIFS($A$3:$A$202,A133,$D$3:$D$202,D133,$K$3:$K$202,K133)&gt;1,"TRÙNG CÔNG ĐOẠN",IF(AND(H133="",I133=""),"THIẾU GIỜ TÁC ĐỘNG",IF(AND(H133&lt;&gt;"",OR(E133="",E133&lt;=0)),"THIẾU SẢN PHẨM ÁP DỤNG",IF(AND(H133&lt;&gt;"",E133&gt;SUMIF('3. B1_KhoiLuong'!$A$3:$A$202,A133,'3. B1_KhoiLuong'!$C$3:$C$202)),"SẢN PHẨM ÁP DỤNG VƯỢT B1",IF(AND(F133&lt;&gt;"",G133&lt;&gt;"",F133&lt;G133,OR(I133="",I133&lt;=0)),"THỜI GIAN TĂNG CHƯA GHI GIỜ MỚI",IF(AND(L133="Trước thay đổi, có điều chỉnh",SUMIF($A$3:$A$202,A133,$H$3:$H$202)&gt;SUMIF('3. B1_KhoiLuong'!$A$3:$A$202,A133,'3. B1_KhoiLuong'!$G$3:$G$202)),"GIỜ GIẢM VƯỢT GIỜ B1","ĐẠT")))))))))))</f>
        <v/>
      </c>
      <c r="Q133" s="81"/>
      <c r="R133" s="81"/>
      <c r="S133" s="81"/>
    </row>
    <row r="134" spans="1:19">
      <c r="A134" s="81"/>
      <c r="B134" s="83" t="str">
        <f>IF(A134="","",IFERROR(IF(INDEX('2. A2_CongViec'!$C$3:$C$202,MATCH(A134,'2. A2_CongViec'!$A$3:$A$202,0))="","",INDEX('2. A2_CongViec'!$C$3:$C$202,MATCH(A134,'2. A2_CongViec'!$A$3:$A$202,0))),""))</f>
        <v/>
      </c>
      <c r="C134" s="81"/>
      <c r="D134" s="81"/>
      <c r="E134" s="81"/>
      <c r="F134" s="81"/>
      <c r="G134" s="81"/>
      <c r="H134" s="84" t="str">
        <f t="shared" si="12"/>
        <v/>
      </c>
      <c r="I134" s="81"/>
      <c r="J134" s="81"/>
      <c r="K134" s="81"/>
      <c r="L134" s="81"/>
      <c r="M134" s="81"/>
      <c r="N134" s="84" t="str">
        <f t="shared" si="13"/>
        <v/>
      </c>
      <c r="O134" s="84" t="str">
        <f t="shared" si="14"/>
        <v/>
      </c>
      <c r="P134" s="83" t="str">
        <f>IF(A134="","",IF(M134="Ước lượng tham khảo","THAM KHẢO – KHÔNG TÍNH",IF(OR(B134="",D134="",J134="",K134="",L134="",M134&lt;&gt;"Đã kiểm chứng"),"CHƯA ĐỦ CĂN CỨ",IF(NOT(OR(C134="Số hóa",C134="Cải tiến quy trình",C134="Thuê dịch vụ/đặt hàng",C134="Tự chủ",C134="Xã hội hóa",C134="Công việc mới phát sinh")),"LOẠI TÁC ĐỘNG KHÔNG HỢP LỆ",IF(S134&lt;&gt;"Đã đối chiếu","CHỜ SOÁT TRÙNG",IF(COUNTIFS($A$3:$A$202,A134,$D$3:$D$202,D134,$K$3:$K$202,K134)&gt;1,"TRÙNG CÔNG ĐOẠN",IF(AND(H134="",I134=""),"THIẾU GIỜ TÁC ĐỘNG",IF(AND(H134&lt;&gt;"",OR(E134="",E134&lt;=0)),"THIẾU SẢN PHẨM ÁP DỤNG",IF(AND(H134&lt;&gt;"",E134&gt;SUMIF('3. B1_KhoiLuong'!$A$3:$A$202,A134,'3. B1_KhoiLuong'!$C$3:$C$202)),"SẢN PHẨM ÁP DỤNG VƯỢT B1",IF(AND(F134&lt;&gt;"",G134&lt;&gt;"",F134&lt;G134,OR(I134="",I134&lt;=0)),"THỜI GIAN TĂNG CHƯA GHI GIỜ MỚI",IF(AND(L134="Trước thay đổi, có điều chỉnh",SUMIF($A$3:$A$202,A134,$H$3:$H$202)&gt;SUMIF('3. B1_KhoiLuong'!$A$3:$A$202,A134,'3. B1_KhoiLuong'!$G$3:$G$202)),"GIỜ GIẢM VƯỢT GIỜ B1","ĐẠT")))))))))))</f>
        <v/>
      </c>
      <c r="Q134" s="81"/>
      <c r="R134" s="81"/>
      <c r="S134" s="81"/>
    </row>
    <row r="135" spans="1:19">
      <c r="A135" s="81"/>
      <c r="B135" s="83" t="str">
        <f>IF(A135="","",IFERROR(IF(INDEX('2. A2_CongViec'!$C$3:$C$202,MATCH(A135,'2. A2_CongViec'!$A$3:$A$202,0))="","",INDEX('2. A2_CongViec'!$C$3:$C$202,MATCH(A135,'2. A2_CongViec'!$A$3:$A$202,0))),""))</f>
        <v/>
      </c>
      <c r="C135" s="81"/>
      <c r="D135" s="81"/>
      <c r="E135" s="81"/>
      <c r="F135" s="81"/>
      <c r="G135" s="81"/>
      <c r="H135" s="84" t="str">
        <f t="shared" si="12"/>
        <v/>
      </c>
      <c r="I135" s="81"/>
      <c r="J135" s="81"/>
      <c r="K135" s="81"/>
      <c r="L135" s="81"/>
      <c r="M135" s="81"/>
      <c r="N135" s="84" t="str">
        <f t="shared" si="13"/>
        <v/>
      </c>
      <c r="O135" s="84" t="str">
        <f t="shared" si="14"/>
        <v/>
      </c>
      <c r="P135" s="83" t="str">
        <f>IF(A135="","",IF(M135="Ước lượng tham khảo","THAM KHẢO – KHÔNG TÍNH",IF(OR(B135="",D135="",J135="",K135="",L135="",M135&lt;&gt;"Đã kiểm chứng"),"CHƯA ĐỦ CĂN CỨ",IF(NOT(OR(C135="Số hóa",C135="Cải tiến quy trình",C135="Thuê dịch vụ/đặt hàng",C135="Tự chủ",C135="Xã hội hóa",C135="Công việc mới phát sinh")),"LOẠI TÁC ĐỘNG KHÔNG HỢP LỆ",IF(S135&lt;&gt;"Đã đối chiếu","CHỜ SOÁT TRÙNG",IF(COUNTIFS($A$3:$A$202,A135,$D$3:$D$202,D135,$K$3:$K$202,K135)&gt;1,"TRÙNG CÔNG ĐOẠN",IF(AND(H135="",I135=""),"THIẾU GIỜ TÁC ĐỘNG",IF(AND(H135&lt;&gt;"",OR(E135="",E135&lt;=0)),"THIẾU SẢN PHẨM ÁP DỤNG",IF(AND(H135&lt;&gt;"",E135&gt;SUMIF('3. B1_KhoiLuong'!$A$3:$A$202,A135,'3. B1_KhoiLuong'!$C$3:$C$202)),"SẢN PHẨM ÁP DỤNG VƯỢT B1",IF(AND(F135&lt;&gt;"",G135&lt;&gt;"",F135&lt;G135,OR(I135="",I135&lt;=0)),"THỜI GIAN TĂNG CHƯA GHI GIỜ MỚI",IF(AND(L135="Trước thay đổi, có điều chỉnh",SUMIF($A$3:$A$202,A135,$H$3:$H$202)&gt;SUMIF('3. B1_KhoiLuong'!$A$3:$A$202,A135,'3. B1_KhoiLuong'!$G$3:$G$202)),"GIỜ GIẢM VƯỢT GIỜ B1","ĐẠT")))))))))))</f>
        <v/>
      </c>
      <c r="Q135" s="81"/>
      <c r="R135" s="81"/>
      <c r="S135" s="81"/>
    </row>
    <row r="136" spans="1:19">
      <c r="A136" s="81"/>
      <c r="B136" s="83" t="str">
        <f>IF(A136="","",IFERROR(IF(INDEX('2. A2_CongViec'!$C$3:$C$202,MATCH(A136,'2. A2_CongViec'!$A$3:$A$202,0))="","",INDEX('2. A2_CongViec'!$C$3:$C$202,MATCH(A136,'2. A2_CongViec'!$A$3:$A$202,0))),""))</f>
        <v/>
      </c>
      <c r="C136" s="81"/>
      <c r="D136" s="81"/>
      <c r="E136" s="81"/>
      <c r="F136" s="81"/>
      <c r="G136" s="81"/>
      <c r="H136" s="84" t="str">
        <f t="shared" si="12"/>
        <v/>
      </c>
      <c r="I136" s="81"/>
      <c r="J136" s="81"/>
      <c r="K136" s="81"/>
      <c r="L136" s="81"/>
      <c r="M136" s="81"/>
      <c r="N136" s="84" t="str">
        <f t="shared" si="13"/>
        <v/>
      </c>
      <c r="O136" s="84" t="str">
        <f t="shared" si="14"/>
        <v/>
      </c>
      <c r="P136" s="83" t="str">
        <f>IF(A136="","",IF(M136="Ước lượng tham khảo","THAM KHẢO – KHÔNG TÍNH",IF(OR(B136="",D136="",J136="",K136="",L136="",M136&lt;&gt;"Đã kiểm chứng"),"CHƯA ĐỦ CĂN CỨ",IF(NOT(OR(C136="Số hóa",C136="Cải tiến quy trình",C136="Thuê dịch vụ/đặt hàng",C136="Tự chủ",C136="Xã hội hóa",C136="Công việc mới phát sinh")),"LOẠI TÁC ĐỘNG KHÔNG HỢP LỆ",IF(S136&lt;&gt;"Đã đối chiếu","CHỜ SOÁT TRÙNG",IF(COUNTIFS($A$3:$A$202,A136,$D$3:$D$202,D136,$K$3:$K$202,K136)&gt;1,"TRÙNG CÔNG ĐOẠN",IF(AND(H136="",I136=""),"THIẾU GIỜ TÁC ĐỘNG",IF(AND(H136&lt;&gt;"",OR(E136="",E136&lt;=0)),"THIẾU SẢN PHẨM ÁP DỤNG",IF(AND(H136&lt;&gt;"",E136&gt;SUMIF('3. B1_KhoiLuong'!$A$3:$A$202,A136,'3. B1_KhoiLuong'!$C$3:$C$202)),"SẢN PHẨM ÁP DỤNG VƯỢT B1",IF(AND(F136&lt;&gt;"",G136&lt;&gt;"",F136&lt;G136,OR(I136="",I136&lt;=0)),"THỜI GIAN TĂNG CHƯA GHI GIỜ MỚI",IF(AND(L136="Trước thay đổi, có điều chỉnh",SUMIF($A$3:$A$202,A136,$H$3:$H$202)&gt;SUMIF('3. B1_KhoiLuong'!$A$3:$A$202,A136,'3. B1_KhoiLuong'!$G$3:$G$202)),"GIỜ GIẢM VƯỢT GIỜ B1","ĐẠT")))))))))))</f>
        <v/>
      </c>
      <c r="Q136" s="81"/>
      <c r="R136" s="81"/>
      <c r="S136" s="81"/>
    </row>
    <row r="137" spans="1:19">
      <c r="A137" s="81"/>
      <c r="B137" s="83" t="str">
        <f>IF(A137="","",IFERROR(IF(INDEX('2. A2_CongViec'!$C$3:$C$202,MATCH(A137,'2. A2_CongViec'!$A$3:$A$202,0))="","",INDEX('2. A2_CongViec'!$C$3:$C$202,MATCH(A137,'2. A2_CongViec'!$A$3:$A$202,0))),""))</f>
        <v/>
      </c>
      <c r="C137" s="81"/>
      <c r="D137" s="81"/>
      <c r="E137" s="81"/>
      <c r="F137" s="81"/>
      <c r="G137" s="81"/>
      <c r="H137" s="84" t="str">
        <f t="shared" si="12"/>
        <v/>
      </c>
      <c r="I137" s="81"/>
      <c r="J137" s="81"/>
      <c r="K137" s="81"/>
      <c r="L137" s="81"/>
      <c r="M137" s="81"/>
      <c r="N137" s="84" t="str">
        <f t="shared" si="13"/>
        <v/>
      </c>
      <c r="O137" s="84" t="str">
        <f t="shared" si="14"/>
        <v/>
      </c>
      <c r="P137" s="83" t="str">
        <f>IF(A137="","",IF(M137="Ước lượng tham khảo","THAM KHẢO – KHÔNG TÍNH",IF(OR(B137="",D137="",J137="",K137="",L137="",M137&lt;&gt;"Đã kiểm chứng"),"CHƯA ĐỦ CĂN CỨ",IF(NOT(OR(C137="Số hóa",C137="Cải tiến quy trình",C137="Thuê dịch vụ/đặt hàng",C137="Tự chủ",C137="Xã hội hóa",C137="Công việc mới phát sinh")),"LOẠI TÁC ĐỘNG KHÔNG HỢP LỆ",IF(S137&lt;&gt;"Đã đối chiếu","CHỜ SOÁT TRÙNG",IF(COUNTIFS($A$3:$A$202,A137,$D$3:$D$202,D137,$K$3:$K$202,K137)&gt;1,"TRÙNG CÔNG ĐOẠN",IF(AND(H137="",I137=""),"THIẾU GIỜ TÁC ĐỘNG",IF(AND(H137&lt;&gt;"",OR(E137="",E137&lt;=0)),"THIẾU SẢN PHẨM ÁP DỤNG",IF(AND(H137&lt;&gt;"",E137&gt;SUMIF('3. B1_KhoiLuong'!$A$3:$A$202,A137,'3. B1_KhoiLuong'!$C$3:$C$202)),"SẢN PHẨM ÁP DỤNG VƯỢT B1",IF(AND(F137&lt;&gt;"",G137&lt;&gt;"",F137&lt;G137,OR(I137="",I137&lt;=0)),"THỜI GIAN TĂNG CHƯA GHI GIỜ MỚI",IF(AND(L137="Trước thay đổi, có điều chỉnh",SUMIF($A$3:$A$202,A137,$H$3:$H$202)&gt;SUMIF('3. B1_KhoiLuong'!$A$3:$A$202,A137,'3. B1_KhoiLuong'!$G$3:$G$202)),"GIỜ GIẢM VƯỢT GIỜ B1","ĐẠT")))))))))))</f>
        <v/>
      </c>
      <c r="Q137" s="81"/>
      <c r="R137" s="81"/>
      <c r="S137" s="81"/>
    </row>
    <row r="138" spans="1:19">
      <c r="A138" s="81"/>
      <c r="B138" s="83" t="str">
        <f>IF(A138="","",IFERROR(IF(INDEX('2. A2_CongViec'!$C$3:$C$202,MATCH(A138,'2. A2_CongViec'!$A$3:$A$202,0))="","",INDEX('2. A2_CongViec'!$C$3:$C$202,MATCH(A138,'2. A2_CongViec'!$A$3:$A$202,0))),""))</f>
        <v/>
      </c>
      <c r="C138" s="81"/>
      <c r="D138" s="81"/>
      <c r="E138" s="81"/>
      <c r="F138" s="81"/>
      <c r="G138" s="81"/>
      <c r="H138" s="84" t="str">
        <f t="shared" si="12"/>
        <v/>
      </c>
      <c r="I138" s="81"/>
      <c r="J138" s="81"/>
      <c r="K138" s="81"/>
      <c r="L138" s="81"/>
      <c r="M138" s="81"/>
      <c r="N138" s="84" t="str">
        <f t="shared" si="13"/>
        <v/>
      </c>
      <c r="O138" s="84" t="str">
        <f t="shared" si="14"/>
        <v/>
      </c>
      <c r="P138" s="83" t="str">
        <f>IF(A138="","",IF(M138="Ước lượng tham khảo","THAM KHẢO – KHÔNG TÍNH",IF(OR(B138="",D138="",J138="",K138="",L138="",M138&lt;&gt;"Đã kiểm chứng"),"CHƯA ĐỦ CĂN CỨ",IF(NOT(OR(C138="Số hóa",C138="Cải tiến quy trình",C138="Thuê dịch vụ/đặt hàng",C138="Tự chủ",C138="Xã hội hóa",C138="Công việc mới phát sinh")),"LOẠI TÁC ĐỘNG KHÔNG HỢP LỆ",IF(S138&lt;&gt;"Đã đối chiếu","CHỜ SOÁT TRÙNG",IF(COUNTIFS($A$3:$A$202,A138,$D$3:$D$202,D138,$K$3:$K$202,K138)&gt;1,"TRÙNG CÔNG ĐOẠN",IF(AND(H138="",I138=""),"THIẾU GIỜ TÁC ĐỘNG",IF(AND(H138&lt;&gt;"",OR(E138="",E138&lt;=0)),"THIẾU SẢN PHẨM ÁP DỤNG",IF(AND(H138&lt;&gt;"",E138&gt;SUMIF('3. B1_KhoiLuong'!$A$3:$A$202,A138,'3. B1_KhoiLuong'!$C$3:$C$202)),"SẢN PHẨM ÁP DỤNG VƯỢT B1",IF(AND(F138&lt;&gt;"",G138&lt;&gt;"",F138&lt;G138,OR(I138="",I138&lt;=0)),"THỜI GIAN TĂNG CHƯA GHI GIỜ MỚI",IF(AND(L138="Trước thay đổi, có điều chỉnh",SUMIF($A$3:$A$202,A138,$H$3:$H$202)&gt;SUMIF('3. B1_KhoiLuong'!$A$3:$A$202,A138,'3. B1_KhoiLuong'!$G$3:$G$202)),"GIỜ GIẢM VƯỢT GIỜ B1","ĐẠT")))))))))))</f>
        <v/>
      </c>
      <c r="Q138" s="81"/>
      <c r="R138" s="81"/>
      <c r="S138" s="81"/>
    </row>
    <row r="139" spans="1:19">
      <c r="A139" s="81"/>
      <c r="B139" s="83" t="str">
        <f>IF(A139="","",IFERROR(IF(INDEX('2. A2_CongViec'!$C$3:$C$202,MATCH(A139,'2. A2_CongViec'!$A$3:$A$202,0))="","",INDEX('2. A2_CongViec'!$C$3:$C$202,MATCH(A139,'2. A2_CongViec'!$A$3:$A$202,0))),""))</f>
        <v/>
      </c>
      <c r="C139" s="81"/>
      <c r="D139" s="81"/>
      <c r="E139" s="81"/>
      <c r="F139" s="81"/>
      <c r="G139" s="81"/>
      <c r="H139" s="84" t="str">
        <f t="shared" si="12"/>
        <v/>
      </c>
      <c r="I139" s="81"/>
      <c r="J139" s="81"/>
      <c r="K139" s="81"/>
      <c r="L139" s="81"/>
      <c r="M139" s="81"/>
      <c r="N139" s="84" t="str">
        <f t="shared" si="13"/>
        <v/>
      </c>
      <c r="O139" s="84" t="str">
        <f t="shared" si="14"/>
        <v/>
      </c>
      <c r="P139" s="83" t="str">
        <f>IF(A139="","",IF(M139="Ước lượng tham khảo","THAM KHẢO – KHÔNG TÍNH",IF(OR(B139="",D139="",J139="",K139="",L139="",M139&lt;&gt;"Đã kiểm chứng"),"CHƯA ĐỦ CĂN CỨ",IF(NOT(OR(C139="Số hóa",C139="Cải tiến quy trình",C139="Thuê dịch vụ/đặt hàng",C139="Tự chủ",C139="Xã hội hóa",C139="Công việc mới phát sinh")),"LOẠI TÁC ĐỘNG KHÔNG HỢP LỆ",IF(S139&lt;&gt;"Đã đối chiếu","CHỜ SOÁT TRÙNG",IF(COUNTIFS($A$3:$A$202,A139,$D$3:$D$202,D139,$K$3:$K$202,K139)&gt;1,"TRÙNG CÔNG ĐOẠN",IF(AND(H139="",I139=""),"THIẾU GIỜ TÁC ĐỘNG",IF(AND(H139&lt;&gt;"",OR(E139="",E139&lt;=0)),"THIẾU SẢN PHẨM ÁP DỤNG",IF(AND(H139&lt;&gt;"",E139&gt;SUMIF('3. B1_KhoiLuong'!$A$3:$A$202,A139,'3. B1_KhoiLuong'!$C$3:$C$202)),"SẢN PHẨM ÁP DỤNG VƯỢT B1",IF(AND(F139&lt;&gt;"",G139&lt;&gt;"",F139&lt;G139,OR(I139="",I139&lt;=0)),"THỜI GIAN TĂNG CHƯA GHI GIỜ MỚI",IF(AND(L139="Trước thay đổi, có điều chỉnh",SUMIF($A$3:$A$202,A139,$H$3:$H$202)&gt;SUMIF('3. B1_KhoiLuong'!$A$3:$A$202,A139,'3. B1_KhoiLuong'!$G$3:$G$202)),"GIỜ GIẢM VƯỢT GIỜ B1","ĐẠT")))))))))))</f>
        <v/>
      </c>
      <c r="Q139" s="81"/>
      <c r="R139" s="81"/>
      <c r="S139" s="81"/>
    </row>
    <row r="140" spans="1:19">
      <c r="A140" s="81"/>
      <c r="B140" s="83" t="str">
        <f>IF(A140="","",IFERROR(IF(INDEX('2. A2_CongViec'!$C$3:$C$202,MATCH(A140,'2. A2_CongViec'!$A$3:$A$202,0))="","",INDEX('2. A2_CongViec'!$C$3:$C$202,MATCH(A140,'2. A2_CongViec'!$A$3:$A$202,0))),""))</f>
        <v/>
      </c>
      <c r="C140" s="81"/>
      <c r="D140" s="81"/>
      <c r="E140" s="81"/>
      <c r="F140" s="81"/>
      <c r="G140" s="81"/>
      <c r="H140" s="84" t="str">
        <f t="shared" si="12"/>
        <v/>
      </c>
      <c r="I140" s="81"/>
      <c r="J140" s="81"/>
      <c r="K140" s="81"/>
      <c r="L140" s="81"/>
      <c r="M140" s="81"/>
      <c r="N140" s="84" t="str">
        <f t="shared" si="13"/>
        <v/>
      </c>
      <c r="O140" s="84" t="str">
        <f t="shared" si="14"/>
        <v/>
      </c>
      <c r="P140" s="83" t="str">
        <f>IF(A140="","",IF(M140="Ước lượng tham khảo","THAM KHẢO – KHÔNG TÍNH",IF(OR(B140="",D140="",J140="",K140="",L140="",M140&lt;&gt;"Đã kiểm chứng"),"CHƯA ĐỦ CĂN CỨ",IF(NOT(OR(C140="Số hóa",C140="Cải tiến quy trình",C140="Thuê dịch vụ/đặt hàng",C140="Tự chủ",C140="Xã hội hóa",C140="Công việc mới phát sinh")),"LOẠI TÁC ĐỘNG KHÔNG HỢP LỆ",IF(S140&lt;&gt;"Đã đối chiếu","CHỜ SOÁT TRÙNG",IF(COUNTIFS($A$3:$A$202,A140,$D$3:$D$202,D140,$K$3:$K$202,K140)&gt;1,"TRÙNG CÔNG ĐOẠN",IF(AND(H140="",I140=""),"THIẾU GIỜ TÁC ĐỘNG",IF(AND(H140&lt;&gt;"",OR(E140="",E140&lt;=0)),"THIẾU SẢN PHẨM ÁP DỤNG",IF(AND(H140&lt;&gt;"",E140&gt;SUMIF('3. B1_KhoiLuong'!$A$3:$A$202,A140,'3. B1_KhoiLuong'!$C$3:$C$202)),"SẢN PHẨM ÁP DỤNG VƯỢT B1",IF(AND(F140&lt;&gt;"",G140&lt;&gt;"",F140&lt;G140,OR(I140="",I140&lt;=0)),"THỜI GIAN TĂNG CHƯA GHI GIỜ MỚI",IF(AND(L140="Trước thay đổi, có điều chỉnh",SUMIF($A$3:$A$202,A140,$H$3:$H$202)&gt;SUMIF('3. B1_KhoiLuong'!$A$3:$A$202,A140,'3. B1_KhoiLuong'!$G$3:$G$202)),"GIỜ GIẢM VƯỢT GIỜ B1","ĐẠT")))))))))))</f>
        <v/>
      </c>
      <c r="Q140" s="81"/>
      <c r="R140" s="81"/>
      <c r="S140" s="81"/>
    </row>
    <row r="141" spans="1:19">
      <c r="A141" s="81"/>
      <c r="B141" s="83" t="str">
        <f>IF(A141="","",IFERROR(IF(INDEX('2. A2_CongViec'!$C$3:$C$202,MATCH(A141,'2. A2_CongViec'!$A$3:$A$202,0))="","",INDEX('2. A2_CongViec'!$C$3:$C$202,MATCH(A141,'2. A2_CongViec'!$A$3:$A$202,0))),""))</f>
        <v/>
      </c>
      <c r="C141" s="81"/>
      <c r="D141" s="81"/>
      <c r="E141" s="81"/>
      <c r="F141" s="81"/>
      <c r="G141" s="81"/>
      <c r="H141" s="84" t="str">
        <f t="shared" si="12"/>
        <v/>
      </c>
      <c r="I141" s="81"/>
      <c r="J141" s="81"/>
      <c r="K141" s="81"/>
      <c r="L141" s="81"/>
      <c r="M141" s="81"/>
      <c r="N141" s="84" t="str">
        <f t="shared" si="13"/>
        <v/>
      </c>
      <c r="O141" s="84" t="str">
        <f t="shared" si="14"/>
        <v/>
      </c>
      <c r="P141" s="83" t="str">
        <f>IF(A141="","",IF(M141="Ước lượng tham khảo","THAM KHẢO – KHÔNG TÍNH",IF(OR(B141="",D141="",J141="",K141="",L141="",M141&lt;&gt;"Đã kiểm chứng"),"CHƯA ĐỦ CĂN CỨ",IF(NOT(OR(C141="Số hóa",C141="Cải tiến quy trình",C141="Thuê dịch vụ/đặt hàng",C141="Tự chủ",C141="Xã hội hóa",C141="Công việc mới phát sinh")),"LOẠI TÁC ĐỘNG KHÔNG HỢP LỆ",IF(S141&lt;&gt;"Đã đối chiếu","CHỜ SOÁT TRÙNG",IF(COUNTIFS($A$3:$A$202,A141,$D$3:$D$202,D141,$K$3:$K$202,K141)&gt;1,"TRÙNG CÔNG ĐOẠN",IF(AND(H141="",I141=""),"THIẾU GIỜ TÁC ĐỘNG",IF(AND(H141&lt;&gt;"",OR(E141="",E141&lt;=0)),"THIẾU SẢN PHẨM ÁP DỤNG",IF(AND(H141&lt;&gt;"",E141&gt;SUMIF('3. B1_KhoiLuong'!$A$3:$A$202,A141,'3. B1_KhoiLuong'!$C$3:$C$202)),"SẢN PHẨM ÁP DỤNG VƯỢT B1",IF(AND(F141&lt;&gt;"",G141&lt;&gt;"",F141&lt;G141,OR(I141="",I141&lt;=0)),"THỜI GIAN TĂNG CHƯA GHI GIỜ MỚI",IF(AND(L141="Trước thay đổi, có điều chỉnh",SUMIF($A$3:$A$202,A141,$H$3:$H$202)&gt;SUMIF('3. B1_KhoiLuong'!$A$3:$A$202,A141,'3. B1_KhoiLuong'!$G$3:$G$202)),"GIỜ GIẢM VƯỢT GIỜ B1","ĐẠT")))))))))))</f>
        <v/>
      </c>
      <c r="Q141" s="81"/>
      <c r="R141" s="81"/>
      <c r="S141" s="81"/>
    </row>
    <row r="142" spans="1:19">
      <c r="A142" s="81"/>
      <c r="B142" s="83" t="str">
        <f>IF(A142="","",IFERROR(IF(INDEX('2. A2_CongViec'!$C$3:$C$202,MATCH(A142,'2. A2_CongViec'!$A$3:$A$202,0))="","",INDEX('2. A2_CongViec'!$C$3:$C$202,MATCH(A142,'2. A2_CongViec'!$A$3:$A$202,0))),""))</f>
        <v/>
      </c>
      <c r="C142" s="81"/>
      <c r="D142" s="81"/>
      <c r="E142" s="81"/>
      <c r="F142" s="81"/>
      <c r="G142" s="81"/>
      <c r="H142" s="84" t="str">
        <f t="shared" si="12"/>
        <v/>
      </c>
      <c r="I142" s="81"/>
      <c r="J142" s="81"/>
      <c r="K142" s="81"/>
      <c r="L142" s="81"/>
      <c r="M142" s="81"/>
      <c r="N142" s="84" t="str">
        <f t="shared" si="13"/>
        <v/>
      </c>
      <c r="O142" s="84" t="str">
        <f t="shared" si="14"/>
        <v/>
      </c>
      <c r="P142" s="83" t="str">
        <f>IF(A142="","",IF(M142="Ước lượng tham khảo","THAM KHẢO – KHÔNG TÍNH",IF(OR(B142="",D142="",J142="",K142="",L142="",M142&lt;&gt;"Đã kiểm chứng"),"CHƯA ĐỦ CĂN CỨ",IF(NOT(OR(C142="Số hóa",C142="Cải tiến quy trình",C142="Thuê dịch vụ/đặt hàng",C142="Tự chủ",C142="Xã hội hóa",C142="Công việc mới phát sinh")),"LOẠI TÁC ĐỘNG KHÔNG HỢP LỆ",IF(S142&lt;&gt;"Đã đối chiếu","CHỜ SOÁT TRÙNG",IF(COUNTIFS($A$3:$A$202,A142,$D$3:$D$202,D142,$K$3:$K$202,K142)&gt;1,"TRÙNG CÔNG ĐOẠN",IF(AND(H142="",I142=""),"THIẾU GIỜ TÁC ĐỘNG",IF(AND(H142&lt;&gt;"",OR(E142="",E142&lt;=0)),"THIẾU SẢN PHẨM ÁP DỤNG",IF(AND(H142&lt;&gt;"",E142&gt;SUMIF('3. B1_KhoiLuong'!$A$3:$A$202,A142,'3. B1_KhoiLuong'!$C$3:$C$202)),"SẢN PHẨM ÁP DỤNG VƯỢT B1",IF(AND(F142&lt;&gt;"",G142&lt;&gt;"",F142&lt;G142,OR(I142="",I142&lt;=0)),"THỜI GIAN TĂNG CHƯA GHI GIỜ MỚI",IF(AND(L142="Trước thay đổi, có điều chỉnh",SUMIF($A$3:$A$202,A142,$H$3:$H$202)&gt;SUMIF('3. B1_KhoiLuong'!$A$3:$A$202,A142,'3. B1_KhoiLuong'!$G$3:$G$202)),"GIỜ GIẢM VƯỢT GIỜ B1","ĐẠT")))))))))))</f>
        <v/>
      </c>
      <c r="Q142" s="81"/>
      <c r="R142" s="81"/>
      <c r="S142" s="81"/>
    </row>
    <row r="143" spans="1:19">
      <c r="A143" s="81"/>
      <c r="B143" s="83" t="str">
        <f>IF(A143="","",IFERROR(IF(INDEX('2. A2_CongViec'!$C$3:$C$202,MATCH(A143,'2. A2_CongViec'!$A$3:$A$202,0))="","",INDEX('2. A2_CongViec'!$C$3:$C$202,MATCH(A143,'2. A2_CongViec'!$A$3:$A$202,0))),""))</f>
        <v/>
      </c>
      <c r="C143" s="81"/>
      <c r="D143" s="81"/>
      <c r="E143" s="81"/>
      <c r="F143" s="81"/>
      <c r="G143" s="81"/>
      <c r="H143" s="84" t="str">
        <f t="shared" si="12"/>
        <v/>
      </c>
      <c r="I143" s="81"/>
      <c r="J143" s="81"/>
      <c r="K143" s="81"/>
      <c r="L143" s="81"/>
      <c r="M143" s="81"/>
      <c r="N143" s="84" t="str">
        <f t="shared" si="13"/>
        <v/>
      </c>
      <c r="O143" s="84" t="str">
        <f t="shared" si="14"/>
        <v/>
      </c>
      <c r="P143" s="83" t="str">
        <f>IF(A143="","",IF(M143="Ước lượng tham khảo","THAM KHẢO – KHÔNG TÍNH",IF(OR(B143="",D143="",J143="",K143="",L143="",M143&lt;&gt;"Đã kiểm chứng"),"CHƯA ĐỦ CĂN CỨ",IF(NOT(OR(C143="Số hóa",C143="Cải tiến quy trình",C143="Thuê dịch vụ/đặt hàng",C143="Tự chủ",C143="Xã hội hóa",C143="Công việc mới phát sinh")),"LOẠI TÁC ĐỘNG KHÔNG HỢP LỆ",IF(S143&lt;&gt;"Đã đối chiếu","CHỜ SOÁT TRÙNG",IF(COUNTIFS($A$3:$A$202,A143,$D$3:$D$202,D143,$K$3:$K$202,K143)&gt;1,"TRÙNG CÔNG ĐOẠN",IF(AND(H143="",I143=""),"THIẾU GIỜ TÁC ĐỘNG",IF(AND(H143&lt;&gt;"",OR(E143="",E143&lt;=0)),"THIẾU SẢN PHẨM ÁP DỤNG",IF(AND(H143&lt;&gt;"",E143&gt;SUMIF('3. B1_KhoiLuong'!$A$3:$A$202,A143,'3. B1_KhoiLuong'!$C$3:$C$202)),"SẢN PHẨM ÁP DỤNG VƯỢT B1",IF(AND(F143&lt;&gt;"",G143&lt;&gt;"",F143&lt;G143,OR(I143="",I143&lt;=0)),"THỜI GIAN TĂNG CHƯA GHI GIỜ MỚI",IF(AND(L143="Trước thay đổi, có điều chỉnh",SUMIF($A$3:$A$202,A143,$H$3:$H$202)&gt;SUMIF('3. B1_KhoiLuong'!$A$3:$A$202,A143,'3. B1_KhoiLuong'!$G$3:$G$202)),"GIỜ GIẢM VƯỢT GIỜ B1","ĐẠT")))))))))))</f>
        <v/>
      </c>
      <c r="Q143" s="81"/>
      <c r="R143" s="81"/>
      <c r="S143" s="81"/>
    </row>
    <row r="144" spans="1:19">
      <c r="A144" s="81"/>
      <c r="B144" s="83" t="str">
        <f>IF(A144="","",IFERROR(IF(INDEX('2. A2_CongViec'!$C$3:$C$202,MATCH(A144,'2. A2_CongViec'!$A$3:$A$202,0))="","",INDEX('2. A2_CongViec'!$C$3:$C$202,MATCH(A144,'2. A2_CongViec'!$A$3:$A$202,0))),""))</f>
        <v/>
      </c>
      <c r="C144" s="81"/>
      <c r="D144" s="81"/>
      <c r="E144" s="81"/>
      <c r="F144" s="81"/>
      <c r="G144" s="81"/>
      <c r="H144" s="84" t="str">
        <f t="shared" si="12"/>
        <v/>
      </c>
      <c r="I144" s="81"/>
      <c r="J144" s="81"/>
      <c r="K144" s="81"/>
      <c r="L144" s="81"/>
      <c r="M144" s="81"/>
      <c r="N144" s="84" t="str">
        <f t="shared" si="13"/>
        <v/>
      </c>
      <c r="O144" s="84" t="str">
        <f t="shared" si="14"/>
        <v/>
      </c>
      <c r="P144" s="83" t="str">
        <f>IF(A144="","",IF(M144="Ước lượng tham khảo","THAM KHẢO – KHÔNG TÍNH",IF(OR(B144="",D144="",J144="",K144="",L144="",M144&lt;&gt;"Đã kiểm chứng"),"CHƯA ĐỦ CĂN CỨ",IF(NOT(OR(C144="Số hóa",C144="Cải tiến quy trình",C144="Thuê dịch vụ/đặt hàng",C144="Tự chủ",C144="Xã hội hóa",C144="Công việc mới phát sinh")),"LOẠI TÁC ĐỘNG KHÔNG HỢP LỆ",IF(S144&lt;&gt;"Đã đối chiếu","CHỜ SOÁT TRÙNG",IF(COUNTIFS($A$3:$A$202,A144,$D$3:$D$202,D144,$K$3:$K$202,K144)&gt;1,"TRÙNG CÔNG ĐOẠN",IF(AND(H144="",I144=""),"THIẾU GIỜ TÁC ĐỘNG",IF(AND(H144&lt;&gt;"",OR(E144="",E144&lt;=0)),"THIẾU SẢN PHẨM ÁP DỤNG",IF(AND(H144&lt;&gt;"",E144&gt;SUMIF('3. B1_KhoiLuong'!$A$3:$A$202,A144,'3. B1_KhoiLuong'!$C$3:$C$202)),"SẢN PHẨM ÁP DỤNG VƯỢT B1",IF(AND(F144&lt;&gt;"",G144&lt;&gt;"",F144&lt;G144,OR(I144="",I144&lt;=0)),"THỜI GIAN TĂNG CHƯA GHI GIỜ MỚI",IF(AND(L144="Trước thay đổi, có điều chỉnh",SUMIF($A$3:$A$202,A144,$H$3:$H$202)&gt;SUMIF('3. B1_KhoiLuong'!$A$3:$A$202,A144,'3. B1_KhoiLuong'!$G$3:$G$202)),"GIỜ GIẢM VƯỢT GIỜ B1","ĐẠT")))))))))))</f>
        <v/>
      </c>
      <c r="Q144" s="81"/>
      <c r="R144" s="81"/>
      <c r="S144" s="81"/>
    </row>
    <row r="145" spans="1:19">
      <c r="A145" s="81"/>
      <c r="B145" s="83" t="str">
        <f>IF(A145="","",IFERROR(IF(INDEX('2. A2_CongViec'!$C$3:$C$202,MATCH(A145,'2. A2_CongViec'!$A$3:$A$202,0))="","",INDEX('2. A2_CongViec'!$C$3:$C$202,MATCH(A145,'2. A2_CongViec'!$A$3:$A$202,0))),""))</f>
        <v/>
      </c>
      <c r="C145" s="81"/>
      <c r="D145" s="81"/>
      <c r="E145" s="81"/>
      <c r="F145" s="81"/>
      <c r="G145" s="81"/>
      <c r="H145" s="84" t="str">
        <f t="shared" si="12"/>
        <v/>
      </c>
      <c r="I145" s="81"/>
      <c r="J145" s="81"/>
      <c r="K145" s="81"/>
      <c r="L145" s="81"/>
      <c r="M145" s="81"/>
      <c r="N145" s="84" t="str">
        <f t="shared" si="13"/>
        <v/>
      </c>
      <c r="O145" s="84" t="str">
        <f t="shared" si="14"/>
        <v/>
      </c>
      <c r="P145" s="83" t="str">
        <f>IF(A145="","",IF(M145="Ước lượng tham khảo","THAM KHẢO – KHÔNG TÍNH",IF(OR(B145="",D145="",J145="",K145="",L145="",M145&lt;&gt;"Đã kiểm chứng"),"CHƯA ĐỦ CĂN CỨ",IF(NOT(OR(C145="Số hóa",C145="Cải tiến quy trình",C145="Thuê dịch vụ/đặt hàng",C145="Tự chủ",C145="Xã hội hóa",C145="Công việc mới phát sinh")),"LOẠI TÁC ĐỘNG KHÔNG HỢP LỆ",IF(S145&lt;&gt;"Đã đối chiếu","CHỜ SOÁT TRÙNG",IF(COUNTIFS($A$3:$A$202,A145,$D$3:$D$202,D145,$K$3:$K$202,K145)&gt;1,"TRÙNG CÔNG ĐOẠN",IF(AND(H145="",I145=""),"THIẾU GIỜ TÁC ĐỘNG",IF(AND(H145&lt;&gt;"",OR(E145="",E145&lt;=0)),"THIẾU SẢN PHẨM ÁP DỤNG",IF(AND(H145&lt;&gt;"",E145&gt;SUMIF('3. B1_KhoiLuong'!$A$3:$A$202,A145,'3. B1_KhoiLuong'!$C$3:$C$202)),"SẢN PHẨM ÁP DỤNG VƯỢT B1",IF(AND(F145&lt;&gt;"",G145&lt;&gt;"",F145&lt;G145,OR(I145="",I145&lt;=0)),"THỜI GIAN TĂNG CHƯA GHI GIỜ MỚI",IF(AND(L145="Trước thay đổi, có điều chỉnh",SUMIF($A$3:$A$202,A145,$H$3:$H$202)&gt;SUMIF('3. B1_KhoiLuong'!$A$3:$A$202,A145,'3. B1_KhoiLuong'!$G$3:$G$202)),"GIỜ GIẢM VƯỢT GIỜ B1","ĐẠT")))))))))))</f>
        <v/>
      </c>
      <c r="Q145" s="81"/>
      <c r="R145" s="81"/>
      <c r="S145" s="81"/>
    </row>
    <row r="146" spans="1:19">
      <c r="A146" s="81"/>
      <c r="B146" s="83" t="str">
        <f>IF(A146="","",IFERROR(IF(INDEX('2. A2_CongViec'!$C$3:$C$202,MATCH(A146,'2. A2_CongViec'!$A$3:$A$202,0))="","",INDEX('2. A2_CongViec'!$C$3:$C$202,MATCH(A146,'2. A2_CongViec'!$A$3:$A$202,0))),""))</f>
        <v/>
      </c>
      <c r="C146" s="81"/>
      <c r="D146" s="81"/>
      <c r="E146" s="81"/>
      <c r="F146" s="81"/>
      <c r="G146" s="81"/>
      <c r="H146" s="84" t="str">
        <f t="shared" si="12"/>
        <v/>
      </c>
      <c r="I146" s="81"/>
      <c r="J146" s="81"/>
      <c r="K146" s="81"/>
      <c r="L146" s="81"/>
      <c r="M146" s="81"/>
      <c r="N146" s="84" t="str">
        <f t="shared" si="13"/>
        <v/>
      </c>
      <c r="O146" s="84" t="str">
        <f t="shared" si="14"/>
        <v/>
      </c>
      <c r="P146" s="83" t="str">
        <f>IF(A146="","",IF(M146="Ước lượng tham khảo","THAM KHẢO – KHÔNG TÍNH",IF(OR(B146="",D146="",J146="",K146="",L146="",M146&lt;&gt;"Đã kiểm chứng"),"CHƯA ĐỦ CĂN CỨ",IF(NOT(OR(C146="Số hóa",C146="Cải tiến quy trình",C146="Thuê dịch vụ/đặt hàng",C146="Tự chủ",C146="Xã hội hóa",C146="Công việc mới phát sinh")),"LOẠI TÁC ĐỘNG KHÔNG HỢP LỆ",IF(S146&lt;&gt;"Đã đối chiếu","CHỜ SOÁT TRÙNG",IF(COUNTIFS($A$3:$A$202,A146,$D$3:$D$202,D146,$K$3:$K$202,K146)&gt;1,"TRÙNG CÔNG ĐOẠN",IF(AND(H146="",I146=""),"THIẾU GIỜ TÁC ĐỘNG",IF(AND(H146&lt;&gt;"",OR(E146="",E146&lt;=0)),"THIẾU SẢN PHẨM ÁP DỤNG",IF(AND(H146&lt;&gt;"",E146&gt;SUMIF('3. B1_KhoiLuong'!$A$3:$A$202,A146,'3. B1_KhoiLuong'!$C$3:$C$202)),"SẢN PHẨM ÁP DỤNG VƯỢT B1",IF(AND(F146&lt;&gt;"",G146&lt;&gt;"",F146&lt;G146,OR(I146="",I146&lt;=0)),"THỜI GIAN TĂNG CHƯA GHI GIỜ MỚI",IF(AND(L146="Trước thay đổi, có điều chỉnh",SUMIF($A$3:$A$202,A146,$H$3:$H$202)&gt;SUMIF('3. B1_KhoiLuong'!$A$3:$A$202,A146,'3. B1_KhoiLuong'!$G$3:$G$202)),"GIỜ GIẢM VƯỢT GIỜ B1","ĐẠT")))))))))))</f>
        <v/>
      </c>
      <c r="Q146" s="81"/>
      <c r="R146" s="81"/>
      <c r="S146" s="81"/>
    </row>
    <row r="147" spans="1:19">
      <c r="A147" s="81"/>
      <c r="B147" s="83" t="str">
        <f>IF(A147="","",IFERROR(IF(INDEX('2. A2_CongViec'!$C$3:$C$202,MATCH(A147,'2. A2_CongViec'!$A$3:$A$202,0))="","",INDEX('2. A2_CongViec'!$C$3:$C$202,MATCH(A147,'2. A2_CongViec'!$A$3:$A$202,0))),""))</f>
        <v/>
      </c>
      <c r="C147" s="81"/>
      <c r="D147" s="81"/>
      <c r="E147" s="81"/>
      <c r="F147" s="81"/>
      <c r="G147" s="81"/>
      <c r="H147" s="84" t="str">
        <f t="shared" si="12"/>
        <v/>
      </c>
      <c r="I147" s="81"/>
      <c r="J147" s="81"/>
      <c r="K147" s="81"/>
      <c r="L147" s="81"/>
      <c r="M147" s="81"/>
      <c r="N147" s="84" t="str">
        <f t="shared" si="13"/>
        <v/>
      </c>
      <c r="O147" s="84" t="str">
        <f t="shared" si="14"/>
        <v/>
      </c>
      <c r="P147" s="83" t="str">
        <f>IF(A147="","",IF(M147="Ước lượng tham khảo","THAM KHẢO – KHÔNG TÍNH",IF(OR(B147="",D147="",J147="",K147="",L147="",M147&lt;&gt;"Đã kiểm chứng"),"CHƯA ĐỦ CĂN CỨ",IF(NOT(OR(C147="Số hóa",C147="Cải tiến quy trình",C147="Thuê dịch vụ/đặt hàng",C147="Tự chủ",C147="Xã hội hóa",C147="Công việc mới phát sinh")),"LOẠI TÁC ĐỘNG KHÔNG HỢP LỆ",IF(S147&lt;&gt;"Đã đối chiếu","CHỜ SOÁT TRÙNG",IF(COUNTIFS($A$3:$A$202,A147,$D$3:$D$202,D147,$K$3:$K$202,K147)&gt;1,"TRÙNG CÔNG ĐOẠN",IF(AND(H147="",I147=""),"THIẾU GIỜ TÁC ĐỘNG",IF(AND(H147&lt;&gt;"",OR(E147="",E147&lt;=0)),"THIẾU SẢN PHẨM ÁP DỤNG",IF(AND(H147&lt;&gt;"",E147&gt;SUMIF('3. B1_KhoiLuong'!$A$3:$A$202,A147,'3. B1_KhoiLuong'!$C$3:$C$202)),"SẢN PHẨM ÁP DỤNG VƯỢT B1",IF(AND(F147&lt;&gt;"",G147&lt;&gt;"",F147&lt;G147,OR(I147="",I147&lt;=0)),"THỜI GIAN TĂNG CHƯA GHI GIỜ MỚI",IF(AND(L147="Trước thay đổi, có điều chỉnh",SUMIF($A$3:$A$202,A147,$H$3:$H$202)&gt;SUMIF('3. B1_KhoiLuong'!$A$3:$A$202,A147,'3. B1_KhoiLuong'!$G$3:$G$202)),"GIỜ GIẢM VƯỢT GIỜ B1","ĐẠT")))))))))))</f>
        <v/>
      </c>
      <c r="Q147" s="81"/>
      <c r="R147" s="81"/>
      <c r="S147" s="81"/>
    </row>
    <row r="148" spans="1:19">
      <c r="A148" s="81"/>
      <c r="B148" s="83" t="str">
        <f>IF(A148="","",IFERROR(IF(INDEX('2. A2_CongViec'!$C$3:$C$202,MATCH(A148,'2. A2_CongViec'!$A$3:$A$202,0))="","",INDEX('2. A2_CongViec'!$C$3:$C$202,MATCH(A148,'2. A2_CongViec'!$A$3:$A$202,0))),""))</f>
        <v/>
      </c>
      <c r="C148" s="81"/>
      <c r="D148" s="81"/>
      <c r="E148" s="81"/>
      <c r="F148" s="81"/>
      <c r="G148" s="81"/>
      <c r="H148" s="84" t="str">
        <f t="shared" si="12"/>
        <v/>
      </c>
      <c r="I148" s="81"/>
      <c r="J148" s="81"/>
      <c r="K148" s="81"/>
      <c r="L148" s="81"/>
      <c r="M148" s="81"/>
      <c r="N148" s="84" t="str">
        <f t="shared" si="13"/>
        <v/>
      </c>
      <c r="O148" s="84" t="str">
        <f t="shared" si="14"/>
        <v/>
      </c>
      <c r="P148" s="83" t="str">
        <f>IF(A148="","",IF(M148="Ước lượng tham khảo","THAM KHẢO – KHÔNG TÍNH",IF(OR(B148="",D148="",J148="",K148="",L148="",M148&lt;&gt;"Đã kiểm chứng"),"CHƯA ĐỦ CĂN CỨ",IF(NOT(OR(C148="Số hóa",C148="Cải tiến quy trình",C148="Thuê dịch vụ/đặt hàng",C148="Tự chủ",C148="Xã hội hóa",C148="Công việc mới phát sinh")),"LOẠI TÁC ĐỘNG KHÔNG HỢP LỆ",IF(S148&lt;&gt;"Đã đối chiếu","CHỜ SOÁT TRÙNG",IF(COUNTIFS($A$3:$A$202,A148,$D$3:$D$202,D148,$K$3:$K$202,K148)&gt;1,"TRÙNG CÔNG ĐOẠN",IF(AND(H148="",I148=""),"THIẾU GIỜ TÁC ĐỘNG",IF(AND(H148&lt;&gt;"",OR(E148="",E148&lt;=0)),"THIẾU SẢN PHẨM ÁP DỤNG",IF(AND(H148&lt;&gt;"",E148&gt;SUMIF('3. B1_KhoiLuong'!$A$3:$A$202,A148,'3. B1_KhoiLuong'!$C$3:$C$202)),"SẢN PHẨM ÁP DỤNG VƯỢT B1",IF(AND(F148&lt;&gt;"",G148&lt;&gt;"",F148&lt;G148,OR(I148="",I148&lt;=0)),"THỜI GIAN TĂNG CHƯA GHI GIỜ MỚI",IF(AND(L148="Trước thay đổi, có điều chỉnh",SUMIF($A$3:$A$202,A148,$H$3:$H$202)&gt;SUMIF('3. B1_KhoiLuong'!$A$3:$A$202,A148,'3. B1_KhoiLuong'!$G$3:$G$202)),"GIỜ GIẢM VƯỢT GIỜ B1","ĐẠT")))))))))))</f>
        <v/>
      </c>
      <c r="Q148" s="81"/>
      <c r="R148" s="81"/>
      <c r="S148" s="81"/>
    </row>
    <row r="149" spans="1:19">
      <c r="A149" s="81"/>
      <c r="B149" s="83" t="str">
        <f>IF(A149="","",IFERROR(IF(INDEX('2. A2_CongViec'!$C$3:$C$202,MATCH(A149,'2. A2_CongViec'!$A$3:$A$202,0))="","",INDEX('2. A2_CongViec'!$C$3:$C$202,MATCH(A149,'2. A2_CongViec'!$A$3:$A$202,0))),""))</f>
        <v/>
      </c>
      <c r="C149" s="81"/>
      <c r="D149" s="81"/>
      <c r="E149" s="81"/>
      <c r="F149" s="81"/>
      <c r="G149" s="81"/>
      <c r="H149" s="84" t="str">
        <f t="shared" si="12"/>
        <v/>
      </c>
      <c r="I149" s="81"/>
      <c r="J149" s="81"/>
      <c r="K149" s="81"/>
      <c r="L149" s="81"/>
      <c r="M149" s="81"/>
      <c r="N149" s="84" t="str">
        <f t="shared" si="13"/>
        <v/>
      </c>
      <c r="O149" s="84" t="str">
        <f t="shared" si="14"/>
        <v/>
      </c>
      <c r="P149" s="83" t="str">
        <f>IF(A149="","",IF(M149="Ước lượng tham khảo","THAM KHẢO – KHÔNG TÍNH",IF(OR(B149="",D149="",J149="",K149="",L149="",M149&lt;&gt;"Đã kiểm chứng"),"CHƯA ĐỦ CĂN CỨ",IF(NOT(OR(C149="Số hóa",C149="Cải tiến quy trình",C149="Thuê dịch vụ/đặt hàng",C149="Tự chủ",C149="Xã hội hóa",C149="Công việc mới phát sinh")),"LOẠI TÁC ĐỘNG KHÔNG HỢP LỆ",IF(S149&lt;&gt;"Đã đối chiếu","CHỜ SOÁT TRÙNG",IF(COUNTIFS($A$3:$A$202,A149,$D$3:$D$202,D149,$K$3:$K$202,K149)&gt;1,"TRÙNG CÔNG ĐOẠN",IF(AND(H149="",I149=""),"THIẾU GIỜ TÁC ĐỘNG",IF(AND(H149&lt;&gt;"",OR(E149="",E149&lt;=0)),"THIẾU SẢN PHẨM ÁP DỤNG",IF(AND(H149&lt;&gt;"",E149&gt;SUMIF('3. B1_KhoiLuong'!$A$3:$A$202,A149,'3. B1_KhoiLuong'!$C$3:$C$202)),"SẢN PHẨM ÁP DỤNG VƯỢT B1",IF(AND(F149&lt;&gt;"",G149&lt;&gt;"",F149&lt;G149,OR(I149="",I149&lt;=0)),"THỜI GIAN TĂNG CHƯA GHI GIỜ MỚI",IF(AND(L149="Trước thay đổi, có điều chỉnh",SUMIF($A$3:$A$202,A149,$H$3:$H$202)&gt;SUMIF('3. B1_KhoiLuong'!$A$3:$A$202,A149,'3. B1_KhoiLuong'!$G$3:$G$202)),"GIỜ GIẢM VƯỢT GIỜ B1","ĐẠT")))))))))))</f>
        <v/>
      </c>
      <c r="Q149" s="81"/>
      <c r="R149" s="81"/>
      <c r="S149" s="81"/>
    </row>
    <row r="150" spans="1:19">
      <c r="A150" s="81"/>
      <c r="B150" s="83" t="str">
        <f>IF(A150="","",IFERROR(IF(INDEX('2. A2_CongViec'!$C$3:$C$202,MATCH(A150,'2. A2_CongViec'!$A$3:$A$202,0))="","",INDEX('2. A2_CongViec'!$C$3:$C$202,MATCH(A150,'2. A2_CongViec'!$A$3:$A$202,0))),""))</f>
        <v/>
      </c>
      <c r="C150" s="81"/>
      <c r="D150" s="81"/>
      <c r="E150" s="81"/>
      <c r="F150" s="81"/>
      <c r="G150" s="81"/>
      <c r="H150" s="84" t="str">
        <f t="shared" si="12"/>
        <v/>
      </c>
      <c r="I150" s="81"/>
      <c r="J150" s="81"/>
      <c r="K150" s="81"/>
      <c r="L150" s="81"/>
      <c r="M150" s="81"/>
      <c r="N150" s="84" t="str">
        <f t="shared" si="13"/>
        <v/>
      </c>
      <c r="O150" s="84" t="str">
        <f t="shared" si="14"/>
        <v/>
      </c>
      <c r="P150" s="83" t="str">
        <f>IF(A150="","",IF(M150="Ước lượng tham khảo","THAM KHẢO – KHÔNG TÍNH",IF(OR(B150="",D150="",J150="",K150="",L150="",M150&lt;&gt;"Đã kiểm chứng"),"CHƯA ĐỦ CĂN CỨ",IF(NOT(OR(C150="Số hóa",C150="Cải tiến quy trình",C150="Thuê dịch vụ/đặt hàng",C150="Tự chủ",C150="Xã hội hóa",C150="Công việc mới phát sinh")),"LOẠI TÁC ĐỘNG KHÔNG HỢP LỆ",IF(S150&lt;&gt;"Đã đối chiếu","CHỜ SOÁT TRÙNG",IF(COUNTIFS($A$3:$A$202,A150,$D$3:$D$202,D150,$K$3:$K$202,K150)&gt;1,"TRÙNG CÔNG ĐOẠN",IF(AND(H150="",I150=""),"THIẾU GIỜ TÁC ĐỘNG",IF(AND(H150&lt;&gt;"",OR(E150="",E150&lt;=0)),"THIẾU SẢN PHẨM ÁP DỤNG",IF(AND(H150&lt;&gt;"",E150&gt;SUMIF('3. B1_KhoiLuong'!$A$3:$A$202,A150,'3. B1_KhoiLuong'!$C$3:$C$202)),"SẢN PHẨM ÁP DỤNG VƯỢT B1",IF(AND(F150&lt;&gt;"",G150&lt;&gt;"",F150&lt;G150,OR(I150="",I150&lt;=0)),"THỜI GIAN TĂNG CHƯA GHI GIỜ MỚI",IF(AND(L150="Trước thay đổi, có điều chỉnh",SUMIF($A$3:$A$202,A150,$H$3:$H$202)&gt;SUMIF('3. B1_KhoiLuong'!$A$3:$A$202,A150,'3. B1_KhoiLuong'!$G$3:$G$202)),"GIỜ GIẢM VƯỢT GIỜ B1","ĐẠT")))))))))))</f>
        <v/>
      </c>
      <c r="Q150" s="81"/>
      <c r="R150" s="81"/>
      <c r="S150" s="81"/>
    </row>
    <row r="151" spans="1:19">
      <c r="A151" s="81"/>
      <c r="B151" s="83" t="str">
        <f>IF(A151="","",IFERROR(IF(INDEX('2. A2_CongViec'!$C$3:$C$202,MATCH(A151,'2. A2_CongViec'!$A$3:$A$202,0))="","",INDEX('2. A2_CongViec'!$C$3:$C$202,MATCH(A151,'2. A2_CongViec'!$A$3:$A$202,0))),""))</f>
        <v/>
      </c>
      <c r="C151" s="81"/>
      <c r="D151" s="81"/>
      <c r="E151" s="81"/>
      <c r="F151" s="81"/>
      <c r="G151" s="81"/>
      <c r="H151" s="84" t="str">
        <f t="shared" si="12"/>
        <v/>
      </c>
      <c r="I151" s="81"/>
      <c r="J151" s="81"/>
      <c r="K151" s="81"/>
      <c r="L151" s="81"/>
      <c r="M151" s="81"/>
      <c r="N151" s="84" t="str">
        <f t="shared" si="13"/>
        <v/>
      </c>
      <c r="O151" s="84" t="str">
        <f t="shared" si="14"/>
        <v/>
      </c>
      <c r="P151" s="83" t="str">
        <f>IF(A151="","",IF(M151="Ước lượng tham khảo","THAM KHẢO – KHÔNG TÍNH",IF(OR(B151="",D151="",J151="",K151="",L151="",M151&lt;&gt;"Đã kiểm chứng"),"CHƯA ĐỦ CĂN CỨ",IF(NOT(OR(C151="Số hóa",C151="Cải tiến quy trình",C151="Thuê dịch vụ/đặt hàng",C151="Tự chủ",C151="Xã hội hóa",C151="Công việc mới phát sinh")),"LOẠI TÁC ĐỘNG KHÔNG HỢP LỆ",IF(S151&lt;&gt;"Đã đối chiếu","CHỜ SOÁT TRÙNG",IF(COUNTIFS($A$3:$A$202,A151,$D$3:$D$202,D151,$K$3:$K$202,K151)&gt;1,"TRÙNG CÔNG ĐOẠN",IF(AND(H151="",I151=""),"THIẾU GIỜ TÁC ĐỘNG",IF(AND(H151&lt;&gt;"",OR(E151="",E151&lt;=0)),"THIẾU SẢN PHẨM ÁP DỤNG",IF(AND(H151&lt;&gt;"",E151&gt;SUMIF('3. B1_KhoiLuong'!$A$3:$A$202,A151,'3. B1_KhoiLuong'!$C$3:$C$202)),"SẢN PHẨM ÁP DỤNG VƯỢT B1",IF(AND(F151&lt;&gt;"",G151&lt;&gt;"",F151&lt;G151,OR(I151="",I151&lt;=0)),"THỜI GIAN TĂNG CHƯA GHI GIỜ MỚI",IF(AND(L151="Trước thay đổi, có điều chỉnh",SUMIF($A$3:$A$202,A151,$H$3:$H$202)&gt;SUMIF('3. B1_KhoiLuong'!$A$3:$A$202,A151,'3. B1_KhoiLuong'!$G$3:$G$202)),"GIỜ GIẢM VƯỢT GIỜ B1","ĐẠT")))))))))))</f>
        <v/>
      </c>
      <c r="Q151" s="81"/>
      <c r="R151" s="81"/>
      <c r="S151" s="81"/>
    </row>
    <row r="152" spans="1:19">
      <c r="A152" s="81"/>
      <c r="B152" s="83" t="str">
        <f>IF(A152="","",IFERROR(IF(INDEX('2. A2_CongViec'!$C$3:$C$202,MATCH(A152,'2. A2_CongViec'!$A$3:$A$202,0))="","",INDEX('2. A2_CongViec'!$C$3:$C$202,MATCH(A152,'2. A2_CongViec'!$A$3:$A$202,0))),""))</f>
        <v/>
      </c>
      <c r="C152" s="81"/>
      <c r="D152" s="81"/>
      <c r="E152" s="81"/>
      <c r="F152" s="81"/>
      <c r="G152" s="81"/>
      <c r="H152" s="84" t="str">
        <f t="shared" si="12"/>
        <v/>
      </c>
      <c r="I152" s="81"/>
      <c r="J152" s="81"/>
      <c r="K152" s="81"/>
      <c r="L152" s="81"/>
      <c r="M152" s="81"/>
      <c r="N152" s="84" t="str">
        <f t="shared" si="13"/>
        <v/>
      </c>
      <c r="O152" s="84" t="str">
        <f t="shared" si="14"/>
        <v/>
      </c>
      <c r="P152" s="83" t="str">
        <f>IF(A152="","",IF(M152="Ước lượng tham khảo","THAM KHẢO – KHÔNG TÍNH",IF(OR(B152="",D152="",J152="",K152="",L152="",M152&lt;&gt;"Đã kiểm chứng"),"CHƯA ĐỦ CĂN CỨ",IF(NOT(OR(C152="Số hóa",C152="Cải tiến quy trình",C152="Thuê dịch vụ/đặt hàng",C152="Tự chủ",C152="Xã hội hóa",C152="Công việc mới phát sinh")),"LOẠI TÁC ĐỘNG KHÔNG HỢP LỆ",IF(S152&lt;&gt;"Đã đối chiếu","CHỜ SOÁT TRÙNG",IF(COUNTIFS($A$3:$A$202,A152,$D$3:$D$202,D152,$K$3:$K$202,K152)&gt;1,"TRÙNG CÔNG ĐOẠN",IF(AND(H152="",I152=""),"THIẾU GIỜ TÁC ĐỘNG",IF(AND(H152&lt;&gt;"",OR(E152="",E152&lt;=0)),"THIẾU SẢN PHẨM ÁP DỤNG",IF(AND(H152&lt;&gt;"",E152&gt;SUMIF('3. B1_KhoiLuong'!$A$3:$A$202,A152,'3. B1_KhoiLuong'!$C$3:$C$202)),"SẢN PHẨM ÁP DỤNG VƯỢT B1",IF(AND(F152&lt;&gt;"",G152&lt;&gt;"",F152&lt;G152,OR(I152="",I152&lt;=0)),"THỜI GIAN TĂNG CHƯA GHI GIỜ MỚI",IF(AND(L152="Trước thay đổi, có điều chỉnh",SUMIF($A$3:$A$202,A152,$H$3:$H$202)&gt;SUMIF('3. B1_KhoiLuong'!$A$3:$A$202,A152,'3. B1_KhoiLuong'!$G$3:$G$202)),"GIỜ GIẢM VƯỢT GIỜ B1","ĐẠT")))))))))))</f>
        <v/>
      </c>
      <c r="Q152" s="81"/>
      <c r="R152" s="81"/>
      <c r="S152" s="81"/>
    </row>
    <row r="153" spans="1:19">
      <c r="A153" s="81"/>
      <c r="B153" s="83" t="str">
        <f>IF(A153="","",IFERROR(IF(INDEX('2. A2_CongViec'!$C$3:$C$202,MATCH(A153,'2. A2_CongViec'!$A$3:$A$202,0))="","",INDEX('2. A2_CongViec'!$C$3:$C$202,MATCH(A153,'2. A2_CongViec'!$A$3:$A$202,0))),""))</f>
        <v/>
      </c>
      <c r="C153" s="81"/>
      <c r="D153" s="81"/>
      <c r="E153" s="81"/>
      <c r="F153" s="81"/>
      <c r="G153" s="81"/>
      <c r="H153" s="84" t="str">
        <f t="shared" si="12"/>
        <v/>
      </c>
      <c r="I153" s="81"/>
      <c r="J153" s="81"/>
      <c r="K153" s="81"/>
      <c r="L153" s="81"/>
      <c r="M153" s="81"/>
      <c r="N153" s="84" t="str">
        <f t="shared" si="13"/>
        <v/>
      </c>
      <c r="O153" s="84" t="str">
        <f t="shared" si="14"/>
        <v/>
      </c>
      <c r="P153" s="83" t="str">
        <f>IF(A153="","",IF(M153="Ước lượng tham khảo","THAM KHẢO – KHÔNG TÍNH",IF(OR(B153="",D153="",J153="",K153="",L153="",M153&lt;&gt;"Đã kiểm chứng"),"CHƯA ĐỦ CĂN CỨ",IF(NOT(OR(C153="Số hóa",C153="Cải tiến quy trình",C153="Thuê dịch vụ/đặt hàng",C153="Tự chủ",C153="Xã hội hóa",C153="Công việc mới phát sinh")),"LOẠI TÁC ĐỘNG KHÔNG HỢP LỆ",IF(S153&lt;&gt;"Đã đối chiếu","CHỜ SOÁT TRÙNG",IF(COUNTIFS($A$3:$A$202,A153,$D$3:$D$202,D153,$K$3:$K$202,K153)&gt;1,"TRÙNG CÔNG ĐOẠN",IF(AND(H153="",I153=""),"THIẾU GIỜ TÁC ĐỘNG",IF(AND(H153&lt;&gt;"",OR(E153="",E153&lt;=0)),"THIẾU SẢN PHẨM ÁP DỤNG",IF(AND(H153&lt;&gt;"",E153&gt;SUMIF('3. B1_KhoiLuong'!$A$3:$A$202,A153,'3. B1_KhoiLuong'!$C$3:$C$202)),"SẢN PHẨM ÁP DỤNG VƯỢT B1",IF(AND(F153&lt;&gt;"",G153&lt;&gt;"",F153&lt;G153,OR(I153="",I153&lt;=0)),"THỜI GIAN TĂNG CHƯA GHI GIỜ MỚI",IF(AND(L153="Trước thay đổi, có điều chỉnh",SUMIF($A$3:$A$202,A153,$H$3:$H$202)&gt;SUMIF('3. B1_KhoiLuong'!$A$3:$A$202,A153,'3. B1_KhoiLuong'!$G$3:$G$202)),"GIỜ GIẢM VƯỢT GIỜ B1","ĐẠT")))))))))))</f>
        <v/>
      </c>
      <c r="Q153" s="81"/>
      <c r="R153" s="81"/>
      <c r="S153" s="81"/>
    </row>
    <row r="154" spans="1:19">
      <c r="A154" s="81"/>
      <c r="B154" s="83" t="str">
        <f>IF(A154="","",IFERROR(IF(INDEX('2. A2_CongViec'!$C$3:$C$202,MATCH(A154,'2. A2_CongViec'!$A$3:$A$202,0))="","",INDEX('2. A2_CongViec'!$C$3:$C$202,MATCH(A154,'2. A2_CongViec'!$A$3:$A$202,0))),""))</f>
        <v/>
      </c>
      <c r="C154" s="81"/>
      <c r="D154" s="81"/>
      <c r="E154" s="81"/>
      <c r="F154" s="81"/>
      <c r="G154" s="81"/>
      <c r="H154" s="84" t="str">
        <f t="shared" si="12"/>
        <v/>
      </c>
      <c r="I154" s="81"/>
      <c r="J154" s="81"/>
      <c r="K154" s="81"/>
      <c r="L154" s="81"/>
      <c r="M154" s="81"/>
      <c r="N154" s="84" t="str">
        <f t="shared" si="13"/>
        <v/>
      </c>
      <c r="O154" s="84" t="str">
        <f t="shared" si="14"/>
        <v/>
      </c>
      <c r="P154" s="83" t="str">
        <f>IF(A154="","",IF(M154="Ước lượng tham khảo","THAM KHẢO – KHÔNG TÍNH",IF(OR(B154="",D154="",J154="",K154="",L154="",M154&lt;&gt;"Đã kiểm chứng"),"CHƯA ĐỦ CĂN CỨ",IF(NOT(OR(C154="Số hóa",C154="Cải tiến quy trình",C154="Thuê dịch vụ/đặt hàng",C154="Tự chủ",C154="Xã hội hóa",C154="Công việc mới phát sinh")),"LOẠI TÁC ĐỘNG KHÔNG HỢP LỆ",IF(S154&lt;&gt;"Đã đối chiếu","CHỜ SOÁT TRÙNG",IF(COUNTIFS($A$3:$A$202,A154,$D$3:$D$202,D154,$K$3:$K$202,K154)&gt;1,"TRÙNG CÔNG ĐOẠN",IF(AND(H154="",I154=""),"THIẾU GIỜ TÁC ĐỘNG",IF(AND(H154&lt;&gt;"",OR(E154="",E154&lt;=0)),"THIẾU SẢN PHẨM ÁP DỤNG",IF(AND(H154&lt;&gt;"",E154&gt;SUMIF('3. B1_KhoiLuong'!$A$3:$A$202,A154,'3. B1_KhoiLuong'!$C$3:$C$202)),"SẢN PHẨM ÁP DỤNG VƯỢT B1",IF(AND(F154&lt;&gt;"",G154&lt;&gt;"",F154&lt;G154,OR(I154="",I154&lt;=0)),"THỜI GIAN TĂNG CHƯA GHI GIỜ MỚI",IF(AND(L154="Trước thay đổi, có điều chỉnh",SUMIF($A$3:$A$202,A154,$H$3:$H$202)&gt;SUMIF('3. B1_KhoiLuong'!$A$3:$A$202,A154,'3. B1_KhoiLuong'!$G$3:$G$202)),"GIỜ GIẢM VƯỢT GIỜ B1","ĐẠT")))))))))))</f>
        <v/>
      </c>
      <c r="Q154" s="81"/>
      <c r="R154" s="81"/>
      <c r="S154" s="81"/>
    </row>
    <row r="155" spans="1:19">
      <c r="A155" s="81"/>
      <c r="B155" s="83" t="str">
        <f>IF(A155="","",IFERROR(IF(INDEX('2. A2_CongViec'!$C$3:$C$202,MATCH(A155,'2. A2_CongViec'!$A$3:$A$202,0))="","",INDEX('2. A2_CongViec'!$C$3:$C$202,MATCH(A155,'2. A2_CongViec'!$A$3:$A$202,0))),""))</f>
        <v/>
      </c>
      <c r="C155" s="81"/>
      <c r="D155" s="81"/>
      <c r="E155" s="81"/>
      <c r="F155" s="81"/>
      <c r="G155" s="81"/>
      <c r="H155" s="84" t="str">
        <f t="shared" si="12"/>
        <v/>
      </c>
      <c r="I155" s="81"/>
      <c r="J155" s="81"/>
      <c r="K155" s="81"/>
      <c r="L155" s="81"/>
      <c r="M155" s="81"/>
      <c r="N155" s="84" t="str">
        <f t="shared" si="13"/>
        <v/>
      </c>
      <c r="O155" s="84" t="str">
        <f t="shared" si="14"/>
        <v/>
      </c>
      <c r="P155" s="83" t="str">
        <f>IF(A155="","",IF(M155="Ước lượng tham khảo","THAM KHẢO – KHÔNG TÍNH",IF(OR(B155="",D155="",J155="",K155="",L155="",M155&lt;&gt;"Đã kiểm chứng"),"CHƯA ĐỦ CĂN CỨ",IF(NOT(OR(C155="Số hóa",C155="Cải tiến quy trình",C155="Thuê dịch vụ/đặt hàng",C155="Tự chủ",C155="Xã hội hóa",C155="Công việc mới phát sinh")),"LOẠI TÁC ĐỘNG KHÔNG HỢP LỆ",IF(S155&lt;&gt;"Đã đối chiếu","CHỜ SOÁT TRÙNG",IF(COUNTIFS($A$3:$A$202,A155,$D$3:$D$202,D155,$K$3:$K$202,K155)&gt;1,"TRÙNG CÔNG ĐOẠN",IF(AND(H155="",I155=""),"THIẾU GIỜ TÁC ĐỘNG",IF(AND(H155&lt;&gt;"",OR(E155="",E155&lt;=0)),"THIẾU SẢN PHẨM ÁP DỤNG",IF(AND(H155&lt;&gt;"",E155&gt;SUMIF('3. B1_KhoiLuong'!$A$3:$A$202,A155,'3. B1_KhoiLuong'!$C$3:$C$202)),"SẢN PHẨM ÁP DỤNG VƯỢT B1",IF(AND(F155&lt;&gt;"",G155&lt;&gt;"",F155&lt;G155,OR(I155="",I155&lt;=0)),"THỜI GIAN TĂNG CHƯA GHI GIỜ MỚI",IF(AND(L155="Trước thay đổi, có điều chỉnh",SUMIF($A$3:$A$202,A155,$H$3:$H$202)&gt;SUMIF('3. B1_KhoiLuong'!$A$3:$A$202,A155,'3. B1_KhoiLuong'!$G$3:$G$202)),"GIỜ GIẢM VƯỢT GIỜ B1","ĐẠT")))))))))))</f>
        <v/>
      </c>
      <c r="Q155" s="81"/>
      <c r="R155" s="81"/>
      <c r="S155" s="81"/>
    </row>
    <row r="156" spans="1:19">
      <c r="A156" s="81"/>
      <c r="B156" s="83" t="str">
        <f>IF(A156="","",IFERROR(IF(INDEX('2. A2_CongViec'!$C$3:$C$202,MATCH(A156,'2. A2_CongViec'!$A$3:$A$202,0))="","",INDEX('2. A2_CongViec'!$C$3:$C$202,MATCH(A156,'2. A2_CongViec'!$A$3:$A$202,0))),""))</f>
        <v/>
      </c>
      <c r="C156" s="81"/>
      <c r="D156" s="81"/>
      <c r="E156" s="81"/>
      <c r="F156" s="81"/>
      <c r="G156" s="81"/>
      <c r="H156" s="84" t="str">
        <f t="shared" si="12"/>
        <v/>
      </c>
      <c r="I156" s="81"/>
      <c r="J156" s="81"/>
      <c r="K156" s="81"/>
      <c r="L156" s="81"/>
      <c r="M156" s="81"/>
      <c r="N156" s="84" t="str">
        <f t="shared" si="13"/>
        <v/>
      </c>
      <c r="O156" s="84" t="str">
        <f t="shared" si="14"/>
        <v/>
      </c>
      <c r="P156" s="83" t="str">
        <f>IF(A156="","",IF(M156="Ước lượng tham khảo","THAM KHẢO – KHÔNG TÍNH",IF(OR(B156="",D156="",J156="",K156="",L156="",M156&lt;&gt;"Đã kiểm chứng"),"CHƯA ĐỦ CĂN CỨ",IF(NOT(OR(C156="Số hóa",C156="Cải tiến quy trình",C156="Thuê dịch vụ/đặt hàng",C156="Tự chủ",C156="Xã hội hóa",C156="Công việc mới phát sinh")),"LOẠI TÁC ĐỘNG KHÔNG HỢP LỆ",IF(S156&lt;&gt;"Đã đối chiếu","CHỜ SOÁT TRÙNG",IF(COUNTIFS($A$3:$A$202,A156,$D$3:$D$202,D156,$K$3:$K$202,K156)&gt;1,"TRÙNG CÔNG ĐOẠN",IF(AND(H156="",I156=""),"THIẾU GIỜ TÁC ĐỘNG",IF(AND(H156&lt;&gt;"",OR(E156="",E156&lt;=0)),"THIẾU SẢN PHẨM ÁP DỤNG",IF(AND(H156&lt;&gt;"",E156&gt;SUMIF('3. B1_KhoiLuong'!$A$3:$A$202,A156,'3. B1_KhoiLuong'!$C$3:$C$202)),"SẢN PHẨM ÁP DỤNG VƯỢT B1",IF(AND(F156&lt;&gt;"",G156&lt;&gt;"",F156&lt;G156,OR(I156="",I156&lt;=0)),"THỜI GIAN TĂNG CHƯA GHI GIỜ MỚI",IF(AND(L156="Trước thay đổi, có điều chỉnh",SUMIF($A$3:$A$202,A156,$H$3:$H$202)&gt;SUMIF('3. B1_KhoiLuong'!$A$3:$A$202,A156,'3. B1_KhoiLuong'!$G$3:$G$202)),"GIỜ GIẢM VƯỢT GIỜ B1","ĐẠT")))))))))))</f>
        <v/>
      </c>
      <c r="Q156" s="81"/>
      <c r="R156" s="81"/>
      <c r="S156" s="81"/>
    </row>
    <row r="157" spans="1:19">
      <c r="A157" s="81"/>
      <c r="B157" s="83" t="str">
        <f>IF(A157="","",IFERROR(IF(INDEX('2. A2_CongViec'!$C$3:$C$202,MATCH(A157,'2. A2_CongViec'!$A$3:$A$202,0))="","",INDEX('2. A2_CongViec'!$C$3:$C$202,MATCH(A157,'2. A2_CongViec'!$A$3:$A$202,0))),""))</f>
        <v/>
      </c>
      <c r="C157" s="81"/>
      <c r="D157" s="81"/>
      <c r="E157" s="81"/>
      <c r="F157" s="81"/>
      <c r="G157" s="81"/>
      <c r="H157" s="84" t="str">
        <f t="shared" si="12"/>
        <v/>
      </c>
      <c r="I157" s="81"/>
      <c r="J157" s="81"/>
      <c r="K157" s="81"/>
      <c r="L157" s="81"/>
      <c r="M157" s="81"/>
      <c r="N157" s="84" t="str">
        <f t="shared" si="13"/>
        <v/>
      </c>
      <c r="O157" s="84" t="str">
        <f t="shared" si="14"/>
        <v/>
      </c>
      <c r="P157" s="83" t="str">
        <f>IF(A157="","",IF(M157="Ước lượng tham khảo","THAM KHẢO – KHÔNG TÍNH",IF(OR(B157="",D157="",J157="",K157="",L157="",M157&lt;&gt;"Đã kiểm chứng"),"CHƯA ĐỦ CĂN CỨ",IF(NOT(OR(C157="Số hóa",C157="Cải tiến quy trình",C157="Thuê dịch vụ/đặt hàng",C157="Tự chủ",C157="Xã hội hóa",C157="Công việc mới phát sinh")),"LOẠI TÁC ĐỘNG KHÔNG HỢP LỆ",IF(S157&lt;&gt;"Đã đối chiếu","CHỜ SOÁT TRÙNG",IF(COUNTIFS($A$3:$A$202,A157,$D$3:$D$202,D157,$K$3:$K$202,K157)&gt;1,"TRÙNG CÔNG ĐOẠN",IF(AND(H157="",I157=""),"THIẾU GIỜ TÁC ĐỘNG",IF(AND(H157&lt;&gt;"",OR(E157="",E157&lt;=0)),"THIẾU SẢN PHẨM ÁP DỤNG",IF(AND(H157&lt;&gt;"",E157&gt;SUMIF('3. B1_KhoiLuong'!$A$3:$A$202,A157,'3. B1_KhoiLuong'!$C$3:$C$202)),"SẢN PHẨM ÁP DỤNG VƯỢT B1",IF(AND(F157&lt;&gt;"",G157&lt;&gt;"",F157&lt;G157,OR(I157="",I157&lt;=0)),"THỜI GIAN TĂNG CHƯA GHI GIỜ MỚI",IF(AND(L157="Trước thay đổi, có điều chỉnh",SUMIF($A$3:$A$202,A157,$H$3:$H$202)&gt;SUMIF('3. B1_KhoiLuong'!$A$3:$A$202,A157,'3. B1_KhoiLuong'!$G$3:$G$202)),"GIỜ GIẢM VƯỢT GIỜ B1","ĐẠT")))))))))))</f>
        <v/>
      </c>
      <c r="Q157" s="81"/>
      <c r="R157" s="81"/>
      <c r="S157" s="81"/>
    </row>
    <row r="158" spans="1:19">
      <c r="A158" s="81"/>
      <c r="B158" s="83" t="str">
        <f>IF(A158="","",IFERROR(IF(INDEX('2. A2_CongViec'!$C$3:$C$202,MATCH(A158,'2. A2_CongViec'!$A$3:$A$202,0))="","",INDEX('2. A2_CongViec'!$C$3:$C$202,MATCH(A158,'2. A2_CongViec'!$A$3:$A$202,0))),""))</f>
        <v/>
      </c>
      <c r="C158" s="81"/>
      <c r="D158" s="81"/>
      <c r="E158" s="81"/>
      <c r="F158" s="81"/>
      <c r="G158" s="81"/>
      <c r="H158" s="84" t="str">
        <f t="shared" si="12"/>
        <v/>
      </c>
      <c r="I158" s="81"/>
      <c r="J158" s="81"/>
      <c r="K158" s="81"/>
      <c r="L158" s="81"/>
      <c r="M158" s="81"/>
      <c r="N158" s="84" t="str">
        <f t="shared" si="13"/>
        <v/>
      </c>
      <c r="O158" s="84" t="str">
        <f t="shared" si="14"/>
        <v/>
      </c>
      <c r="P158" s="83" t="str">
        <f>IF(A158="","",IF(M158="Ước lượng tham khảo","THAM KHẢO – KHÔNG TÍNH",IF(OR(B158="",D158="",J158="",K158="",L158="",M158&lt;&gt;"Đã kiểm chứng"),"CHƯA ĐỦ CĂN CỨ",IF(NOT(OR(C158="Số hóa",C158="Cải tiến quy trình",C158="Thuê dịch vụ/đặt hàng",C158="Tự chủ",C158="Xã hội hóa",C158="Công việc mới phát sinh")),"LOẠI TÁC ĐỘNG KHÔNG HỢP LỆ",IF(S158&lt;&gt;"Đã đối chiếu","CHỜ SOÁT TRÙNG",IF(COUNTIFS($A$3:$A$202,A158,$D$3:$D$202,D158,$K$3:$K$202,K158)&gt;1,"TRÙNG CÔNG ĐOẠN",IF(AND(H158="",I158=""),"THIẾU GIỜ TÁC ĐỘNG",IF(AND(H158&lt;&gt;"",OR(E158="",E158&lt;=0)),"THIẾU SẢN PHẨM ÁP DỤNG",IF(AND(H158&lt;&gt;"",E158&gt;SUMIF('3. B1_KhoiLuong'!$A$3:$A$202,A158,'3. B1_KhoiLuong'!$C$3:$C$202)),"SẢN PHẨM ÁP DỤNG VƯỢT B1",IF(AND(F158&lt;&gt;"",G158&lt;&gt;"",F158&lt;G158,OR(I158="",I158&lt;=0)),"THỜI GIAN TĂNG CHƯA GHI GIỜ MỚI",IF(AND(L158="Trước thay đổi, có điều chỉnh",SUMIF($A$3:$A$202,A158,$H$3:$H$202)&gt;SUMIF('3. B1_KhoiLuong'!$A$3:$A$202,A158,'3. B1_KhoiLuong'!$G$3:$G$202)),"GIỜ GIẢM VƯỢT GIỜ B1","ĐẠT")))))))))))</f>
        <v/>
      </c>
      <c r="Q158" s="81"/>
      <c r="R158" s="81"/>
      <c r="S158" s="81"/>
    </row>
    <row r="159" spans="1:19">
      <c r="A159" s="81"/>
      <c r="B159" s="83" t="str">
        <f>IF(A159="","",IFERROR(IF(INDEX('2. A2_CongViec'!$C$3:$C$202,MATCH(A159,'2. A2_CongViec'!$A$3:$A$202,0))="","",INDEX('2. A2_CongViec'!$C$3:$C$202,MATCH(A159,'2. A2_CongViec'!$A$3:$A$202,0))),""))</f>
        <v/>
      </c>
      <c r="C159" s="81"/>
      <c r="D159" s="81"/>
      <c r="E159" s="81"/>
      <c r="F159" s="81"/>
      <c r="G159" s="81"/>
      <c r="H159" s="84" t="str">
        <f t="shared" si="12"/>
        <v/>
      </c>
      <c r="I159" s="81"/>
      <c r="J159" s="81"/>
      <c r="K159" s="81"/>
      <c r="L159" s="81"/>
      <c r="M159" s="81"/>
      <c r="N159" s="84" t="str">
        <f t="shared" si="13"/>
        <v/>
      </c>
      <c r="O159" s="84" t="str">
        <f t="shared" si="14"/>
        <v/>
      </c>
      <c r="P159" s="83" t="str">
        <f>IF(A159="","",IF(M159="Ước lượng tham khảo","THAM KHẢO – KHÔNG TÍNH",IF(OR(B159="",D159="",J159="",K159="",L159="",M159&lt;&gt;"Đã kiểm chứng"),"CHƯA ĐỦ CĂN CỨ",IF(NOT(OR(C159="Số hóa",C159="Cải tiến quy trình",C159="Thuê dịch vụ/đặt hàng",C159="Tự chủ",C159="Xã hội hóa",C159="Công việc mới phát sinh")),"LOẠI TÁC ĐỘNG KHÔNG HỢP LỆ",IF(S159&lt;&gt;"Đã đối chiếu","CHỜ SOÁT TRÙNG",IF(COUNTIFS($A$3:$A$202,A159,$D$3:$D$202,D159,$K$3:$K$202,K159)&gt;1,"TRÙNG CÔNG ĐOẠN",IF(AND(H159="",I159=""),"THIẾU GIỜ TÁC ĐỘNG",IF(AND(H159&lt;&gt;"",OR(E159="",E159&lt;=0)),"THIẾU SẢN PHẨM ÁP DỤNG",IF(AND(H159&lt;&gt;"",E159&gt;SUMIF('3. B1_KhoiLuong'!$A$3:$A$202,A159,'3. B1_KhoiLuong'!$C$3:$C$202)),"SẢN PHẨM ÁP DỤNG VƯỢT B1",IF(AND(F159&lt;&gt;"",G159&lt;&gt;"",F159&lt;G159,OR(I159="",I159&lt;=0)),"THỜI GIAN TĂNG CHƯA GHI GIỜ MỚI",IF(AND(L159="Trước thay đổi, có điều chỉnh",SUMIF($A$3:$A$202,A159,$H$3:$H$202)&gt;SUMIF('3. B1_KhoiLuong'!$A$3:$A$202,A159,'3. B1_KhoiLuong'!$G$3:$G$202)),"GIỜ GIẢM VƯỢT GIỜ B1","ĐẠT")))))))))))</f>
        <v/>
      </c>
      <c r="Q159" s="81"/>
      <c r="R159" s="81"/>
      <c r="S159" s="81"/>
    </row>
    <row r="160" spans="1:19">
      <c r="A160" s="81"/>
      <c r="B160" s="83" t="str">
        <f>IF(A160="","",IFERROR(IF(INDEX('2. A2_CongViec'!$C$3:$C$202,MATCH(A160,'2. A2_CongViec'!$A$3:$A$202,0))="","",INDEX('2. A2_CongViec'!$C$3:$C$202,MATCH(A160,'2. A2_CongViec'!$A$3:$A$202,0))),""))</f>
        <v/>
      </c>
      <c r="C160" s="81"/>
      <c r="D160" s="81"/>
      <c r="E160" s="81"/>
      <c r="F160" s="81"/>
      <c r="G160" s="81"/>
      <c r="H160" s="84" t="str">
        <f t="shared" si="12"/>
        <v/>
      </c>
      <c r="I160" s="81"/>
      <c r="J160" s="81"/>
      <c r="K160" s="81"/>
      <c r="L160" s="81"/>
      <c r="M160" s="81"/>
      <c r="N160" s="84" t="str">
        <f t="shared" si="13"/>
        <v/>
      </c>
      <c r="O160" s="84" t="str">
        <f t="shared" si="14"/>
        <v/>
      </c>
      <c r="P160" s="83" t="str">
        <f>IF(A160="","",IF(M160="Ước lượng tham khảo","THAM KHẢO – KHÔNG TÍNH",IF(OR(B160="",D160="",J160="",K160="",L160="",M160&lt;&gt;"Đã kiểm chứng"),"CHƯA ĐỦ CĂN CỨ",IF(NOT(OR(C160="Số hóa",C160="Cải tiến quy trình",C160="Thuê dịch vụ/đặt hàng",C160="Tự chủ",C160="Xã hội hóa",C160="Công việc mới phát sinh")),"LOẠI TÁC ĐỘNG KHÔNG HỢP LỆ",IF(S160&lt;&gt;"Đã đối chiếu","CHỜ SOÁT TRÙNG",IF(COUNTIFS($A$3:$A$202,A160,$D$3:$D$202,D160,$K$3:$K$202,K160)&gt;1,"TRÙNG CÔNG ĐOẠN",IF(AND(H160="",I160=""),"THIẾU GIỜ TÁC ĐỘNG",IF(AND(H160&lt;&gt;"",OR(E160="",E160&lt;=0)),"THIẾU SẢN PHẨM ÁP DỤNG",IF(AND(H160&lt;&gt;"",E160&gt;SUMIF('3. B1_KhoiLuong'!$A$3:$A$202,A160,'3. B1_KhoiLuong'!$C$3:$C$202)),"SẢN PHẨM ÁP DỤNG VƯỢT B1",IF(AND(F160&lt;&gt;"",G160&lt;&gt;"",F160&lt;G160,OR(I160="",I160&lt;=0)),"THỜI GIAN TĂNG CHƯA GHI GIỜ MỚI",IF(AND(L160="Trước thay đổi, có điều chỉnh",SUMIF($A$3:$A$202,A160,$H$3:$H$202)&gt;SUMIF('3. B1_KhoiLuong'!$A$3:$A$202,A160,'3. B1_KhoiLuong'!$G$3:$G$202)),"GIỜ GIẢM VƯỢT GIỜ B1","ĐẠT")))))))))))</f>
        <v/>
      </c>
      <c r="Q160" s="81"/>
      <c r="R160" s="81"/>
      <c r="S160" s="81"/>
    </row>
    <row r="161" spans="1:19">
      <c r="A161" s="81"/>
      <c r="B161" s="83" t="str">
        <f>IF(A161="","",IFERROR(IF(INDEX('2. A2_CongViec'!$C$3:$C$202,MATCH(A161,'2. A2_CongViec'!$A$3:$A$202,0))="","",INDEX('2. A2_CongViec'!$C$3:$C$202,MATCH(A161,'2. A2_CongViec'!$A$3:$A$202,0))),""))</f>
        <v/>
      </c>
      <c r="C161" s="81"/>
      <c r="D161" s="81"/>
      <c r="E161" s="81"/>
      <c r="F161" s="81"/>
      <c r="G161" s="81"/>
      <c r="H161" s="84" t="str">
        <f t="shared" si="12"/>
        <v/>
      </c>
      <c r="I161" s="81"/>
      <c r="J161" s="81"/>
      <c r="K161" s="81"/>
      <c r="L161" s="81"/>
      <c r="M161" s="81"/>
      <c r="N161" s="84" t="str">
        <f t="shared" si="13"/>
        <v/>
      </c>
      <c r="O161" s="84" t="str">
        <f t="shared" si="14"/>
        <v/>
      </c>
      <c r="P161" s="83" t="str">
        <f>IF(A161="","",IF(M161="Ước lượng tham khảo","THAM KHẢO – KHÔNG TÍNH",IF(OR(B161="",D161="",J161="",K161="",L161="",M161&lt;&gt;"Đã kiểm chứng"),"CHƯA ĐỦ CĂN CỨ",IF(NOT(OR(C161="Số hóa",C161="Cải tiến quy trình",C161="Thuê dịch vụ/đặt hàng",C161="Tự chủ",C161="Xã hội hóa",C161="Công việc mới phát sinh")),"LOẠI TÁC ĐỘNG KHÔNG HỢP LỆ",IF(S161&lt;&gt;"Đã đối chiếu","CHỜ SOÁT TRÙNG",IF(COUNTIFS($A$3:$A$202,A161,$D$3:$D$202,D161,$K$3:$K$202,K161)&gt;1,"TRÙNG CÔNG ĐOẠN",IF(AND(H161="",I161=""),"THIẾU GIỜ TÁC ĐỘNG",IF(AND(H161&lt;&gt;"",OR(E161="",E161&lt;=0)),"THIẾU SẢN PHẨM ÁP DỤNG",IF(AND(H161&lt;&gt;"",E161&gt;SUMIF('3. B1_KhoiLuong'!$A$3:$A$202,A161,'3. B1_KhoiLuong'!$C$3:$C$202)),"SẢN PHẨM ÁP DỤNG VƯỢT B1",IF(AND(F161&lt;&gt;"",G161&lt;&gt;"",F161&lt;G161,OR(I161="",I161&lt;=0)),"THỜI GIAN TĂNG CHƯA GHI GIỜ MỚI",IF(AND(L161="Trước thay đổi, có điều chỉnh",SUMIF($A$3:$A$202,A161,$H$3:$H$202)&gt;SUMIF('3. B1_KhoiLuong'!$A$3:$A$202,A161,'3. B1_KhoiLuong'!$G$3:$G$202)),"GIỜ GIẢM VƯỢT GIỜ B1","ĐẠT")))))))))))</f>
        <v/>
      </c>
      <c r="Q161" s="81"/>
      <c r="R161" s="81"/>
      <c r="S161" s="81"/>
    </row>
    <row r="162" spans="1:19">
      <c r="A162" s="81"/>
      <c r="B162" s="83" t="str">
        <f>IF(A162="","",IFERROR(IF(INDEX('2. A2_CongViec'!$C$3:$C$202,MATCH(A162,'2. A2_CongViec'!$A$3:$A$202,0))="","",INDEX('2. A2_CongViec'!$C$3:$C$202,MATCH(A162,'2. A2_CongViec'!$A$3:$A$202,0))),""))</f>
        <v/>
      </c>
      <c r="C162" s="81"/>
      <c r="D162" s="81"/>
      <c r="E162" s="81"/>
      <c r="F162" s="81"/>
      <c r="G162" s="81"/>
      <c r="H162" s="84" t="str">
        <f t="shared" si="12"/>
        <v/>
      </c>
      <c r="I162" s="81"/>
      <c r="J162" s="81"/>
      <c r="K162" s="81"/>
      <c r="L162" s="81"/>
      <c r="M162" s="81"/>
      <c r="N162" s="84" t="str">
        <f t="shared" si="13"/>
        <v/>
      </c>
      <c r="O162" s="84" t="str">
        <f t="shared" si="14"/>
        <v/>
      </c>
      <c r="P162" s="83" t="str">
        <f>IF(A162="","",IF(M162="Ước lượng tham khảo","THAM KHẢO – KHÔNG TÍNH",IF(OR(B162="",D162="",J162="",K162="",L162="",M162&lt;&gt;"Đã kiểm chứng"),"CHƯA ĐỦ CĂN CỨ",IF(NOT(OR(C162="Số hóa",C162="Cải tiến quy trình",C162="Thuê dịch vụ/đặt hàng",C162="Tự chủ",C162="Xã hội hóa",C162="Công việc mới phát sinh")),"LOẠI TÁC ĐỘNG KHÔNG HỢP LỆ",IF(S162&lt;&gt;"Đã đối chiếu","CHỜ SOÁT TRÙNG",IF(COUNTIFS($A$3:$A$202,A162,$D$3:$D$202,D162,$K$3:$K$202,K162)&gt;1,"TRÙNG CÔNG ĐOẠN",IF(AND(H162="",I162=""),"THIẾU GIỜ TÁC ĐỘNG",IF(AND(H162&lt;&gt;"",OR(E162="",E162&lt;=0)),"THIẾU SẢN PHẨM ÁP DỤNG",IF(AND(H162&lt;&gt;"",E162&gt;SUMIF('3. B1_KhoiLuong'!$A$3:$A$202,A162,'3. B1_KhoiLuong'!$C$3:$C$202)),"SẢN PHẨM ÁP DỤNG VƯỢT B1",IF(AND(F162&lt;&gt;"",G162&lt;&gt;"",F162&lt;G162,OR(I162="",I162&lt;=0)),"THỜI GIAN TĂNG CHƯA GHI GIỜ MỚI",IF(AND(L162="Trước thay đổi, có điều chỉnh",SUMIF($A$3:$A$202,A162,$H$3:$H$202)&gt;SUMIF('3. B1_KhoiLuong'!$A$3:$A$202,A162,'3. B1_KhoiLuong'!$G$3:$G$202)),"GIỜ GIẢM VƯỢT GIỜ B1","ĐẠT")))))))))))</f>
        <v/>
      </c>
      <c r="Q162" s="81"/>
      <c r="R162" s="81"/>
      <c r="S162" s="81"/>
    </row>
    <row r="163" spans="1:19">
      <c r="A163" s="81"/>
      <c r="B163" s="83" t="str">
        <f>IF(A163="","",IFERROR(IF(INDEX('2. A2_CongViec'!$C$3:$C$202,MATCH(A163,'2. A2_CongViec'!$A$3:$A$202,0))="","",INDEX('2. A2_CongViec'!$C$3:$C$202,MATCH(A163,'2. A2_CongViec'!$A$3:$A$202,0))),""))</f>
        <v/>
      </c>
      <c r="C163" s="81"/>
      <c r="D163" s="81"/>
      <c r="E163" s="81"/>
      <c r="F163" s="81"/>
      <c r="G163" s="81"/>
      <c r="H163" s="84" t="str">
        <f t="shared" ref="H163:H194" si="15">IF(OR(A163="",NOT(ISNUMBER(E163)),NOT(ISNUMBER(F163)),NOT(ISNUMBER(G163)),F163&lt;G163),"",E163*(F163-G163)/60)</f>
        <v/>
      </c>
      <c r="I163" s="81"/>
      <c r="J163" s="81"/>
      <c r="K163" s="81"/>
      <c r="L163" s="81"/>
      <c r="M163" s="81"/>
      <c r="N163" s="84" t="str">
        <f t="shared" ref="N163:N194" si="16">IF(A163="","",IF(AND(P163="ĐẠT",L163="Trước thay đổi, có điều chỉnh",H163&lt;&gt;""),H163,0))</f>
        <v/>
      </c>
      <c r="O163" s="84" t="str">
        <f t="shared" ref="O163:O194" si="17">IF(A163="","",IF(AND(P163="ĐẠT",I163&lt;&gt;""),I163,0))</f>
        <v/>
      </c>
      <c r="P163" s="83" t="str">
        <f>IF(A163="","",IF(M163="Ước lượng tham khảo","THAM KHẢO – KHÔNG TÍNH",IF(OR(B163="",D163="",J163="",K163="",L163="",M163&lt;&gt;"Đã kiểm chứng"),"CHƯA ĐỦ CĂN CỨ",IF(NOT(OR(C163="Số hóa",C163="Cải tiến quy trình",C163="Thuê dịch vụ/đặt hàng",C163="Tự chủ",C163="Xã hội hóa",C163="Công việc mới phát sinh")),"LOẠI TÁC ĐỘNG KHÔNG HỢP LỆ",IF(S163&lt;&gt;"Đã đối chiếu","CHỜ SOÁT TRÙNG",IF(COUNTIFS($A$3:$A$202,A163,$D$3:$D$202,D163,$K$3:$K$202,K163)&gt;1,"TRÙNG CÔNG ĐOẠN",IF(AND(H163="",I163=""),"THIẾU GIỜ TÁC ĐỘNG",IF(AND(H163&lt;&gt;"",OR(E163="",E163&lt;=0)),"THIẾU SẢN PHẨM ÁP DỤNG",IF(AND(H163&lt;&gt;"",E163&gt;SUMIF('3. B1_KhoiLuong'!$A$3:$A$202,A163,'3. B1_KhoiLuong'!$C$3:$C$202)),"SẢN PHẨM ÁP DỤNG VƯỢT B1",IF(AND(F163&lt;&gt;"",G163&lt;&gt;"",F163&lt;G163,OR(I163="",I163&lt;=0)),"THỜI GIAN TĂNG CHƯA GHI GIỜ MỚI",IF(AND(L163="Trước thay đổi, có điều chỉnh",SUMIF($A$3:$A$202,A163,$H$3:$H$202)&gt;SUMIF('3. B1_KhoiLuong'!$A$3:$A$202,A163,'3. B1_KhoiLuong'!$G$3:$G$202)),"GIỜ GIẢM VƯỢT GIỜ B1","ĐẠT")))))))))))</f>
        <v/>
      </c>
      <c r="Q163" s="81"/>
      <c r="R163" s="81"/>
      <c r="S163" s="81"/>
    </row>
    <row r="164" spans="1:19">
      <c r="A164" s="81"/>
      <c r="B164" s="83" t="str">
        <f>IF(A164="","",IFERROR(IF(INDEX('2. A2_CongViec'!$C$3:$C$202,MATCH(A164,'2. A2_CongViec'!$A$3:$A$202,0))="","",INDEX('2. A2_CongViec'!$C$3:$C$202,MATCH(A164,'2. A2_CongViec'!$A$3:$A$202,0))),""))</f>
        <v/>
      </c>
      <c r="C164" s="81"/>
      <c r="D164" s="81"/>
      <c r="E164" s="81"/>
      <c r="F164" s="81"/>
      <c r="G164" s="81"/>
      <c r="H164" s="84" t="str">
        <f t="shared" si="15"/>
        <v/>
      </c>
      <c r="I164" s="81"/>
      <c r="J164" s="81"/>
      <c r="K164" s="81"/>
      <c r="L164" s="81"/>
      <c r="M164" s="81"/>
      <c r="N164" s="84" t="str">
        <f t="shared" si="16"/>
        <v/>
      </c>
      <c r="O164" s="84" t="str">
        <f t="shared" si="17"/>
        <v/>
      </c>
      <c r="P164" s="83" t="str">
        <f>IF(A164="","",IF(M164="Ước lượng tham khảo","THAM KHẢO – KHÔNG TÍNH",IF(OR(B164="",D164="",J164="",K164="",L164="",M164&lt;&gt;"Đã kiểm chứng"),"CHƯA ĐỦ CĂN CỨ",IF(NOT(OR(C164="Số hóa",C164="Cải tiến quy trình",C164="Thuê dịch vụ/đặt hàng",C164="Tự chủ",C164="Xã hội hóa",C164="Công việc mới phát sinh")),"LOẠI TÁC ĐỘNG KHÔNG HỢP LỆ",IF(S164&lt;&gt;"Đã đối chiếu","CHỜ SOÁT TRÙNG",IF(COUNTIFS($A$3:$A$202,A164,$D$3:$D$202,D164,$K$3:$K$202,K164)&gt;1,"TRÙNG CÔNG ĐOẠN",IF(AND(H164="",I164=""),"THIẾU GIỜ TÁC ĐỘNG",IF(AND(H164&lt;&gt;"",OR(E164="",E164&lt;=0)),"THIẾU SẢN PHẨM ÁP DỤNG",IF(AND(H164&lt;&gt;"",E164&gt;SUMIF('3. B1_KhoiLuong'!$A$3:$A$202,A164,'3. B1_KhoiLuong'!$C$3:$C$202)),"SẢN PHẨM ÁP DỤNG VƯỢT B1",IF(AND(F164&lt;&gt;"",G164&lt;&gt;"",F164&lt;G164,OR(I164="",I164&lt;=0)),"THỜI GIAN TĂNG CHƯA GHI GIỜ MỚI",IF(AND(L164="Trước thay đổi, có điều chỉnh",SUMIF($A$3:$A$202,A164,$H$3:$H$202)&gt;SUMIF('3. B1_KhoiLuong'!$A$3:$A$202,A164,'3. B1_KhoiLuong'!$G$3:$G$202)),"GIỜ GIẢM VƯỢT GIỜ B1","ĐẠT")))))))))))</f>
        <v/>
      </c>
      <c r="Q164" s="81"/>
      <c r="R164" s="81"/>
      <c r="S164" s="81"/>
    </row>
    <row r="165" spans="1:19">
      <c r="A165" s="81"/>
      <c r="B165" s="83" t="str">
        <f>IF(A165="","",IFERROR(IF(INDEX('2. A2_CongViec'!$C$3:$C$202,MATCH(A165,'2. A2_CongViec'!$A$3:$A$202,0))="","",INDEX('2. A2_CongViec'!$C$3:$C$202,MATCH(A165,'2. A2_CongViec'!$A$3:$A$202,0))),""))</f>
        <v/>
      </c>
      <c r="C165" s="81"/>
      <c r="D165" s="81"/>
      <c r="E165" s="81"/>
      <c r="F165" s="81"/>
      <c r="G165" s="81"/>
      <c r="H165" s="84" t="str">
        <f t="shared" si="15"/>
        <v/>
      </c>
      <c r="I165" s="81"/>
      <c r="J165" s="81"/>
      <c r="K165" s="81"/>
      <c r="L165" s="81"/>
      <c r="M165" s="81"/>
      <c r="N165" s="84" t="str">
        <f t="shared" si="16"/>
        <v/>
      </c>
      <c r="O165" s="84" t="str">
        <f t="shared" si="17"/>
        <v/>
      </c>
      <c r="P165" s="83" t="str">
        <f>IF(A165="","",IF(M165="Ước lượng tham khảo","THAM KHẢO – KHÔNG TÍNH",IF(OR(B165="",D165="",J165="",K165="",L165="",M165&lt;&gt;"Đã kiểm chứng"),"CHƯA ĐỦ CĂN CỨ",IF(NOT(OR(C165="Số hóa",C165="Cải tiến quy trình",C165="Thuê dịch vụ/đặt hàng",C165="Tự chủ",C165="Xã hội hóa",C165="Công việc mới phát sinh")),"LOẠI TÁC ĐỘNG KHÔNG HỢP LỆ",IF(S165&lt;&gt;"Đã đối chiếu","CHỜ SOÁT TRÙNG",IF(COUNTIFS($A$3:$A$202,A165,$D$3:$D$202,D165,$K$3:$K$202,K165)&gt;1,"TRÙNG CÔNG ĐOẠN",IF(AND(H165="",I165=""),"THIẾU GIỜ TÁC ĐỘNG",IF(AND(H165&lt;&gt;"",OR(E165="",E165&lt;=0)),"THIẾU SẢN PHẨM ÁP DỤNG",IF(AND(H165&lt;&gt;"",E165&gt;SUMIF('3. B1_KhoiLuong'!$A$3:$A$202,A165,'3. B1_KhoiLuong'!$C$3:$C$202)),"SẢN PHẨM ÁP DỤNG VƯỢT B1",IF(AND(F165&lt;&gt;"",G165&lt;&gt;"",F165&lt;G165,OR(I165="",I165&lt;=0)),"THỜI GIAN TĂNG CHƯA GHI GIỜ MỚI",IF(AND(L165="Trước thay đổi, có điều chỉnh",SUMIF($A$3:$A$202,A165,$H$3:$H$202)&gt;SUMIF('3. B1_KhoiLuong'!$A$3:$A$202,A165,'3. B1_KhoiLuong'!$G$3:$G$202)),"GIỜ GIẢM VƯỢT GIỜ B1","ĐẠT")))))))))))</f>
        <v/>
      </c>
      <c r="Q165" s="81"/>
      <c r="R165" s="81"/>
      <c r="S165" s="81"/>
    </row>
    <row r="166" spans="1:19">
      <c r="A166" s="81"/>
      <c r="B166" s="83" t="str">
        <f>IF(A166="","",IFERROR(IF(INDEX('2. A2_CongViec'!$C$3:$C$202,MATCH(A166,'2. A2_CongViec'!$A$3:$A$202,0))="","",INDEX('2. A2_CongViec'!$C$3:$C$202,MATCH(A166,'2. A2_CongViec'!$A$3:$A$202,0))),""))</f>
        <v/>
      </c>
      <c r="C166" s="81"/>
      <c r="D166" s="81"/>
      <c r="E166" s="81"/>
      <c r="F166" s="81"/>
      <c r="G166" s="81"/>
      <c r="H166" s="84" t="str">
        <f t="shared" si="15"/>
        <v/>
      </c>
      <c r="I166" s="81"/>
      <c r="J166" s="81"/>
      <c r="K166" s="81"/>
      <c r="L166" s="81"/>
      <c r="M166" s="81"/>
      <c r="N166" s="84" t="str">
        <f t="shared" si="16"/>
        <v/>
      </c>
      <c r="O166" s="84" t="str">
        <f t="shared" si="17"/>
        <v/>
      </c>
      <c r="P166" s="83" t="str">
        <f>IF(A166="","",IF(M166="Ước lượng tham khảo","THAM KHẢO – KHÔNG TÍNH",IF(OR(B166="",D166="",J166="",K166="",L166="",M166&lt;&gt;"Đã kiểm chứng"),"CHƯA ĐỦ CĂN CỨ",IF(NOT(OR(C166="Số hóa",C166="Cải tiến quy trình",C166="Thuê dịch vụ/đặt hàng",C166="Tự chủ",C166="Xã hội hóa",C166="Công việc mới phát sinh")),"LOẠI TÁC ĐỘNG KHÔNG HỢP LỆ",IF(S166&lt;&gt;"Đã đối chiếu","CHỜ SOÁT TRÙNG",IF(COUNTIFS($A$3:$A$202,A166,$D$3:$D$202,D166,$K$3:$K$202,K166)&gt;1,"TRÙNG CÔNG ĐOẠN",IF(AND(H166="",I166=""),"THIẾU GIỜ TÁC ĐỘNG",IF(AND(H166&lt;&gt;"",OR(E166="",E166&lt;=0)),"THIẾU SẢN PHẨM ÁP DỤNG",IF(AND(H166&lt;&gt;"",E166&gt;SUMIF('3. B1_KhoiLuong'!$A$3:$A$202,A166,'3. B1_KhoiLuong'!$C$3:$C$202)),"SẢN PHẨM ÁP DỤNG VƯỢT B1",IF(AND(F166&lt;&gt;"",G166&lt;&gt;"",F166&lt;G166,OR(I166="",I166&lt;=0)),"THỜI GIAN TĂNG CHƯA GHI GIỜ MỚI",IF(AND(L166="Trước thay đổi, có điều chỉnh",SUMIF($A$3:$A$202,A166,$H$3:$H$202)&gt;SUMIF('3. B1_KhoiLuong'!$A$3:$A$202,A166,'3. B1_KhoiLuong'!$G$3:$G$202)),"GIỜ GIẢM VƯỢT GIỜ B1","ĐẠT")))))))))))</f>
        <v/>
      </c>
      <c r="Q166" s="81"/>
      <c r="R166" s="81"/>
      <c r="S166" s="81"/>
    </row>
    <row r="167" spans="1:19">
      <c r="A167" s="81"/>
      <c r="B167" s="83" t="str">
        <f>IF(A167="","",IFERROR(IF(INDEX('2. A2_CongViec'!$C$3:$C$202,MATCH(A167,'2. A2_CongViec'!$A$3:$A$202,0))="","",INDEX('2. A2_CongViec'!$C$3:$C$202,MATCH(A167,'2. A2_CongViec'!$A$3:$A$202,0))),""))</f>
        <v/>
      </c>
      <c r="C167" s="81"/>
      <c r="D167" s="81"/>
      <c r="E167" s="81"/>
      <c r="F167" s="81"/>
      <c r="G167" s="81"/>
      <c r="H167" s="84" t="str">
        <f t="shared" si="15"/>
        <v/>
      </c>
      <c r="I167" s="81"/>
      <c r="J167" s="81"/>
      <c r="K167" s="81"/>
      <c r="L167" s="81"/>
      <c r="M167" s="81"/>
      <c r="N167" s="84" t="str">
        <f t="shared" si="16"/>
        <v/>
      </c>
      <c r="O167" s="84" t="str">
        <f t="shared" si="17"/>
        <v/>
      </c>
      <c r="P167" s="83" t="str">
        <f>IF(A167="","",IF(M167="Ước lượng tham khảo","THAM KHẢO – KHÔNG TÍNH",IF(OR(B167="",D167="",J167="",K167="",L167="",M167&lt;&gt;"Đã kiểm chứng"),"CHƯA ĐỦ CĂN CỨ",IF(NOT(OR(C167="Số hóa",C167="Cải tiến quy trình",C167="Thuê dịch vụ/đặt hàng",C167="Tự chủ",C167="Xã hội hóa",C167="Công việc mới phát sinh")),"LOẠI TÁC ĐỘNG KHÔNG HỢP LỆ",IF(S167&lt;&gt;"Đã đối chiếu","CHỜ SOÁT TRÙNG",IF(COUNTIFS($A$3:$A$202,A167,$D$3:$D$202,D167,$K$3:$K$202,K167)&gt;1,"TRÙNG CÔNG ĐOẠN",IF(AND(H167="",I167=""),"THIẾU GIỜ TÁC ĐỘNG",IF(AND(H167&lt;&gt;"",OR(E167="",E167&lt;=0)),"THIẾU SẢN PHẨM ÁP DỤNG",IF(AND(H167&lt;&gt;"",E167&gt;SUMIF('3. B1_KhoiLuong'!$A$3:$A$202,A167,'3. B1_KhoiLuong'!$C$3:$C$202)),"SẢN PHẨM ÁP DỤNG VƯỢT B1",IF(AND(F167&lt;&gt;"",G167&lt;&gt;"",F167&lt;G167,OR(I167="",I167&lt;=0)),"THỜI GIAN TĂNG CHƯA GHI GIỜ MỚI",IF(AND(L167="Trước thay đổi, có điều chỉnh",SUMIF($A$3:$A$202,A167,$H$3:$H$202)&gt;SUMIF('3. B1_KhoiLuong'!$A$3:$A$202,A167,'3. B1_KhoiLuong'!$G$3:$G$202)),"GIỜ GIẢM VƯỢT GIỜ B1","ĐẠT")))))))))))</f>
        <v/>
      </c>
      <c r="Q167" s="81"/>
      <c r="R167" s="81"/>
      <c r="S167" s="81"/>
    </row>
    <row r="168" spans="1:19">
      <c r="A168" s="81"/>
      <c r="B168" s="83" t="str">
        <f>IF(A168="","",IFERROR(IF(INDEX('2. A2_CongViec'!$C$3:$C$202,MATCH(A168,'2. A2_CongViec'!$A$3:$A$202,0))="","",INDEX('2. A2_CongViec'!$C$3:$C$202,MATCH(A168,'2. A2_CongViec'!$A$3:$A$202,0))),""))</f>
        <v/>
      </c>
      <c r="C168" s="81"/>
      <c r="D168" s="81"/>
      <c r="E168" s="81"/>
      <c r="F168" s="81"/>
      <c r="G168" s="81"/>
      <c r="H168" s="84" t="str">
        <f t="shared" si="15"/>
        <v/>
      </c>
      <c r="I168" s="81"/>
      <c r="J168" s="81"/>
      <c r="K168" s="81"/>
      <c r="L168" s="81"/>
      <c r="M168" s="81"/>
      <c r="N168" s="84" t="str">
        <f t="shared" si="16"/>
        <v/>
      </c>
      <c r="O168" s="84" t="str">
        <f t="shared" si="17"/>
        <v/>
      </c>
      <c r="P168" s="83" t="str">
        <f>IF(A168="","",IF(M168="Ước lượng tham khảo","THAM KHẢO – KHÔNG TÍNH",IF(OR(B168="",D168="",J168="",K168="",L168="",M168&lt;&gt;"Đã kiểm chứng"),"CHƯA ĐỦ CĂN CỨ",IF(NOT(OR(C168="Số hóa",C168="Cải tiến quy trình",C168="Thuê dịch vụ/đặt hàng",C168="Tự chủ",C168="Xã hội hóa",C168="Công việc mới phát sinh")),"LOẠI TÁC ĐỘNG KHÔNG HỢP LỆ",IF(S168&lt;&gt;"Đã đối chiếu","CHỜ SOÁT TRÙNG",IF(COUNTIFS($A$3:$A$202,A168,$D$3:$D$202,D168,$K$3:$K$202,K168)&gt;1,"TRÙNG CÔNG ĐOẠN",IF(AND(H168="",I168=""),"THIẾU GIỜ TÁC ĐỘNG",IF(AND(H168&lt;&gt;"",OR(E168="",E168&lt;=0)),"THIẾU SẢN PHẨM ÁP DỤNG",IF(AND(H168&lt;&gt;"",E168&gt;SUMIF('3. B1_KhoiLuong'!$A$3:$A$202,A168,'3. B1_KhoiLuong'!$C$3:$C$202)),"SẢN PHẨM ÁP DỤNG VƯỢT B1",IF(AND(F168&lt;&gt;"",G168&lt;&gt;"",F168&lt;G168,OR(I168="",I168&lt;=0)),"THỜI GIAN TĂNG CHƯA GHI GIỜ MỚI",IF(AND(L168="Trước thay đổi, có điều chỉnh",SUMIF($A$3:$A$202,A168,$H$3:$H$202)&gt;SUMIF('3. B1_KhoiLuong'!$A$3:$A$202,A168,'3. B1_KhoiLuong'!$G$3:$G$202)),"GIỜ GIẢM VƯỢT GIỜ B1","ĐẠT")))))))))))</f>
        <v/>
      </c>
      <c r="Q168" s="81"/>
      <c r="R168" s="81"/>
      <c r="S168" s="81"/>
    </row>
    <row r="169" spans="1:19">
      <c r="A169" s="81"/>
      <c r="B169" s="83" t="str">
        <f>IF(A169="","",IFERROR(IF(INDEX('2. A2_CongViec'!$C$3:$C$202,MATCH(A169,'2. A2_CongViec'!$A$3:$A$202,0))="","",INDEX('2. A2_CongViec'!$C$3:$C$202,MATCH(A169,'2. A2_CongViec'!$A$3:$A$202,0))),""))</f>
        <v/>
      </c>
      <c r="C169" s="81"/>
      <c r="D169" s="81"/>
      <c r="E169" s="81"/>
      <c r="F169" s="81"/>
      <c r="G169" s="81"/>
      <c r="H169" s="84" t="str">
        <f t="shared" si="15"/>
        <v/>
      </c>
      <c r="I169" s="81"/>
      <c r="J169" s="81"/>
      <c r="K169" s="81"/>
      <c r="L169" s="81"/>
      <c r="M169" s="81"/>
      <c r="N169" s="84" t="str">
        <f t="shared" si="16"/>
        <v/>
      </c>
      <c r="O169" s="84" t="str">
        <f t="shared" si="17"/>
        <v/>
      </c>
      <c r="P169" s="83" t="str">
        <f>IF(A169="","",IF(M169="Ước lượng tham khảo","THAM KHẢO – KHÔNG TÍNH",IF(OR(B169="",D169="",J169="",K169="",L169="",M169&lt;&gt;"Đã kiểm chứng"),"CHƯA ĐỦ CĂN CỨ",IF(NOT(OR(C169="Số hóa",C169="Cải tiến quy trình",C169="Thuê dịch vụ/đặt hàng",C169="Tự chủ",C169="Xã hội hóa",C169="Công việc mới phát sinh")),"LOẠI TÁC ĐỘNG KHÔNG HỢP LỆ",IF(S169&lt;&gt;"Đã đối chiếu","CHỜ SOÁT TRÙNG",IF(COUNTIFS($A$3:$A$202,A169,$D$3:$D$202,D169,$K$3:$K$202,K169)&gt;1,"TRÙNG CÔNG ĐOẠN",IF(AND(H169="",I169=""),"THIẾU GIỜ TÁC ĐỘNG",IF(AND(H169&lt;&gt;"",OR(E169="",E169&lt;=0)),"THIẾU SẢN PHẨM ÁP DỤNG",IF(AND(H169&lt;&gt;"",E169&gt;SUMIF('3. B1_KhoiLuong'!$A$3:$A$202,A169,'3. B1_KhoiLuong'!$C$3:$C$202)),"SẢN PHẨM ÁP DỤNG VƯỢT B1",IF(AND(F169&lt;&gt;"",G169&lt;&gt;"",F169&lt;G169,OR(I169="",I169&lt;=0)),"THỜI GIAN TĂNG CHƯA GHI GIỜ MỚI",IF(AND(L169="Trước thay đổi, có điều chỉnh",SUMIF($A$3:$A$202,A169,$H$3:$H$202)&gt;SUMIF('3. B1_KhoiLuong'!$A$3:$A$202,A169,'3. B1_KhoiLuong'!$G$3:$G$202)),"GIỜ GIẢM VƯỢT GIỜ B1","ĐẠT")))))))))))</f>
        <v/>
      </c>
      <c r="Q169" s="81"/>
      <c r="R169" s="81"/>
      <c r="S169" s="81"/>
    </row>
    <row r="170" spans="1:19">
      <c r="A170" s="81"/>
      <c r="B170" s="83" t="str">
        <f>IF(A170="","",IFERROR(IF(INDEX('2. A2_CongViec'!$C$3:$C$202,MATCH(A170,'2. A2_CongViec'!$A$3:$A$202,0))="","",INDEX('2. A2_CongViec'!$C$3:$C$202,MATCH(A170,'2. A2_CongViec'!$A$3:$A$202,0))),""))</f>
        <v/>
      </c>
      <c r="C170" s="81"/>
      <c r="D170" s="81"/>
      <c r="E170" s="81"/>
      <c r="F170" s="81"/>
      <c r="G170" s="81"/>
      <c r="H170" s="84" t="str">
        <f t="shared" si="15"/>
        <v/>
      </c>
      <c r="I170" s="81"/>
      <c r="J170" s="81"/>
      <c r="K170" s="81"/>
      <c r="L170" s="81"/>
      <c r="M170" s="81"/>
      <c r="N170" s="84" t="str">
        <f t="shared" si="16"/>
        <v/>
      </c>
      <c r="O170" s="84" t="str">
        <f t="shared" si="17"/>
        <v/>
      </c>
      <c r="P170" s="83" t="str">
        <f>IF(A170="","",IF(M170="Ước lượng tham khảo","THAM KHẢO – KHÔNG TÍNH",IF(OR(B170="",D170="",J170="",K170="",L170="",M170&lt;&gt;"Đã kiểm chứng"),"CHƯA ĐỦ CĂN CỨ",IF(NOT(OR(C170="Số hóa",C170="Cải tiến quy trình",C170="Thuê dịch vụ/đặt hàng",C170="Tự chủ",C170="Xã hội hóa",C170="Công việc mới phát sinh")),"LOẠI TÁC ĐỘNG KHÔNG HỢP LỆ",IF(S170&lt;&gt;"Đã đối chiếu","CHỜ SOÁT TRÙNG",IF(COUNTIFS($A$3:$A$202,A170,$D$3:$D$202,D170,$K$3:$K$202,K170)&gt;1,"TRÙNG CÔNG ĐOẠN",IF(AND(H170="",I170=""),"THIẾU GIỜ TÁC ĐỘNG",IF(AND(H170&lt;&gt;"",OR(E170="",E170&lt;=0)),"THIẾU SẢN PHẨM ÁP DỤNG",IF(AND(H170&lt;&gt;"",E170&gt;SUMIF('3. B1_KhoiLuong'!$A$3:$A$202,A170,'3. B1_KhoiLuong'!$C$3:$C$202)),"SẢN PHẨM ÁP DỤNG VƯỢT B1",IF(AND(F170&lt;&gt;"",G170&lt;&gt;"",F170&lt;G170,OR(I170="",I170&lt;=0)),"THỜI GIAN TĂNG CHƯA GHI GIỜ MỚI",IF(AND(L170="Trước thay đổi, có điều chỉnh",SUMIF($A$3:$A$202,A170,$H$3:$H$202)&gt;SUMIF('3. B1_KhoiLuong'!$A$3:$A$202,A170,'3. B1_KhoiLuong'!$G$3:$G$202)),"GIỜ GIẢM VƯỢT GIỜ B1","ĐẠT")))))))))))</f>
        <v/>
      </c>
      <c r="Q170" s="81"/>
      <c r="R170" s="81"/>
      <c r="S170" s="81"/>
    </row>
    <row r="171" spans="1:19">
      <c r="A171" s="81"/>
      <c r="B171" s="83" t="str">
        <f>IF(A171="","",IFERROR(IF(INDEX('2. A2_CongViec'!$C$3:$C$202,MATCH(A171,'2. A2_CongViec'!$A$3:$A$202,0))="","",INDEX('2. A2_CongViec'!$C$3:$C$202,MATCH(A171,'2. A2_CongViec'!$A$3:$A$202,0))),""))</f>
        <v/>
      </c>
      <c r="C171" s="81"/>
      <c r="D171" s="81"/>
      <c r="E171" s="81"/>
      <c r="F171" s="81"/>
      <c r="G171" s="81"/>
      <c r="H171" s="84" t="str">
        <f t="shared" si="15"/>
        <v/>
      </c>
      <c r="I171" s="81"/>
      <c r="J171" s="81"/>
      <c r="K171" s="81"/>
      <c r="L171" s="81"/>
      <c r="M171" s="81"/>
      <c r="N171" s="84" t="str">
        <f t="shared" si="16"/>
        <v/>
      </c>
      <c r="O171" s="84" t="str">
        <f t="shared" si="17"/>
        <v/>
      </c>
      <c r="P171" s="83" t="str">
        <f>IF(A171="","",IF(M171="Ước lượng tham khảo","THAM KHẢO – KHÔNG TÍNH",IF(OR(B171="",D171="",J171="",K171="",L171="",M171&lt;&gt;"Đã kiểm chứng"),"CHƯA ĐỦ CĂN CỨ",IF(NOT(OR(C171="Số hóa",C171="Cải tiến quy trình",C171="Thuê dịch vụ/đặt hàng",C171="Tự chủ",C171="Xã hội hóa",C171="Công việc mới phát sinh")),"LOẠI TÁC ĐỘNG KHÔNG HỢP LỆ",IF(S171&lt;&gt;"Đã đối chiếu","CHỜ SOÁT TRÙNG",IF(COUNTIFS($A$3:$A$202,A171,$D$3:$D$202,D171,$K$3:$K$202,K171)&gt;1,"TRÙNG CÔNG ĐOẠN",IF(AND(H171="",I171=""),"THIẾU GIỜ TÁC ĐỘNG",IF(AND(H171&lt;&gt;"",OR(E171="",E171&lt;=0)),"THIẾU SẢN PHẨM ÁP DỤNG",IF(AND(H171&lt;&gt;"",E171&gt;SUMIF('3. B1_KhoiLuong'!$A$3:$A$202,A171,'3. B1_KhoiLuong'!$C$3:$C$202)),"SẢN PHẨM ÁP DỤNG VƯỢT B1",IF(AND(F171&lt;&gt;"",G171&lt;&gt;"",F171&lt;G171,OR(I171="",I171&lt;=0)),"THỜI GIAN TĂNG CHƯA GHI GIỜ MỚI",IF(AND(L171="Trước thay đổi, có điều chỉnh",SUMIF($A$3:$A$202,A171,$H$3:$H$202)&gt;SUMIF('3. B1_KhoiLuong'!$A$3:$A$202,A171,'3. B1_KhoiLuong'!$G$3:$G$202)),"GIỜ GIẢM VƯỢT GIỜ B1","ĐẠT")))))))))))</f>
        <v/>
      </c>
      <c r="Q171" s="81"/>
      <c r="R171" s="81"/>
      <c r="S171" s="81"/>
    </row>
    <row r="172" spans="1:19">
      <c r="A172" s="81"/>
      <c r="B172" s="83" t="str">
        <f>IF(A172="","",IFERROR(IF(INDEX('2. A2_CongViec'!$C$3:$C$202,MATCH(A172,'2. A2_CongViec'!$A$3:$A$202,0))="","",INDEX('2. A2_CongViec'!$C$3:$C$202,MATCH(A172,'2. A2_CongViec'!$A$3:$A$202,0))),""))</f>
        <v/>
      </c>
      <c r="C172" s="81"/>
      <c r="D172" s="81"/>
      <c r="E172" s="81"/>
      <c r="F172" s="81"/>
      <c r="G172" s="81"/>
      <c r="H172" s="84" t="str">
        <f t="shared" si="15"/>
        <v/>
      </c>
      <c r="I172" s="81"/>
      <c r="J172" s="81"/>
      <c r="K172" s="81"/>
      <c r="L172" s="81"/>
      <c r="M172" s="81"/>
      <c r="N172" s="84" t="str">
        <f t="shared" si="16"/>
        <v/>
      </c>
      <c r="O172" s="84" t="str">
        <f t="shared" si="17"/>
        <v/>
      </c>
      <c r="P172" s="83" t="str">
        <f>IF(A172="","",IF(M172="Ước lượng tham khảo","THAM KHẢO – KHÔNG TÍNH",IF(OR(B172="",D172="",J172="",K172="",L172="",M172&lt;&gt;"Đã kiểm chứng"),"CHƯA ĐỦ CĂN CỨ",IF(NOT(OR(C172="Số hóa",C172="Cải tiến quy trình",C172="Thuê dịch vụ/đặt hàng",C172="Tự chủ",C172="Xã hội hóa",C172="Công việc mới phát sinh")),"LOẠI TÁC ĐỘNG KHÔNG HỢP LỆ",IF(S172&lt;&gt;"Đã đối chiếu","CHỜ SOÁT TRÙNG",IF(COUNTIFS($A$3:$A$202,A172,$D$3:$D$202,D172,$K$3:$K$202,K172)&gt;1,"TRÙNG CÔNG ĐOẠN",IF(AND(H172="",I172=""),"THIẾU GIỜ TÁC ĐỘNG",IF(AND(H172&lt;&gt;"",OR(E172="",E172&lt;=0)),"THIẾU SẢN PHẨM ÁP DỤNG",IF(AND(H172&lt;&gt;"",E172&gt;SUMIF('3. B1_KhoiLuong'!$A$3:$A$202,A172,'3. B1_KhoiLuong'!$C$3:$C$202)),"SẢN PHẨM ÁP DỤNG VƯỢT B1",IF(AND(F172&lt;&gt;"",G172&lt;&gt;"",F172&lt;G172,OR(I172="",I172&lt;=0)),"THỜI GIAN TĂNG CHƯA GHI GIỜ MỚI",IF(AND(L172="Trước thay đổi, có điều chỉnh",SUMIF($A$3:$A$202,A172,$H$3:$H$202)&gt;SUMIF('3. B1_KhoiLuong'!$A$3:$A$202,A172,'3. B1_KhoiLuong'!$G$3:$G$202)),"GIỜ GIẢM VƯỢT GIỜ B1","ĐẠT")))))))))))</f>
        <v/>
      </c>
      <c r="Q172" s="81"/>
      <c r="R172" s="81"/>
      <c r="S172" s="81"/>
    </row>
    <row r="173" spans="1:19">
      <c r="A173" s="81"/>
      <c r="B173" s="83" t="str">
        <f>IF(A173="","",IFERROR(IF(INDEX('2. A2_CongViec'!$C$3:$C$202,MATCH(A173,'2. A2_CongViec'!$A$3:$A$202,0))="","",INDEX('2. A2_CongViec'!$C$3:$C$202,MATCH(A173,'2. A2_CongViec'!$A$3:$A$202,0))),""))</f>
        <v/>
      </c>
      <c r="C173" s="81"/>
      <c r="D173" s="81"/>
      <c r="E173" s="81"/>
      <c r="F173" s="81"/>
      <c r="G173" s="81"/>
      <c r="H173" s="84" t="str">
        <f t="shared" si="15"/>
        <v/>
      </c>
      <c r="I173" s="81"/>
      <c r="J173" s="81"/>
      <c r="K173" s="81"/>
      <c r="L173" s="81"/>
      <c r="M173" s="81"/>
      <c r="N173" s="84" t="str">
        <f t="shared" si="16"/>
        <v/>
      </c>
      <c r="O173" s="84" t="str">
        <f t="shared" si="17"/>
        <v/>
      </c>
      <c r="P173" s="83" t="str">
        <f>IF(A173="","",IF(M173="Ước lượng tham khảo","THAM KHẢO – KHÔNG TÍNH",IF(OR(B173="",D173="",J173="",K173="",L173="",M173&lt;&gt;"Đã kiểm chứng"),"CHƯA ĐỦ CĂN CỨ",IF(NOT(OR(C173="Số hóa",C173="Cải tiến quy trình",C173="Thuê dịch vụ/đặt hàng",C173="Tự chủ",C173="Xã hội hóa",C173="Công việc mới phát sinh")),"LOẠI TÁC ĐỘNG KHÔNG HỢP LỆ",IF(S173&lt;&gt;"Đã đối chiếu","CHỜ SOÁT TRÙNG",IF(COUNTIFS($A$3:$A$202,A173,$D$3:$D$202,D173,$K$3:$K$202,K173)&gt;1,"TRÙNG CÔNG ĐOẠN",IF(AND(H173="",I173=""),"THIẾU GIỜ TÁC ĐỘNG",IF(AND(H173&lt;&gt;"",OR(E173="",E173&lt;=0)),"THIẾU SẢN PHẨM ÁP DỤNG",IF(AND(H173&lt;&gt;"",E173&gt;SUMIF('3. B1_KhoiLuong'!$A$3:$A$202,A173,'3. B1_KhoiLuong'!$C$3:$C$202)),"SẢN PHẨM ÁP DỤNG VƯỢT B1",IF(AND(F173&lt;&gt;"",G173&lt;&gt;"",F173&lt;G173,OR(I173="",I173&lt;=0)),"THỜI GIAN TĂNG CHƯA GHI GIỜ MỚI",IF(AND(L173="Trước thay đổi, có điều chỉnh",SUMIF($A$3:$A$202,A173,$H$3:$H$202)&gt;SUMIF('3. B1_KhoiLuong'!$A$3:$A$202,A173,'3. B1_KhoiLuong'!$G$3:$G$202)),"GIỜ GIẢM VƯỢT GIỜ B1","ĐẠT")))))))))))</f>
        <v/>
      </c>
      <c r="Q173" s="81"/>
      <c r="R173" s="81"/>
      <c r="S173" s="81"/>
    </row>
    <row r="174" spans="1:19">
      <c r="A174" s="81"/>
      <c r="B174" s="83" t="str">
        <f>IF(A174="","",IFERROR(IF(INDEX('2. A2_CongViec'!$C$3:$C$202,MATCH(A174,'2. A2_CongViec'!$A$3:$A$202,0))="","",INDEX('2. A2_CongViec'!$C$3:$C$202,MATCH(A174,'2. A2_CongViec'!$A$3:$A$202,0))),""))</f>
        <v/>
      </c>
      <c r="C174" s="81"/>
      <c r="D174" s="81"/>
      <c r="E174" s="81"/>
      <c r="F174" s="81"/>
      <c r="G174" s="81"/>
      <c r="H174" s="84" t="str">
        <f t="shared" si="15"/>
        <v/>
      </c>
      <c r="I174" s="81"/>
      <c r="J174" s="81"/>
      <c r="K174" s="81"/>
      <c r="L174" s="81"/>
      <c r="M174" s="81"/>
      <c r="N174" s="84" t="str">
        <f t="shared" si="16"/>
        <v/>
      </c>
      <c r="O174" s="84" t="str">
        <f t="shared" si="17"/>
        <v/>
      </c>
      <c r="P174" s="83" t="str">
        <f>IF(A174="","",IF(M174="Ước lượng tham khảo","THAM KHẢO – KHÔNG TÍNH",IF(OR(B174="",D174="",J174="",K174="",L174="",M174&lt;&gt;"Đã kiểm chứng"),"CHƯA ĐỦ CĂN CỨ",IF(NOT(OR(C174="Số hóa",C174="Cải tiến quy trình",C174="Thuê dịch vụ/đặt hàng",C174="Tự chủ",C174="Xã hội hóa",C174="Công việc mới phát sinh")),"LOẠI TÁC ĐỘNG KHÔNG HỢP LỆ",IF(S174&lt;&gt;"Đã đối chiếu","CHỜ SOÁT TRÙNG",IF(COUNTIFS($A$3:$A$202,A174,$D$3:$D$202,D174,$K$3:$K$202,K174)&gt;1,"TRÙNG CÔNG ĐOẠN",IF(AND(H174="",I174=""),"THIẾU GIỜ TÁC ĐỘNG",IF(AND(H174&lt;&gt;"",OR(E174="",E174&lt;=0)),"THIẾU SẢN PHẨM ÁP DỤNG",IF(AND(H174&lt;&gt;"",E174&gt;SUMIF('3. B1_KhoiLuong'!$A$3:$A$202,A174,'3. B1_KhoiLuong'!$C$3:$C$202)),"SẢN PHẨM ÁP DỤNG VƯỢT B1",IF(AND(F174&lt;&gt;"",G174&lt;&gt;"",F174&lt;G174,OR(I174="",I174&lt;=0)),"THỜI GIAN TĂNG CHƯA GHI GIỜ MỚI",IF(AND(L174="Trước thay đổi, có điều chỉnh",SUMIF($A$3:$A$202,A174,$H$3:$H$202)&gt;SUMIF('3. B1_KhoiLuong'!$A$3:$A$202,A174,'3. B1_KhoiLuong'!$G$3:$G$202)),"GIỜ GIẢM VƯỢT GIỜ B1","ĐẠT")))))))))))</f>
        <v/>
      </c>
      <c r="Q174" s="81"/>
      <c r="R174" s="81"/>
      <c r="S174" s="81"/>
    </row>
    <row r="175" spans="1:19">
      <c r="A175" s="81"/>
      <c r="B175" s="83" t="str">
        <f>IF(A175="","",IFERROR(IF(INDEX('2. A2_CongViec'!$C$3:$C$202,MATCH(A175,'2. A2_CongViec'!$A$3:$A$202,0))="","",INDEX('2. A2_CongViec'!$C$3:$C$202,MATCH(A175,'2. A2_CongViec'!$A$3:$A$202,0))),""))</f>
        <v/>
      </c>
      <c r="C175" s="81"/>
      <c r="D175" s="81"/>
      <c r="E175" s="81"/>
      <c r="F175" s="81"/>
      <c r="G175" s="81"/>
      <c r="H175" s="84" t="str">
        <f t="shared" si="15"/>
        <v/>
      </c>
      <c r="I175" s="81"/>
      <c r="J175" s="81"/>
      <c r="K175" s="81"/>
      <c r="L175" s="81"/>
      <c r="M175" s="81"/>
      <c r="N175" s="84" t="str">
        <f t="shared" si="16"/>
        <v/>
      </c>
      <c r="O175" s="84" t="str">
        <f t="shared" si="17"/>
        <v/>
      </c>
      <c r="P175" s="83" t="str">
        <f>IF(A175="","",IF(M175="Ước lượng tham khảo","THAM KHẢO – KHÔNG TÍNH",IF(OR(B175="",D175="",J175="",K175="",L175="",M175&lt;&gt;"Đã kiểm chứng"),"CHƯA ĐỦ CĂN CỨ",IF(NOT(OR(C175="Số hóa",C175="Cải tiến quy trình",C175="Thuê dịch vụ/đặt hàng",C175="Tự chủ",C175="Xã hội hóa",C175="Công việc mới phát sinh")),"LOẠI TÁC ĐỘNG KHÔNG HỢP LỆ",IF(S175&lt;&gt;"Đã đối chiếu","CHỜ SOÁT TRÙNG",IF(COUNTIFS($A$3:$A$202,A175,$D$3:$D$202,D175,$K$3:$K$202,K175)&gt;1,"TRÙNG CÔNG ĐOẠN",IF(AND(H175="",I175=""),"THIẾU GIỜ TÁC ĐỘNG",IF(AND(H175&lt;&gt;"",OR(E175="",E175&lt;=0)),"THIẾU SẢN PHẨM ÁP DỤNG",IF(AND(H175&lt;&gt;"",E175&gt;SUMIF('3. B1_KhoiLuong'!$A$3:$A$202,A175,'3. B1_KhoiLuong'!$C$3:$C$202)),"SẢN PHẨM ÁP DỤNG VƯỢT B1",IF(AND(F175&lt;&gt;"",G175&lt;&gt;"",F175&lt;G175,OR(I175="",I175&lt;=0)),"THỜI GIAN TĂNG CHƯA GHI GIỜ MỚI",IF(AND(L175="Trước thay đổi, có điều chỉnh",SUMIF($A$3:$A$202,A175,$H$3:$H$202)&gt;SUMIF('3. B1_KhoiLuong'!$A$3:$A$202,A175,'3. B1_KhoiLuong'!$G$3:$G$202)),"GIỜ GIẢM VƯỢT GIỜ B1","ĐẠT")))))))))))</f>
        <v/>
      </c>
      <c r="Q175" s="81"/>
      <c r="R175" s="81"/>
      <c r="S175" s="81"/>
    </row>
    <row r="176" spans="1:19">
      <c r="A176" s="81"/>
      <c r="B176" s="83" t="str">
        <f>IF(A176="","",IFERROR(IF(INDEX('2. A2_CongViec'!$C$3:$C$202,MATCH(A176,'2. A2_CongViec'!$A$3:$A$202,0))="","",INDEX('2. A2_CongViec'!$C$3:$C$202,MATCH(A176,'2. A2_CongViec'!$A$3:$A$202,0))),""))</f>
        <v/>
      </c>
      <c r="C176" s="81"/>
      <c r="D176" s="81"/>
      <c r="E176" s="81"/>
      <c r="F176" s="81"/>
      <c r="G176" s="81"/>
      <c r="H176" s="84" t="str">
        <f t="shared" si="15"/>
        <v/>
      </c>
      <c r="I176" s="81"/>
      <c r="J176" s="81"/>
      <c r="K176" s="81"/>
      <c r="L176" s="81"/>
      <c r="M176" s="81"/>
      <c r="N176" s="84" t="str">
        <f t="shared" si="16"/>
        <v/>
      </c>
      <c r="O176" s="84" t="str">
        <f t="shared" si="17"/>
        <v/>
      </c>
      <c r="P176" s="83" t="str">
        <f>IF(A176="","",IF(M176="Ước lượng tham khảo","THAM KHẢO – KHÔNG TÍNH",IF(OR(B176="",D176="",J176="",K176="",L176="",M176&lt;&gt;"Đã kiểm chứng"),"CHƯA ĐỦ CĂN CỨ",IF(NOT(OR(C176="Số hóa",C176="Cải tiến quy trình",C176="Thuê dịch vụ/đặt hàng",C176="Tự chủ",C176="Xã hội hóa",C176="Công việc mới phát sinh")),"LOẠI TÁC ĐỘNG KHÔNG HỢP LỆ",IF(S176&lt;&gt;"Đã đối chiếu","CHỜ SOÁT TRÙNG",IF(COUNTIFS($A$3:$A$202,A176,$D$3:$D$202,D176,$K$3:$K$202,K176)&gt;1,"TRÙNG CÔNG ĐOẠN",IF(AND(H176="",I176=""),"THIẾU GIỜ TÁC ĐỘNG",IF(AND(H176&lt;&gt;"",OR(E176="",E176&lt;=0)),"THIẾU SẢN PHẨM ÁP DỤNG",IF(AND(H176&lt;&gt;"",E176&gt;SUMIF('3. B1_KhoiLuong'!$A$3:$A$202,A176,'3. B1_KhoiLuong'!$C$3:$C$202)),"SẢN PHẨM ÁP DỤNG VƯỢT B1",IF(AND(F176&lt;&gt;"",G176&lt;&gt;"",F176&lt;G176,OR(I176="",I176&lt;=0)),"THỜI GIAN TĂNG CHƯA GHI GIỜ MỚI",IF(AND(L176="Trước thay đổi, có điều chỉnh",SUMIF($A$3:$A$202,A176,$H$3:$H$202)&gt;SUMIF('3. B1_KhoiLuong'!$A$3:$A$202,A176,'3. B1_KhoiLuong'!$G$3:$G$202)),"GIỜ GIẢM VƯỢT GIỜ B1","ĐẠT")))))))))))</f>
        <v/>
      </c>
      <c r="Q176" s="81"/>
      <c r="R176" s="81"/>
      <c r="S176" s="81"/>
    </row>
    <row r="177" spans="1:19">
      <c r="A177" s="81"/>
      <c r="B177" s="83" t="str">
        <f>IF(A177="","",IFERROR(IF(INDEX('2. A2_CongViec'!$C$3:$C$202,MATCH(A177,'2. A2_CongViec'!$A$3:$A$202,0))="","",INDEX('2. A2_CongViec'!$C$3:$C$202,MATCH(A177,'2. A2_CongViec'!$A$3:$A$202,0))),""))</f>
        <v/>
      </c>
      <c r="C177" s="81"/>
      <c r="D177" s="81"/>
      <c r="E177" s="81"/>
      <c r="F177" s="81"/>
      <c r="G177" s="81"/>
      <c r="H177" s="84" t="str">
        <f t="shared" si="15"/>
        <v/>
      </c>
      <c r="I177" s="81"/>
      <c r="J177" s="81"/>
      <c r="K177" s="81"/>
      <c r="L177" s="81"/>
      <c r="M177" s="81"/>
      <c r="N177" s="84" t="str">
        <f t="shared" si="16"/>
        <v/>
      </c>
      <c r="O177" s="84" t="str">
        <f t="shared" si="17"/>
        <v/>
      </c>
      <c r="P177" s="83" t="str">
        <f>IF(A177="","",IF(M177="Ước lượng tham khảo","THAM KHẢO – KHÔNG TÍNH",IF(OR(B177="",D177="",J177="",K177="",L177="",M177&lt;&gt;"Đã kiểm chứng"),"CHƯA ĐỦ CĂN CỨ",IF(NOT(OR(C177="Số hóa",C177="Cải tiến quy trình",C177="Thuê dịch vụ/đặt hàng",C177="Tự chủ",C177="Xã hội hóa",C177="Công việc mới phát sinh")),"LOẠI TÁC ĐỘNG KHÔNG HỢP LỆ",IF(S177&lt;&gt;"Đã đối chiếu","CHỜ SOÁT TRÙNG",IF(COUNTIFS($A$3:$A$202,A177,$D$3:$D$202,D177,$K$3:$K$202,K177)&gt;1,"TRÙNG CÔNG ĐOẠN",IF(AND(H177="",I177=""),"THIẾU GIỜ TÁC ĐỘNG",IF(AND(H177&lt;&gt;"",OR(E177="",E177&lt;=0)),"THIẾU SẢN PHẨM ÁP DỤNG",IF(AND(H177&lt;&gt;"",E177&gt;SUMIF('3. B1_KhoiLuong'!$A$3:$A$202,A177,'3. B1_KhoiLuong'!$C$3:$C$202)),"SẢN PHẨM ÁP DỤNG VƯỢT B1",IF(AND(F177&lt;&gt;"",G177&lt;&gt;"",F177&lt;G177,OR(I177="",I177&lt;=0)),"THỜI GIAN TĂNG CHƯA GHI GIỜ MỚI",IF(AND(L177="Trước thay đổi, có điều chỉnh",SUMIF($A$3:$A$202,A177,$H$3:$H$202)&gt;SUMIF('3. B1_KhoiLuong'!$A$3:$A$202,A177,'3. B1_KhoiLuong'!$G$3:$G$202)),"GIỜ GIẢM VƯỢT GIỜ B1","ĐẠT")))))))))))</f>
        <v/>
      </c>
      <c r="Q177" s="81"/>
      <c r="R177" s="81"/>
      <c r="S177" s="81"/>
    </row>
    <row r="178" spans="1:19">
      <c r="A178" s="81"/>
      <c r="B178" s="83" t="str">
        <f>IF(A178="","",IFERROR(IF(INDEX('2. A2_CongViec'!$C$3:$C$202,MATCH(A178,'2. A2_CongViec'!$A$3:$A$202,0))="","",INDEX('2. A2_CongViec'!$C$3:$C$202,MATCH(A178,'2. A2_CongViec'!$A$3:$A$202,0))),""))</f>
        <v/>
      </c>
      <c r="C178" s="81"/>
      <c r="D178" s="81"/>
      <c r="E178" s="81"/>
      <c r="F178" s="81"/>
      <c r="G178" s="81"/>
      <c r="H178" s="84" t="str">
        <f t="shared" si="15"/>
        <v/>
      </c>
      <c r="I178" s="81"/>
      <c r="J178" s="81"/>
      <c r="K178" s="81"/>
      <c r="L178" s="81"/>
      <c r="M178" s="81"/>
      <c r="N178" s="84" t="str">
        <f t="shared" si="16"/>
        <v/>
      </c>
      <c r="O178" s="84" t="str">
        <f t="shared" si="17"/>
        <v/>
      </c>
      <c r="P178" s="83" t="str">
        <f>IF(A178="","",IF(M178="Ước lượng tham khảo","THAM KHẢO – KHÔNG TÍNH",IF(OR(B178="",D178="",J178="",K178="",L178="",M178&lt;&gt;"Đã kiểm chứng"),"CHƯA ĐỦ CĂN CỨ",IF(NOT(OR(C178="Số hóa",C178="Cải tiến quy trình",C178="Thuê dịch vụ/đặt hàng",C178="Tự chủ",C178="Xã hội hóa",C178="Công việc mới phát sinh")),"LOẠI TÁC ĐỘNG KHÔNG HỢP LỆ",IF(S178&lt;&gt;"Đã đối chiếu","CHỜ SOÁT TRÙNG",IF(COUNTIFS($A$3:$A$202,A178,$D$3:$D$202,D178,$K$3:$K$202,K178)&gt;1,"TRÙNG CÔNG ĐOẠN",IF(AND(H178="",I178=""),"THIẾU GIỜ TÁC ĐỘNG",IF(AND(H178&lt;&gt;"",OR(E178="",E178&lt;=0)),"THIẾU SẢN PHẨM ÁP DỤNG",IF(AND(H178&lt;&gt;"",E178&gt;SUMIF('3. B1_KhoiLuong'!$A$3:$A$202,A178,'3. B1_KhoiLuong'!$C$3:$C$202)),"SẢN PHẨM ÁP DỤNG VƯỢT B1",IF(AND(F178&lt;&gt;"",G178&lt;&gt;"",F178&lt;G178,OR(I178="",I178&lt;=0)),"THỜI GIAN TĂNG CHƯA GHI GIỜ MỚI",IF(AND(L178="Trước thay đổi, có điều chỉnh",SUMIF($A$3:$A$202,A178,$H$3:$H$202)&gt;SUMIF('3. B1_KhoiLuong'!$A$3:$A$202,A178,'3. B1_KhoiLuong'!$G$3:$G$202)),"GIỜ GIẢM VƯỢT GIỜ B1","ĐẠT")))))))))))</f>
        <v/>
      </c>
      <c r="Q178" s="81"/>
      <c r="R178" s="81"/>
      <c r="S178" s="81"/>
    </row>
    <row r="179" spans="1:19">
      <c r="A179" s="81"/>
      <c r="B179" s="83" t="str">
        <f>IF(A179="","",IFERROR(IF(INDEX('2. A2_CongViec'!$C$3:$C$202,MATCH(A179,'2. A2_CongViec'!$A$3:$A$202,0))="","",INDEX('2. A2_CongViec'!$C$3:$C$202,MATCH(A179,'2. A2_CongViec'!$A$3:$A$202,0))),""))</f>
        <v/>
      </c>
      <c r="C179" s="81"/>
      <c r="D179" s="81"/>
      <c r="E179" s="81"/>
      <c r="F179" s="81"/>
      <c r="G179" s="81"/>
      <c r="H179" s="84" t="str">
        <f t="shared" si="15"/>
        <v/>
      </c>
      <c r="I179" s="81"/>
      <c r="J179" s="81"/>
      <c r="K179" s="81"/>
      <c r="L179" s="81"/>
      <c r="M179" s="81"/>
      <c r="N179" s="84" t="str">
        <f t="shared" si="16"/>
        <v/>
      </c>
      <c r="O179" s="84" t="str">
        <f t="shared" si="17"/>
        <v/>
      </c>
      <c r="P179" s="83" t="str">
        <f>IF(A179="","",IF(M179="Ước lượng tham khảo","THAM KHẢO – KHÔNG TÍNH",IF(OR(B179="",D179="",J179="",K179="",L179="",M179&lt;&gt;"Đã kiểm chứng"),"CHƯA ĐỦ CĂN CỨ",IF(NOT(OR(C179="Số hóa",C179="Cải tiến quy trình",C179="Thuê dịch vụ/đặt hàng",C179="Tự chủ",C179="Xã hội hóa",C179="Công việc mới phát sinh")),"LOẠI TÁC ĐỘNG KHÔNG HỢP LỆ",IF(S179&lt;&gt;"Đã đối chiếu","CHỜ SOÁT TRÙNG",IF(COUNTIFS($A$3:$A$202,A179,$D$3:$D$202,D179,$K$3:$K$202,K179)&gt;1,"TRÙNG CÔNG ĐOẠN",IF(AND(H179="",I179=""),"THIẾU GIỜ TÁC ĐỘNG",IF(AND(H179&lt;&gt;"",OR(E179="",E179&lt;=0)),"THIẾU SẢN PHẨM ÁP DỤNG",IF(AND(H179&lt;&gt;"",E179&gt;SUMIF('3. B1_KhoiLuong'!$A$3:$A$202,A179,'3. B1_KhoiLuong'!$C$3:$C$202)),"SẢN PHẨM ÁP DỤNG VƯỢT B1",IF(AND(F179&lt;&gt;"",G179&lt;&gt;"",F179&lt;G179,OR(I179="",I179&lt;=0)),"THỜI GIAN TĂNG CHƯA GHI GIỜ MỚI",IF(AND(L179="Trước thay đổi, có điều chỉnh",SUMIF($A$3:$A$202,A179,$H$3:$H$202)&gt;SUMIF('3. B1_KhoiLuong'!$A$3:$A$202,A179,'3. B1_KhoiLuong'!$G$3:$G$202)),"GIỜ GIẢM VƯỢT GIỜ B1","ĐẠT")))))))))))</f>
        <v/>
      </c>
      <c r="Q179" s="81"/>
      <c r="R179" s="81"/>
      <c r="S179" s="81"/>
    </row>
    <row r="180" spans="1:19">
      <c r="A180" s="81"/>
      <c r="B180" s="83" t="str">
        <f>IF(A180="","",IFERROR(IF(INDEX('2. A2_CongViec'!$C$3:$C$202,MATCH(A180,'2. A2_CongViec'!$A$3:$A$202,0))="","",INDEX('2. A2_CongViec'!$C$3:$C$202,MATCH(A180,'2. A2_CongViec'!$A$3:$A$202,0))),""))</f>
        <v/>
      </c>
      <c r="C180" s="81"/>
      <c r="D180" s="81"/>
      <c r="E180" s="81"/>
      <c r="F180" s="81"/>
      <c r="G180" s="81"/>
      <c r="H180" s="84" t="str">
        <f t="shared" si="15"/>
        <v/>
      </c>
      <c r="I180" s="81"/>
      <c r="J180" s="81"/>
      <c r="K180" s="81"/>
      <c r="L180" s="81"/>
      <c r="M180" s="81"/>
      <c r="N180" s="84" t="str">
        <f t="shared" si="16"/>
        <v/>
      </c>
      <c r="O180" s="84" t="str">
        <f t="shared" si="17"/>
        <v/>
      </c>
      <c r="P180" s="83" t="str">
        <f>IF(A180="","",IF(M180="Ước lượng tham khảo","THAM KHẢO – KHÔNG TÍNH",IF(OR(B180="",D180="",J180="",K180="",L180="",M180&lt;&gt;"Đã kiểm chứng"),"CHƯA ĐỦ CĂN CỨ",IF(NOT(OR(C180="Số hóa",C180="Cải tiến quy trình",C180="Thuê dịch vụ/đặt hàng",C180="Tự chủ",C180="Xã hội hóa",C180="Công việc mới phát sinh")),"LOẠI TÁC ĐỘNG KHÔNG HỢP LỆ",IF(S180&lt;&gt;"Đã đối chiếu","CHỜ SOÁT TRÙNG",IF(COUNTIFS($A$3:$A$202,A180,$D$3:$D$202,D180,$K$3:$K$202,K180)&gt;1,"TRÙNG CÔNG ĐOẠN",IF(AND(H180="",I180=""),"THIẾU GIỜ TÁC ĐỘNG",IF(AND(H180&lt;&gt;"",OR(E180="",E180&lt;=0)),"THIẾU SẢN PHẨM ÁP DỤNG",IF(AND(H180&lt;&gt;"",E180&gt;SUMIF('3. B1_KhoiLuong'!$A$3:$A$202,A180,'3. B1_KhoiLuong'!$C$3:$C$202)),"SẢN PHẨM ÁP DỤNG VƯỢT B1",IF(AND(F180&lt;&gt;"",G180&lt;&gt;"",F180&lt;G180,OR(I180="",I180&lt;=0)),"THỜI GIAN TĂNG CHƯA GHI GIỜ MỚI",IF(AND(L180="Trước thay đổi, có điều chỉnh",SUMIF($A$3:$A$202,A180,$H$3:$H$202)&gt;SUMIF('3. B1_KhoiLuong'!$A$3:$A$202,A180,'3. B1_KhoiLuong'!$G$3:$G$202)),"GIỜ GIẢM VƯỢT GIỜ B1","ĐẠT")))))))))))</f>
        <v/>
      </c>
      <c r="Q180" s="81"/>
      <c r="R180" s="81"/>
      <c r="S180" s="81"/>
    </row>
    <row r="181" spans="1:19">
      <c r="A181" s="81"/>
      <c r="B181" s="83" t="str">
        <f>IF(A181="","",IFERROR(IF(INDEX('2. A2_CongViec'!$C$3:$C$202,MATCH(A181,'2. A2_CongViec'!$A$3:$A$202,0))="","",INDEX('2. A2_CongViec'!$C$3:$C$202,MATCH(A181,'2. A2_CongViec'!$A$3:$A$202,0))),""))</f>
        <v/>
      </c>
      <c r="C181" s="81"/>
      <c r="D181" s="81"/>
      <c r="E181" s="81"/>
      <c r="F181" s="81"/>
      <c r="G181" s="81"/>
      <c r="H181" s="84" t="str">
        <f t="shared" si="15"/>
        <v/>
      </c>
      <c r="I181" s="81"/>
      <c r="J181" s="81"/>
      <c r="K181" s="81"/>
      <c r="L181" s="81"/>
      <c r="M181" s="81"/>
      <c r="N181" s="84" t="str">
        <f t="shared" si="16"/>
        <v/>
      </c>
      <c r="O181" s="84" t="str">
        <f t="shared" si="17"/>
        <v/>
      </c>
      <c r="P181" s="83" t="str">
        <f>IF(A181="","",IF(M181="Ước lượng tham khảo","THAM KHẢO – KHÔNG TÍNH",IF(OR(B181="",D181="",J181="",K181="",L181="",M181&lt;&gt;"Đã kiểm chứng"),"CHƯA ĐỦ CĂN CỨ",IF(NOT(OR(C181="Số hóa",C181="Cải tiến quy trình",C181="Thuê dịch vụ/đặt hàng",C181="Tự chủ",C181="Xã hội hóa",C181="Công việc mới phát sinh")),"LOẠI TÁC ĐỘNG KHÔNG HỢP LỆ",IF(S181&lt;&gt;"Đã đối chiếu","CHỜ SOÁT TRÙNG",IF(COUNTIFS($A$3:$A$202,A181,$D$3:$D$202,D181,$K$3:$K$202,K181)&gt;1,"TRÙNG CÔNG ĐOẠN",IF(AND(H181="",I181=""),"THIẾU GIỜ TÁC ĐỘNG",IF(AND(H181&lt;&gt;"",OR(E181="",E181&lt;=0)),"THIẾU SẢN PHẨM ÁP DỤNG",IF(AND(H181&lt;&gt;"",E181&gt;SUMIF('3. B1_KhoiLuong'!$A$3:$A$202,A181,'3. B1_KhoiLuong'!$C$3:$C$202)),"SẢN PHẨM ÁP DỤNG VƯỢT B1",IF(AND(F181&lt;&gt;"",G181&lt;&gt;"",F181&lt;G181,OR(I181="",I181&lt;=0)),"THỜI GIAN TĂNG CHƯA GHI GIỜ MỚI",IF(AND(L181="Trước thay đổi, có điều chỉnh",SUMIF($A$3:$A$202,A181,$H$3:$H$202)&gt;SUMIF('3. B1_KhoiLuong'!$A$3:$A$202,A181,'3. B1_KhoiLuong'!$G$3:$G$202)),"GIỜ GIẢM VƯỢT GIỜ B1","ĐẠT")))))))))))</f>
        <v/>
      </c>
      <c r="Q181" s="81"/>
      <c r="R181" s="81"/>
      <c r="S181" s="81"/>
    </row>
    <row r="182" spans="1:19">
      <c r="A182" s="81"/>
      <c r="B182" s="83" t="str">
        <f>IF(A182="","",IFERROR(IF(INDEX('2. A2_CongViec'!$C$3:$C$202,MATCH(A182,'2. A2_CongViec'!$A$3:$A$202,0))="","",INDEX('2. A2_CongViec'!$C$3:$C$202,MATCH(A182,'2. A2_CongViec'!$A$3:$A$202,0))),""))</f>
        <v/>
      </c>
      <c r="C182" s="81"/>
      <c r="D182" s="81"/>
      <c r="E182" s="81"/>
      <c r="F182" s="81"/>
      <c r="G182" s="81"/>
      <c r="H182" s="84" t="str">
        <f t="shared" si="15"/>
        <v/>
      </c>
      <c r="I182" s="81"/>
      <c r="J182" s="81"/>
      <c r="K182" s="81"/>
      <c r="L182" s="81"/>
      <c r="M182" s="81"/>
      <c r="N182" s="84" t="str">
        <f t="shared" si="16"/>
        <v/>
      </c>
      <c r="O182" s="84" t="str">
        <f t="shared" si="17"/>
        <v/>
      </c>
      <c r="P182" s="83" t="str">
        <f>IF(A182="","",IF(M182="Ước lượng tham khảo","THAM KHẢO – KHÔNG TÍNH",IF(OR(B182="",D182="",J182="",K182="",L182="",M182&lt;&gt;"Đã kiểm chứng"),"CHƯA ĐỦ CĂN CỨ",IF(NOT(OR(C182="Số hóa",C182="Cải tiến quy trình",C182="Thuê dịch vụ/đặt hàng",C182="Tự chủ",C182="Xã hội hóa",C182="Công việc mới phát sinh")),"LOẠI TÁC ĐỘNG KHÔNG HỢP LỆ",IF(S182&lt;&gt;"Đã đối chiếu","CHỜ SOÁT TRÙNG",IF(COUNTIFS($A$3:$A$202,A182,$D$3:$D$202,D182,$K$3:$K$202,K182)&gt;1,"TRÙNG CÔNG ĐOẠN",IF(AND(H182="",I182=""),"THIẾU GIỜ TÁC ĐỘNG",IF(AND(H182&lt;&gt;"",OR(E182="",E182&lt;=0)),"THIẾU SẢN PHẨM ÁP DỤNG",IF(AND(H182&lt;&gt;"",E182&gt;SUMIF('3. B1_KhoiLuong'!$A$3:$A$202,A182,'3. B1_KhoiLuong'!$C$3:$C$202)),"SẢN PHẨM ÁP DỤNG VƯỢT B1",IF(AND(F182&lt;&gt;"",G182&lt;&gt;"",F182&lt;G182,OR(I182="",I182&lt;=0)),"THỜI GIAN TĂNG CHƯA GHI GIỜ MỚI",IF(AND(L182="Trước thay đổi, có điều chỉnh",SUMIF($A$3:$A$202,A182,$H$3:$H$202)&gt;SUMIF('3. B1_KhoiLuong'!$A$3:$A$202,A182,'3. B1_KhoiLuong'!$G$3:$G$202)),"GIỜ GIẢM VƯỢT GIỜ B1","ĐẠT")))))))))))</f>
        <v/>
      </c>
      <c r="Q182" s="81"/>
      <c r="R182" s="81"/>
      <c r="S182" s="81"/>
    </row>
    <row r="183" spans="1:19">
      <c r="A183" s="81"/>
      <c r="B183" s="83" t="str">
        <f>IF(A183="","",IFERROR(IF(INDEX('2. A2_CongViec'!$C$3:$C$202,MATCH(A183,'2. A2_CongViec'!$A$3:$A$202,0))="","",INDEX('2. A2_CongViec'!$C$3:$C$202,MATCH(A183,'2. A2_CongViec'!$A$3:$A$202,0))),""))</f>
        <v/>
      </c>
      <c r="C183" s="81"/>
      <c r="D183" s="81"/>
      <c r="E183" s="81"/>
      <c r="F183" s="81"/>
      <c r="G183" s="81"/>
      <c r="H183" s="84" t="str">
        <f t="shared" si="15"/>
        <v/>
      </c>
      <c r="I183" s="81"/>
      <c r="J183" s="81"/>
      <c r="K183" s="81"/>
      <c r="L183" s="81"/>
      <c r="M183" s="81"/>
      <c r="N183" s="84" t="str">
        <f t="shared" si="16"/>
        <v/>
      </c>
      <c r="O183" s="84" t="str">
        <f t="shared" si="17"/>
        <v/>
      </c>
      <c r="P183" s="83" t="str">
        <f>IF(A183="","",IF(M183="Ước lượng tham khảo","THAM KHẢO – KHÔNG TÍNH",IF(OR(B183="",D183="",J183="",K183="",L183="",M183&lt;&gt;"Đã kiểm chứng"),"CHƯA ĐỦ CĂN CỨ",IF(NOT(OR(C183="Số hóa",C183="Cải tiến quy trình",C183="Thuê dịch vụ/đặt hàng",C183="Tự chủ",C183="Xã hội hóa",C183="Công việc mới phát sinh")),"LOẠI TÁC ĐỘNG KHÔNG HỢP LỆ",IF(S183&lt;&gt;"Đã đối chiếu","CHỜ SOÁT TRÙNG",IF(COUNTIFS($A$3:$A$202,A183,$D$3:$D$202,D183,$K$3:$K$202,K183)&gt;1,"TRÙNG CÔNG ĐOẠN",IF(AND(H183="",I183=""),"THIẾU GIỜ TÁC ĐỘNG",IF(AND(H183&lt;&gt;"",OR(E183="",E183&lt;=0)),"THIẾU SẢN PHẨM ÁP DỤNG",IF(AND(H183&lt;&gt;"",E183&gt;SUMIF('3. B1_KhoiLuong'!$A$3:$A$202,A183,'3. B1_KhoiLuong'!$C$3:$C$202)),"SẢN PHẨM ÁP DỤNG VƯỢT B1",IF(AND(F183&lt;&gt;"",G183&lt;&gt;"",F183&lt;G183,OR(I183="",I183&lt;=0)),"THỜI GIAN TĂNG CHƯA GHI GIỜ MỚI",IF(AND(L183="Trước thay đổi, có điều chỉnh",SUMIF($A$3:$A$202,A183,$H$3:$H$202)&gt;SUMIF('3. B1_KhoiLuong'!$A$3:$A$202,A183,'3. B1_KhoiLuong'!$G$3:$G$202)),"GIỜ GIẢM VƯỢT GIỜ B1","ĐẠT")))))))))))</f>
        <v/>
      </c>
      <c r="Q183" s="81"/>
      <c r="R183" s="81"/>
      <c r="S183" s="81"/>
    </row>
    <row r="184" spans="1:19">
      <c r="A184" s="81"/>
      <c r="B184" s="83" t="str">
        <f>IF(A184="","",IFERROR(IF(INDEX('2. A2_CongViec'!$C$3:$C$202,MATCH(A184,'2. A2_CongViec'!$A$3:$A$202,0))="","",INDEX('2. A2_CongViec'!$C$3:$C$202,MATCH(A184,'2. A2_CongViec'!$A$3:$A$202,0))),""))</f>
        <v/>
      </c>
      <c r="C184" s="81"/>
      <c r="D184" s="81"/>
      <c r="E184" s="81"/>
      <c r="F184" s="81"/>
      <c r="G184" s="81"/>
      <c r="H184" s="84" t="str">
        <f t="shared" si="15"/>
        <v/>
      </c>
      <c r="I184" s="81"/>
      <c r="J184" s="81"/>
      <c r="K184" s="81"/>
      <c r="L184" s="81"/>
      <c r="M184" s="81"/>
      <c r="N184" s="84" t="str">
        <f t="shared" si="16"/>
        <v/>
      </c>
      <c r="O184" s="84" t="str">
        <f t="shared" si="17"/>
        <v/>
      </c>
      <c r="P184" s="83" t="str">
        <f>IF(A184="","",IF(M184="Ước lượng tham khảo","THAM KHẢO – KHÔNG TÍNH",IF(OR(B184="",D184="",J184="",K184="",L184="",M184&lt;&gt;"Đã kiểm chứng"),"CHƯA ĐỦ CĂN CỨ",IF(NOT(OR(C184="Số hóa",C184="Cải tiến quy trình",C184="Thuê dịch vụ/đặt hàng",C184="Tự chủ",C184="Xã hội hóa",C184="Công việc mới phát sinh")),"LOẠI TÁC ĐỘNG KHÔNG HỢP LỆ",IF(S184&lt;&gt;"Đã đối chiếu","CHỜ SOÁT TRÙNG",IF(COUNTIFS($A$3:$A$202,A184,$D$3:$D$202,D184,$K$3:$K$202,K184)&gt;1,"TRÙNG CÔNG ĐOẠN",IF(AND(H184="",I184=""),"THIẾU GIỜ TÁC ĐỘNG",IF(AND(H184&lt;&gt;"",OR(E184="",E184&lt;=0)),"THIẾU SẢN PHẨM ÁP DỤNG",IF(AND(H184&lt;&gt;"",E184&gt;SUMIF('3. B1_KhoiLuong'!$A$3:$A$202,A184,'3. B1_KhoiLuong'!$C$3:$C$202)),"SẢN PHẨM ÁP DỤNG VƯỢT B1",IF(AND(F184&lt;&gt;"",G184&lt;&gt;"",F184&lt;G184,OR(I184="",I184&lt;=0)),"THỜI GIAN TĂNG CHƯA GHI GIỜ MỚI",IF(AND(L184="Trước thay đổi, có điều chỉnh",SUMIF($A$3:$A$202,A184,$H$3:$H$202)&gt;SUMIF('3. B1_KhoiLuong'!$A$3:$A$202,A184,'3. B1_KhoiLuong'!$G$3:$G$202)),"GIỜ GIẢM VƯỢT GIỜ B1","ĐẠT")))))))))))</f>
        <v/>
      </c>
      <c r="Q184" s="81"/>
      <c r="R184" s="81"/>
      <c r="S184" s="81"/>
    </row>
    <row r="185" spans="1:19">
      <c r="A185" s="81"/>
      <c r="B185" s="83" t="str">
        <f>IF(A185="","",IFERROR(IF(INDEX('2. A2_CongViec'!$C$3:$C$202,MATCH(A185,'2. A2_CongViec'!$A$3:$A$202,0))="","",INDEX('2. A2_CongViec'!$C$3:$C$202,MATCH(A185,'2. A2_CongViec'!$A$3:$A$202,0))),""))</f>
        <v/>
      </c>
      <c r="C185" s="81"/>
      <c r="D185" s="81"/>
      <c r="E185" s="81"/>
      <c r="F185" s="81"/>
      <c r="G185" s="81"/>
      <c r="H185" s="84" t="str">
        <f t="shared" si="15"/>
        <v/>
      </c>
      <c r="I185" s="81"/>
      <c r="J185" s="81"/>
      <c r="K185" s="81"/>
      <c r="L185" s="81"/>
      <c r="M185" s="81"/>
      <c r="N185" s="84" t="str">
        <f t="shared" si="16"/>
        <v/>
      </c>
      <c r="O185" s="84" t="str">
        <f t="shared" si="17"/>
        <v/>
      </c>
      <c r="P185" s="83" t="str">
        <f>IF(A185="","",IF(M185="Ước lượng tham khảo","THAM KHẢO – KHÔNG TÍNH",IF(OR(B185="",D185="",J185="",K185="",L185="",M185&lt;&gt;"Đã kiểm chứng"),"CHƯA ĐỦ CĂN CỨ",IF(NOT(OR(C185="Số hóa",C185="Cải tiến quy trình",C185="Thuê dịch vụ/đặt hàng",C185="Tự chủ",C185="Xã hội hóa",C185="Công việc mới phát sinh")),"LOẠI TÁC ĐỘNG KHÔNG HỢP LỆ",IF(S185&lt;&gt;"Đã đối chiếu","CHỜ SOÁT TRÙNG",IF(COUNTIFS($A$3:$A$202,A185,$D$3:$D$202,D185,$K$3:$K$202,K185)&gt;1,"TRÙNG CÔNG ĐOẠN",IF(AND(H185="",I185=""),"THIẾU GIỜ TÁC ĐỘNG",IF(AND(H185&lt;&gt;"",OR(E185="",E185&lt;=0)),"THIẾU SẢN PHẨM ÁP DỤNG",IF(AND(H185&lt;&gt;"",E185&gt;SUMIF('3. B1_KhoiLuong'!$A$3:$A$202,A185,'3. B1_KhoiLuong'!$C$3:$C$202)),"SẢN PHẨM ÁP DỤNG VƯỢT B1",IF(AND(F185&lt;&gt;"",G185&lt;&gt;"",F185&lt;G185,OR(I185="",I185&lt;=0)),"THỜI GIAN TĂNG CHƯA GHI GIỜ MỚI",IF(AND(L185="Trước thay đổi, có điều chỉnh",SUMIF($A$3:$A$202,A185,$H$3:$H$202)&gt;SUMIF('3. B1_KhoiLuong'!$A$3:$A$202,A185,'3. B1_KhoiLuong'!$G$3:$G$202)),"GIỜ GIẢM VƯỢT GIỜ B1","ĐẠT")))))))))))</f>
        <v/>
      </c>
      <c r="Q185" s="81"/>
      <c r="R185" s="81"/>
      <c r="S185" s="81"/>
    </row>
    <row r="186" spans="1:19">
      <c r="A186" s="81"/>
      <c r="B186" s="83" t="str">
        <f>IF(A186="","",IFERROR(IF(INDEX('2. A2_CongViec'!$C$3:$C$202,MATCH(A186,'2. A2_CongViec'!$A$3:$A$202,0))="","",INDEX('2. A2_CongViec'!$C$3:$C$202,MATCH(A186,'2. A2_CongViec'!$A$3:$A$202,0))),""))</f>
        <v/>
      </c>
      <c r="C186" s="81"/>
      <c r="D186" s="81"/>
      <c r="E186" s="81"/>
      <c r="F186" s="81"/>
      <c r="G186" s="81"/>
      <c r="H186" s="84" t="str">
        <f t="shared" si="15"/>
        <v/>
      </c>
      <c r="I186" s="81"/>
      <c r="J186" s="81"/>
      <c r="K186" s="81"/>
      <c r="L186" s="81"/>
      <c r="M186" s="81"/>
      <c r="N186" s="84" t="str">
        <f t="shared" si="16"/>
        <v/>
      </c>
      <c r="O186" s="84" t="str">
        <f t="shared" si="17"/>
        <v/>
      </c>
      <c r="P186" s="83" t="str">
        <f>IF(A186="","",IF(M186="Ước lượng tham khảo","THAM KHẢO – KHÔNG TÍNH",IF(OR(B186="",D186="",J186="",K186="",L186="",M186&lt;&gt;"Đã kiểm chứng"),"CHƯA ĐỦ CĂN CỨ",IF(NOT(OR(C186="Số hóa",C186="Cải tiến quy trình",C186="Thuê dịch vụ/đặt hàng",C186="Tự chủ",C186="Xã hội hóa",C186="Công việc mới phát sinh")),"LOẠI TÁC ĐỘNG KHÔNG HỢP LỆ",IF(S186&lt;&gt;"Đã đối chiếu","CHỜ SOÁT TRÙNG",IF(COUNTIFS($A$3:$A$202,A186,$D$3:$D$202,D186,$K$3:$K$202,K186)&gt;1,"TRÙNG CÔNG ĐOẠN",IF(AND(H186="",I186=""),"THIẾU GIỜ TÁC ĐỘNG",IF(AND(H186&lt;&gt;"",OR(E186="",E186&lt;=0)),"THIẾU SẢN PHẨM ÁP DỤNG",IF(AND(H186&lt;&gt;"",E186&gt;SUMIF('3. B1_KhoiLuong'!$A$3:$A$202,A186,'3. B1_KhoiLuong'!$C$3:$C$202)),"SẢN PHẨM ÁP DỤNG VƯỢT B1",IF(AND(F186&lt;&gt;"",G186&lt;&gt;"",F186&lt;G186,OR(I186="",I186&lt;=0)),"THỜI GIAN TĂNG CHƯA GHI GIỜ MỚI",IF(AND(L186="Trước thay đổi, có điều chỉnh",SUMIF($A$3:$A$202,A186,$H$3:$H$202)&gt;SUMIF('3. B1_KhoiLuong'!$A$3:$A$202,A186,'3. B1_KhoiLuong'!$G$3:$G$202)),"GIỜ GIẢM VƯỢT GIỜ B1","ĐẠT")))))))))))</f>
        <v/>
      </c>
      <c r="Q186" s="81"/>
      <c r="R186" s="81"/>
      <c r="S186" s="81"/>
    </row>
    <row r="187" spans="1:19">
      <c r="A187" s="81"/>
      <c r="B187" s="83" t="str">
        <f>IF(A187="","",IFERROR(IF(INDEX('2. A2_CongViec'!$C$3:$C$202,MATCH(A187,'2. A2_CongViec'!$A$3:$A$202,0))="","",INDEX('2. A2_CongViec'!$C$3:$C$202,MATCH(A187,'2. A2_CongViec'!$A$3:$A$202,0))),""))</f>
        <v/>
      </c>
      <c r="C187" s="81"/>
      <c r="D187" s="81"/>
      <c r="E187" s="81"/>
      <c r="F187" s="81"/>
      <c r="G187" s="81"/>
      <c r="H187" s="84" t="str">
        <f t="shared" si="15"/>
        <v/>
      </c>
      <c r="I187" s="81"/>
      <c r="J187" s="81"/>
      <c r="K187" s="81"/>
      <c r="L187" s="81"/>
      <c r="M187" s="81"/>
      <c r="N187" s="84" t="str">
        <f t="shared" si="16"/>
        <v/>
      </c>
      <c r="O187" s="84" t="str">
        <f t="shared" si="17"/>
        <v/>
      </c>
      <c r="P187" s="83" t="str">
        <f>IF(A187="","",IF(M187="Ước lượng tham khảo","THAM KHẢO – KHÔNG TÍNH",IF(OR(B187="",D187="",J187="",K187="",L187="",M187&lt;&gt;"Đã kiểm chứng"),"CHƯA ĐỦ CĂN CỨ",IF(NOT(OR(C187="Số hóa",C187="Cải tiến quy trình",C187="Thuê dịch vụ/đặt hàng",C187="Tự chủ",C187="Xã hội hóa",C187="Công việc mới phát sinh")),"LOẠI TÁC ĐỘNG KHÔNG HỢP LỆ",IF(S187&lt;&gt;"Đã đối chiếu","CHỜ SOÁT TRÙNG",IF(COUNTIFS($A$3:$A$202,A187,$D$3:$D$202,D187,$K$3:$K$202,K187)&gt;1,"TRÙNG CÔNG ĐOẠN",IF(AND(H187="",I187=""),"THIẾU GIỜ TÁC ĐỘNG",IF(AND(H187&lt;&gt;"",OR(E187="",E187&lt;=0)),"THIẾU SẢN PHẨM ÁP DỤNG",IF(AND(H187&lt;&gt;"",E187&gt;SUMIF('3. B1_KhoiLuong'!$A$3:$A$202,A187,'3. B1_KhoiLuong'!$C$3:$C$202)),"SẢN PHẨM ÁP DỤNG VƯỢT B1",IF(AND(F187&lt;&gt;"",G187&lt;&gt;"",F187&lt;G187,OR(I187="",I187&lt;=0)),"THỜI GIAN TĂNG CHƯA GHI GIỜ MỚI",IF(AND(L187="Trước thay đổi, có điều chỉnh",SUMIF($A$3:$A$202,A187,$H$3:$H$202)&gt;SUMIF('3. B1_KhoiLuong'!$A$3:$A$202,A187,'3. B1_KhoiLuong'!$G$3:$G$202)),"GIỜ GIẢM VƯỢT GIỜ B1","ĐẠT")))))))))))</f>
        <v/>
      </c>
      <c r="Q187" s="81"/>
      <c r="R187" s="81"/>
      <c r="S187" s="81"/>
    </row>
    <row r="188" spans="1:19">
      <c r="A188" s="81"/>
      <c r="B188" s="83" t="str">
        <f>IF(A188="","",IFERROR(IF(INDEX('2. A2_CongViec'!$C$3:$C$202,MATCH(A188,'2. A2_CongViec'!$A$3:$A$202,0))="","",INDEX('2. A2_CongViec'!$C$3:$C$202,MATCH(A188,'2. A2_CongViec'!$A$3:$A$202,0))),""))</f>
        <v/>
      </c>
      <c r="C188" s="81"/>
      <c r="D188" s="81"/>
      <c r="E188" s="81"/>
      <c r="F188" s="81"/>
      <c r="G188" s="81"/>
      <c r="H188" s="84" t="str">
        <f t="shared" si="15"/>
        <v/>
      </c>
      <c r="I188" s="81"/>
      <c r="J188" s="81"/>
      <c r="K188" s="81"/>
      <c r="L188" s="81"/>
      <c r="M188" s="81"/>
      <c r="N188" s="84" t="str">
        <f t="shared" si="16"/>
        <v/>
      </c>
      <c r="O188" s="84" t="str">
        <f t="shared" si="17"/>
        <v/>
      </c>
      <c r="P188" s="83" t="str">
        <f>IF(A188="","",IF(M188="Ước lượng tham khảo","THAM KHẢO – KHÔNG TÍNH",IF(OR(B188="",D188="",J188="",K188="",L188="",M188&lt;&gt;"Đã kiểm chứng"),"CHƯA ĐỦ CĂN CỨ",IF(NOT(OR(C188="Số hóa",C188="Cải tiến quy trình",C188="Thuê dịch vụ/đặt hàng",C188="Tự chủ",C188="Xã hội hóa",C188="Công việc mới phát sinh")),"LOẠI TÁC ĐỘNG KHÔNG HỢP LỆ",IF(S188&lt;&gt;"Đã đối chiếu","CHỜ SOÁT TRÙNG",IF(COUNTIFS($A$3:$A$202,A188,$D$3:$D$202,D188,$K$3:$K$202,K188)&gt;1,"TRÙNG CÔNG ĐOẠN",IF(AND(H188="",I188=""),"THIẾU GIỜ TÁC ĐỘNG",IF(AND(H188&lt;&gt;"",OR(E188="",E188&lt;=0)),"THIẾU SẢN PHẨM ÁP DỤNG",IF(AND(H188&lt;&gt;"",E188&gt;SUMIF('3. B1_KhoiLuong'!$A$3:$A$202,A188,'3. B1_KhoiLuong'!$C$3:$C$202)),"SẢN PHẨM ÁP DỤNG VƯỢT B1",IF(AND(F188&lt;&gt;"",G188&lt;&gt;"",F188&lt;G188,OR(I188="",I188&lt;=0)),"THỜI GIAN TĂNG CHƯA GHI GIỜ MỚI",IF(AND(L188="Trước thay đổi, có điều chỉnh",SUMIF($A$3:$A$202,A188,$H$3:$H$202)&gt;SUMIF('3. B1_KhoiLuong'!$A$3:$A$202,A188,'3. B1_KhoiLuong'!$G$3:$G$202)),"GIỜ GIẢM VƯỢT GIỜ B1","ĐẠT")))))))))))</f>
        <v/>
      </c>
      <c r="Q188" s="81"/>
      <c r="R188" s="81"/>
      <c r="S188" s="81"/>
    </row>
    <row r="189" spans="1:19">
      <c r="A189" s="81"/>
      <c r="B189" s="83" t="str">
        <f>IF(A189="","",IFERROR(IF(INDEX('2. A2_CongViec'!$C$3:$C$202,MATCH(A189,'2. A2_CongViec'!$A$3:$A$202,0))="","",INDEX('2. A2_CongViec'!$C$3:$C$202,MATCH(A189,'2. A2_CongViec'!$A$3:$A$202,0))),""))</f>
        <v/>
      </c>
      <c r="C189" s="81"/>
      <c r="D189" s="81"/>
      <c r="E189" s="81"/>
      <c r="F189" s="81"/>
      <c r="G189" s="81"/>
      <c r="H189" s="84" t="str">
        <f t="shared" si="15"/>
        <v/>
      </c>
      <c r="I189" s="81"/>
      <c r="J189" s="81"/>
      <c r="K189" s="81"/>
      <c r="L189" s="81"/>
      <c r="M189" s="81"/>
      <c r="N189" s="84" t="str">
        <f t="shared" si="16"/>
        <v/>
      </c>
      <c r="O189" s="84" t="str">
        <f t="shared" si="17"/>
        <v/>
      </c>
      <c r="P189" s="83" t="str">
        <f>IF(A189="","",IF(M189="Ước lượng tham khảo","THAM KHẢO – KHÔNG TÍNH",IF(OR(B189="",D189="",J189="",K189="",L189="",M189&lt;&gt;"Đã kiểm chứng"),"CHƯA ĐỦ CĂN CỨ",IF(NOT(OR(C189="Số hóa",C189="Cải tiến quy trình",C189="Thuê dịch vụ/đặt hàng",C189="Tự chủ",C189="Xã hội hóa",C189="Công việc mới phát sinh")),"LOẠI TÁC ĐỘNG KHÔNG HỢP LỆ",IF(S189&lt;&gt;"Đã đối chiếu","CHỜ SOÁT TRÙNG",IF(COUNTIFS($A$3:$A$202,A189,$D$3:$D$202,D189,$K$3:$K$202,K189)&gt;1,"TRÙNG CÔNG ĐOẠN",IF(AND(H189="",I189=""),"THIẾU GIỜ TÁC ĐỘNG",IF(AND(H189&lt;&gt;"",OR(E189="",E189&lt;=0)),"THIẾU SẢN PHẨM ÁP DỤNG",IF(AND(H189&lt;&gt;"",E189&gt;SUMIF('3. B1_KhoiLuong'!$A$3:$A$202,A189,'3. B1_KhoiLuong'!$C$3:$C$202)),"SẢN PHẨM ÁP DỤNG VƯỢT B1",IF(AND(F189&lt;&gt;"",G189&lt;&gt;"",F189&lt;G189,OR(I189="",I189&lt;=0)),"THỜI GIAN TĂNG CHƯA GHI GIỜ MỚI",IF(AND(L189="Trước thay đổi, có điều chỉnh",SUMIF($A$3:$A$202,A189,$H$3:$H$202)&gt;SUMIF('3. B1_KhoiLuong'!$A$3:$A$202,A189,'3. B1_KhoiLuong'!$G$3:$G$202)),"GIỜ GIẢM VƯỢT GIỜ B1","ĐẠT")))))))))))</f>
        <v/>
      </c>
      <c r="Q189" s="81"/>
      <c r="R189" s="81"/>
      <c r="S189" s="81"/>
    </row>
    <row r="190" spans="1:19">
      <c r="A190" s="81"/>
      <c r="B190" s="83" t="str">
        <f>IF(A190="","",IFERROR(IF(INDEX('2. A2_CongViec'!$C$3:$C$202,MATCH(A190,'2. A2_CongViec'!$A$3:$A$202,0))="","",INDEX('2. A2_CongViec'!$C$3:$C$202,MATCH(A190,'2. A2_CongViec'!$A$3:$A$202,0))),""))</f>
        <v/>
      </c>
      <c r="C190" s="81"/>
      <c r="D190" s="81"/>
      <c r="E190" s="81"/>
      <c r="F190" s="81"/>
      <c r="G190" s="81"/>
      <c r="H190" s="84" t="str">
        <f t="shared" si="15"/>
        <v/>
      </c>
      <c r="I190" s="81"/>
      <c r="J190" s="81"/>
      <c r="K190" s="81"/>
      <c r="L190" s="81"/>
      <c r="M190" s="81"/>
      <c r="N190" s="84" t="str">
        <f t="shared" si="16"/>
        <v/>
      </c>
      <c r="O190" s="84" t="str">
        <f t="shared" si="17"/>
        <v/>
      </c>
      <c r="P190" s="83" t="str">
        <f>IF(A190="","",IF(M190="Ước lượng tham khảo","THAM KHẢO – KHÔNG TÍNH",IF(OR(B190="",D190="",J190="",K190="",L190="",M190&lt;&gt;"Đã kiểm chứng"),"CHƯA ĐỦ CĂN CỨ",IF(NOT(OR(C190="Số hóa",C190="Cải tiến quy trình",C190="Thuê dịch vụ/đặt hàng",C190="Tự chủ",C190="Xã hội hóa",C190="Công việc mới phát sinh")),"LOẠI TÁC ĐỘNG KHÔNG HỢP LỆ",IF(S190&lt;&gt;"Đã đối chiếu","CHỜ SOÁT TRÙNG",IF(COUNTIFS($A$3:$A$202,A190,$D$3:$D$202,D190,$K$3:$K$202,K190)&gt;1,"TRÙNG CÔNG ĐOẠN",IF(AND(H190="",I190=""),"THIẾU GIỜ TÁC ĐỘNG",IF(AND(H190&lt;&gt;"",OR(E190="",E190&lt;=0)),"THIẾU SẢN PHẨM ÁP DỤNG",IF(AND(H190&lt;&gt;"",E190&gt;SUMIF('3. B1_KhoiLuong'!$A$3:$A$202,A190,'3. B1_KhoiLuong'!$C$3:$C$202)),"SẢN PHẨM ÁP DỤNG VƯỢT B1",IF(AND(F190&lt;&gt;"",G190&lt;&gt;"",F190&lt;G190,OR(I190="",I190&lt;=0)),"THỜI GIAN TĂNG CHƯA GHI GIỜ MỚI",IF(AND(L190="Trước thay đổi, có điều chỉnh",SUMIF($A$3:$A$202,A190,$H$3:$H$202)&gt;SUMIF('3. B1_KhoiLuong'!$A$3:$A$202,A190,'3. B1_KhoiLuong'!$G$3:$G$202)),"GIỜ GIẢM VƯỢT GIỜ B1","ĐẠT")))))))))))</f>
        <v/>
      </c>
      <c r="Q190" s="81"/>
      <c r="R190" s="81"/>
      <c r="S190" s="81"/>
    </row>
    <row r="191" spans="1:19">
      <c r="A191" s="81"/>
      <c r="B191" s="83" t="str">
        <f>IF(A191="","",IFERROR(IF(INDEX('2. A2_CongViec'!$C$3:$C$202,MATCH(A191,'2. A2_CongViec'!$A$3:$A$202,0))="","",INDEX('2. A2_CongViec'!$C$3:$C$202,MATCH(A191,'2. A2_CongViec'!$A$3:$A$202,0))),""))</f>
        <v/>
      </c>
      <c r="C191" s="81"/>
      <c r="D191" s="81"/>
      <c r="E191" s="81"/>
      <c r="F191" s="81"/>
      <c r="G191" s="81"/>
      <c r="H191" s="84" t="str">
        <f t="shared" si="15"/>
        <v/>
      </c>
      <c r="I191" s="81"/>
      <c r="J191" s="81"/>
      <c r="K191" s="81"/>
      <c r="L191" s="81"/>
      <c r="M191" s="81"/>
      <c r="N191" s="84" t="str">
        <f t="shared" si="16"/>
        <v/>
      </c>
      <c r="O191" s="84" t="str">
        <f t="shared" si="17"/>
        <v/>
      </c>
      <c r="P191" s="83" t="str">
        <f>IF(A191="","",IF(M191="Ước lượng tham khảo","THAM KHẢO – KHÔNG TÍNH",IF(OR(B191="",D191="",J191="",K191="",L191="",M191&lt;&gt;"Đã kiểm chứng"),"CHƯA ĐỦ CĂN CỨ",IF(NOT(OR(C191="Số hóa",C191="Cải tiến quy trình",C191="Thuê dịch vụ/đặt hàng",C191="Tự chủ",C191="Xã hội hóa",C191="Công việc mới phát sinh")),"LOẠI TÁC ĐỘNG KHÔNG HỢP LỆ",IF(S191&lt;&gt;"Đã đối chiếu","CHỜ SOÁT TRÙNG",IF(COUNTIFS($A$3:$A$202,A191,$D$3:$D$202,D191,$K$3:$K$202,K191)&gt;1,"TRÙNG CÔNG ĐOẠN",IF(AND(H191="",I191=""),"THIẾU GIỜ TÁC ĐỘNG",IF(AND(H191&lt;&gt;"",OR(E191="",E191&lt;=0)),"THIẾU SẢN PHẨM ÁP DỤNG",IF(AND(H191&lt;&gt;"",E191&gt;SUMIF('3. B1_KhoiLuong'!$A$3:$A$202,A191,'3. B1_KhoiLuong'!$C$3:$C$202)),"SẢN PHẨM ÁP DỤNG VƯỢT B1",IF(AND(F191&lt;&gt;"",G191&lt;&gt;"",F191&lt;G191,OR(I191="",I191&lt;=0)),"THỜI GIAN TĂNG CHƯA GHI GIỜ MỚI",IF(AND(L191="Trước thay đổi, có điều chỉnh",SUMIF($A$3:$A$202,A191,$H$3:$H$202)&gt;SUMIF('3. B1_KhoiLuong'!$A$3:$A$202,A191,'3. B1_KhoiLuong'!$G$3:$G$202)),"GIỜ GIẢM VƯỢT GIỜ B1","ĐẠT")))))))))))</f>
        <v/>
      </c>
      <c r="Q191" s="81"/>
      <c r="R191" s="81"/>
      <c r="S191" s="81"/>
    </row>
    <row r="192" spans="1:19">
      <c r="A192" s="81"/>
      <c r="B192" s="83" t="str">
        <f>IF(A192="","",IFERROR(IF(INDEX('2. A2_CongViec'!$C$3:$C$202,MATCH(A192,'2. A2_CongViec'!$A$3:$A$202,0))="","",INDEX('2. A2_CongViec'!$C$3:$C$202,MATCH(A192,'2. A2_CongViec'!$A$3:$A$202,0))),""))</f>
        <v/>
      </c>
      <c r="C192" s="81"/>
      <c r="D192" s="81"/>
      <c r="E192" s="81"/>
      <c r="F192" s="81"/>
      <c r="G192" s="81"/>
      <c r="H192" s="84" t="str">
        <f t="shared" si="15"/>
        <v/>
      </c>
      <c r="I192" s="81"/>
      <c r="J192" s="81"/>
      <c r="K192" s="81"/>
      <c r="L192" s="81"/>
      <c r="M192" s="81"/>
      <c r="N192" s="84" t="str">
        <f t="shared" si="16"/>
        <v/>
      </c>
      <c r="O192" s="84" t="str">
        <f t="shared" si="17"/>
        <v/>
      </c>
      <c r="P192" s="83" t="str">
        <f>IF(A192="","",IF(M192="Ước lượng tham khảo","THAM KHẢO – KHÔNG TÍNH",IF(OR(B192="",D192="",J192="",K192="",L192="",M192&lt;&gt;"Đã kiểm chứng"),"CHƯA ĐỦ CĂN CỨ",IF(NOT(OR(C192="Số hóa",C192="Cải tiến quy trình",C192="Thuê dịch vụ/đặt hàng",C192="Tự chủ",C192="Xã hội hóa",C192="Công việc mới phát sinh")),"LOẠI TÁC ĐỘNG KHÔNG HỢP LỆ",IF(S192&lt;&gt;"Đã đối chiếu","CHỜ SOÁT TRÙNG",IF(COUNTIFS($A$3:$A$202,A192,$D$3:$D$202,D192,$K$3:$K$202,K192)&gt;1,"TRÙNG CÔNG ĐOẠN",IF(AND(H192="",I192=""),"THIẾU GIỜ TÁC ĐỘNG",IF(AND(H192&lt;&gt;"",OR(E192="",E192&lt;=0)),"THIẾU SẢN PHẨM ÁP DỤNG",IF(AND(H192&lt;&gt;"",E192&gt;SUMIF('3. B1_KhoiLuong'!$A$3:$A$202,A192,'3. B1_KhoiLuong'!$C$3:$C$202)),"SẢN PHẨM ÁP DỤNG VƯỢT B1",IF(AND(F192&lt;&gt;"",G192&lt;&gt;"",F192&lt;G192,OR(I192="",I192&lt;=0)),"THỜI GIAN TĂNG CHƯA GHI GIỜ MỚI",IF(AND(L192="Trước thay đổi, có điều chỉnh",SUMIF($A$3:$A$202,A192,$H$3:$H$202)&gt;SUMIF('3. B1_KhoiLuong'!$A$3:$A$202,A192,'3. B1_KhoiLuong'!$G$3:$G$202)),"GIỜ GIẢM VƯỢT GIỜ B1","ĐẠT")))))))))))</f>
        <v/>
      </c>
      <c r="Q192" s="81"/>
      <c r="R192" s="81"/>
      <c r="S192" s="81"/>
    </row>
    <row r="193" spans="1:19">
      <c r="A193" s="81"/>
      <c r="B193" s="83" t="str">
        <f>IF(A193="","",IFERROR(IF(INDEX('2. A2_CongViec'!$C$3:$C$202,MATCH(A193,'2. A2_CongViec'!$A$3:$A$202,0))="","",INDEX('2. A2_CongViec'!$C$3:$C$202,MATCH(A193,'2. A2_CongViec'!$A$3:$A$202,0))),""))</f>
        <v/>
      </c>
      <c r="C193" s="81"/>
      <c r="D193" s="81"/>
      <c r="E193" s="81"/>
      <c r="F193" s="81"/>
      <c r="G193" s="81"/>
      <c r="H193" s="84" t="str">
        <f t="shared" si="15"/>
        <v/>
      </c>
      <c r="I193" s="81"/>
      <c r="J193" s="81"/>
      <c r="K193" s="81"/>
      <c r="L193" s="81"/>
      <c r="M193" s="81"/>
      <c r="N193" s="84" t="str">
        <f t="shared" si="16"/>
        <v/>
      </c>
      <c r="O193" s="84" t="str">
        <f t="shared" si="17"/>
        <v/>
      </c>
      <c r="P193" s="83" t="str">
        <f>IF(A193="","",IF(M193="Ước lượng tham khảo","THAM KHẢO – KHÔNG TÍNH",IF(OR(B193="",D193="",J193="",K193="",L193="",M193&lt;&gt;"Đã kiểm chứng"),"CHƯA ĐỦ CĂN CỨ",IF(NOT(OR(C193="Số hóa",C193="Cải tiến quy trình",C193="Thuê dịch vụ/đặt hàng",C193="Tự chủ",C193="Xã hội hóa",C193="Công việc mới phát sinh")),"LOẠI TÁC ĐỘNG KHÔNG HỢP LỆ",IF(S193&lt;&gt;"Đã đối chiếu","CHỜ SOÁT TRÙNG",IF(COUNTIFS($A$3:$A$202,A193,$D$3:$D$202,D193,$K$3:$K$202,K193)&gt;1,"TRÙNG CÔNG ĐOẠN",IF(AND(H193="",I193=""),"THIẾU GIỜ TÁC ĐỘNG",IF(AND(H193&lt;&gt;"",OR(E193="",E193&lt;=0)),"THIẾU SẢN PHẨM ÁP DỤNG",IF(AND(H193&lt;&gt;"",E193&gt;SUMIF('3. B1_KhoiLuong'!$A$3:$A$202,A193,'3. B1_KhoiLuong'!$C$3:$C$202)),"SẢN PHẨM ÁP DỤNG VƯỢT B1",IF(AND(F193&lt;&gt;"",G193&lt;&gt;"",F193&lt;G193,OR(I193="",I193&lt;=0)),"THỜI GIAN TĂNG CHƯA GHI GIỜ MỚI",IF(AND(L193="Trước thay đổi, có điều chỉnh",SUMIF($A$3:$A$202,A193,$H$3:$H$202)&gt;SUMIF('3. B1_KhoiLuong'!$A$3:$A$202,A193,'3. B1_KhoiLuong'!$G$3:$G$202)),"GIỜ GIẢM VƯỢT GIỜ B1","ĐẠT")))))))))))</f>
        <v/>
      </c>
      <c r="Q193" s="81"/>
      <c r="R193" s="81"/>
      <c r="S193" s="81"/>
    </row>
    <row r="194" spans="1:19">
      <c r="A194" s="81"/>
      <c r="B194" s="83" t="str">
        <f>IF(A194="","",IFERROR(IF(INDEX('2. A2_CongViec'!$C$3:$C$202,MATCH(A194,'2. A2_CongViec'!$A$3:$A$202,0))="","",INDEX('2. A2_CongViec'!$C$3:$C$202,MATCH(A194,'2. A2_CongViec'!$A$3:$A$202,0))),""))</f>
        <v/>
      </c>
      <c r="C194" s="81"/>
      <c r="D194" s="81"/>
      <c r="E194" s="81"/>
      <c r="F194" s="81"/>
      <c r="G194" s="81"/>
      <c r="H194" s="84" t="str">
        <f t="shared" si="15"/>
        <v/>
      </c>
      <c r="I194" s="81"/>
      <c r="J194" s="81"/>
      <c r="K194" s="81"/>
      <c r="L194" s="81"/>
      <c r="M194" s="81"/>
      <c r="N194" s="84" t="str">
        <f t="shared" si="16"/>
        <v/>
      </c>
      <c r="O194" s="84" t="str">
        <f t="shared" si="17"/>
        <v/>
      </c>
      <c r="P194" s="83" t="str">
        <f>IF(A194="","",IF(M194="Ước lượng tham khảo","THAM KHẢO – KHÔNG TÍNH",IF(OR(B194="",D194="",J194="",K194="",L194="",M194&lt;&gt;"Đã kiểm chứng"),"CHƯA ĐỦ CĂN CỨ",IF(NOT(OR(C194="Số hóa",C194="Cải tiến quy trình",C194="Thuê dịch vụ/đặt hàng",C194="Tự chủ",C194="Xã hội hóa",C194="Công việc mới phát sinh")),"LOẠI TÁC ĐỘNG KHÔNG HỢP LỆ",IF(S194&lt;&gt;"Đã đối chiếu","CHỜ SOÁT TRÙNG",IF(COUNTIFS($A$3:$A$202,A194,$D$3:$D$202,D194,$K$3:$K$202,K194)&gt;1,"TRÙNG CÔNG ĐOẠN",IF(AND(H194="",I194=""),"THIẾU GIỜ TÁC ĐỘNG",IF(AND(H194&lt;&gt;"",OR(E194="",E194&lt;=0)),"THIẾU SẢN PHẨM ÁP DỤNG",IF(AND(H194&lt;&gt;"",E194&gt;SUMIF('3. B1_KhoiLuong'!$A$3:$A$202,A194,'3. B1_KhoiLuong'!$C$3:$C$202)),"SẢN PHẨM ÁP DỤNG VƯỢT B1",IF(AND(F194&lt;&gt;"",G194&lt;&gt;"",F194&lt;G194,OR(I194="",I194&lt;=0)),"THỜI GIAN TĂNG CHƯA GHI GIỜ MỚI",IF(AND(L194="Trước thay đổi, có điều chỉnh",SUMIF($A$3:$A$202,A194,$H$3:$H$202)&gt;SUMIF('3. B1_KhoiLuong'!$A$3:$A$202,A194,'3. B1_KhoiLuong'!$G$3:$G$202)),"GIỜ GIẢM VƯỢT GIỜ B1","ĐẠT")))))))))))</f>
        <v/>
      </c>
      <c r="Q194" s="81"/>
      <c r="R194" s="81"/>
      <c r="S194" s="81"/>
    </row>
    <row r="195" spans="1:19">
      <c r="A195" s="81"/>
      <c r="B195" s="83" t="str">
        <f>IF(A195="","",IFERROR(IF(INDEX('2. A2_CongViec'!$C$3:$C$202,MATCH(A195,'2. A2_CongViec'!$A$3:$A$202,0))="","",INDEX('2. A2_CongViec'!$C$3:$C$202,MATCH(A195,'2. A2_CongViec'!$A$3:$A$202,0))),""))</f>
        <v/>
      </c>
      <c r="C195" s="81"/>
      <c r="D195" s="81"/>
      <c r="E195" s="81"/>
      <c r="F195" s="81"/>
      <c r="G195" s="81"/>
      <c r="H195" s="84" t="str">
        <f t="shared" ref="H195:H202" si="18">IF(OR(A195="",NOT(ISNUMBER(E195)),NOT(ISNUMBER(F195)),NOT(ISNUMBER(G195)),F195&lt;G195),"",E195*(F195-G195)/60)</f>
        <v/>
      </c>
      <c r="I195" s="81"/>
      <c r="J195" s="81"/>
      <c r="K195" s="81"/>
      <c r="L195" s="81"/>
      <c r="M195" s="81"/>
      <c r="N195" s="84" t="str">
        <f t="shared" ref="N195:N202" si="19">IF(A195="","",IF(AND(P195="ĐẠT",L195="Trước thay đổi, có điều chỉnh",H195&lt;&gt;""),H195,0))</f>
        <v/>
      </c>
      <c r="O195" s="84" t="str">
        <f t="shared" ref="O195:O202" si="20">IF(A195="","",IF(AND(P195="ĐẠT",I195&lt;&gt;""),I195,0))</f>
        <v/>
      </c>
      <c r="P195" s="83" t="str">
        <f>IF(A195="","",IF(M195="Ước lượng tham khảo","THAM KHẢO – KHÔNG TÍNH",IF(OR(B195="",D195="",J195="",K195="",L195="",M195&lt;&gt;"Đã kiểm chứng"),"CHƯA ĐỦ CĂN CỨ",IF(NOT(OR(C195="Số hóa",C195="Cải tiến quy trình",C195="Thuê dịch vụ/đặt hàng",C195="Tự chủ",C195="Xã hội hóa",C195="Công việc mới phát sinh")),"LOẠI TÁC ĐỘNG KHÔNG HỢP LỆ",IF(S195&lt;&gt;"Đã đối chiếu","CHỜ SOÁT TRÙNG",IF(COUNTIFS($A$3:$A$202,A195,$D$3:$D$202,D195,$K$3:$K$202,K195)&gt;1,"TRÙNG CÔNG ĐOẠN",IF(AND(H195="",I195=""),"THIẾU GIỜ TÁC ĐỘNG",IF(AND(H195&lt;&gt;"",OR(E195="",E195&lt;=0)),"THIẾU SẢN PHẨM ÁP DỤNG",IF(AND(H195&lt;&gt;"",E195&gt;SUMIF('3. B1_KhoiLuong'!$A$3:$A$202,A195,'3. B1_KhoiLuong'!$C$3:$C$202)),"SẢN PHẨM ÁP DỤNG VƯỢT B1",IF(AND(F195&lt;&gt;"",G195&lt;&gt;"",F195&lt;G195,OR(I195="",I195&lt;=0)),"THỜI GIAN TĂNG CHƯA GHI GIỜ MỚI",IF(AND(L195="Trước thay đổi, có điều chỉnh",SUMIF($A$3:$A$202,A195,$H$3:$H$202)&gt;SUMIF('3. B1_KhoiLuong'!$A$3:$A$202,A195,'3. B1_KhoiLuong'!$G$3:$G$202)),"GIỜ GIẢM VƯỢT GIỜ B1","ĐẠT")))))))))))</f>
        <v/>
      </c>
      <c r="Q195" s="81"/>
      <c r="R195" s="81"/>
      <c r="S195" s="81"/>
    </row>
    <row r="196" spans="1:19">
      <c r="A196" s="81"/>
      <c r="B196" s="83" t="str">
        <f>IF(A196="","",IFERROR(IF(INDEX('2. A2_CongViec'!$C$3:$C$202,MATCH(A196,'2. A2_CongViec'!$A$3:$A$202,0))="","",INDEX('2. A2_CongViec'!$C$3:$C$202,MATCH(A196,'2. A2_CongViec'!$A$3:$A$202,0))),""))</f>
        <v/>
      </c>
      <c r="C196" s="81"/>
      <c r="D196" s="81"/>
      <c r="E196" s="81"/>
      <c r="F196" s="81"/>
      <c r="G196" s="81"/>
      <c r="H196" s="84" t="str">
        <f t="shared" si="18"/>
        <v/>
      </c>
      <c r="I196" s="81"/>
      <c r="J196" s="81"/>
      <c r="K196" s="81"/>
      <c r="L196" s="81"/>
      <c r="M196" s="81"/>
      <c r="N196" s="84" t="str">
        <f t="shared" si="19"/>
        <v/>
      </c>
      <c r="O196" s="84" t="str">
        <f t="shared" si="20"/>
        <v/>
      </c>
      <c r="P196" s="83" t="str">
        <f>IF(A196="","",IF(M196="Ước lượng tham khảo","THAM KHẢO – KHÔNG TÍNH",IF(OR(B196="",D196="",J196="",K196="",L196="",M196&lt;&gt;"Đã kiểm chứng"),"CHƯA ĐỦ CĂN CỨ",IF(NOT(OR(C196="Số hóa",C196="Cải tiến quy trình",C196="Thuê dịch vụ/đặt hàng",C196="Tự chủ",C196="Xã hội hóa",C196="Công việc mới phát sinh")),"LOẠI TÁC ĐỘNG KHÔNG HỢP LỆ",IF(S196&lt;&gt;"Đã đối chiếu","CHỜ SOÁT TRÙNG",IF(COUNTIFS($A$3:$A$202,A196,$D$3:$D$202,D196,$K$3:$K$202,K196)&gt;1,"TRÙNG CÔNG ĐOẠN",IF(AND(H196="",I196=""),"THIẾU GIỜ TÁC ĐỘNG",IF(AND(H196&lt;&gt;"",OR(E196="",E196&lt;=0)),"THIẾU SẢN PHẨM ÁP DỤNG",IF(AND(H196&lt;&gt;"",E196&gt;SUMIF('3. B1_KhoiLuong'!$A$3:$A$202,A196,'3. B1_KhoiLuong'!$C$3:$C$202)),"SẢN PHẨM ÁP DỤNG VƯỢT B1",IF(AND(F196&lt;&gt;"",G196&lt;&gt;"",F196&lt;G196,OR(I196="",I196&lt;=0)),"THỜI GIAN TĂNG CHƯA GHI GIỜ MỚI",IF(AND(L196="Trước thay đổi, có điều chỉnh",SUMIF($A$3:$A$202,A196,$H$3:$H$202)&gt;SUMIF('3. B1_KhoiLuong'!$A$3:$A$202,A196,'3. B1_KhoiLuong'!$G$3:$G$202)),"GIỜ GIẢM VƯỢT GIỜ B1","ĐẠT")))))))))))</f>
        <v/>
      </c>
      <c r="Q196" s="81"/>
      <c r="R196" s="81"/>
      <c r="S196" s="81"/>
    </row>
    <row r="197" spans="1:19">
      <c r="A197" s="81"/>
      <c r="B197" s="83" t="str">
        <f>IF(A197="","",IFERROR(IF(INDEX('2. A2_CongViec'!$C$3:$C$202,MATCH(A197,'2. A2_CongViec'!$A$3:$A$202,0))="","",INDEX('2. A2_CongViec'!$C$3:$C$202,MATCH(A197,'2. A2_CongViec'!$A$3:$A$202,0))),""))</f>
        <v/>
      </c>
      <c r="C197" s="81"/>
      <c r="D197" s="81"/>
      <c r="E197" s="81"/>
      <c r="F197" s="81"/>
      <c r="G197" s="81"/>
      <c r="H197" s="84" t="str">
        <f t="shared" si="18"/>
        <v/>
      </c>
      <c r="I197" s="81"/>
      <c r="J197" s="81"/>
      <c r="K197" s="81"/>
      <c r="L197" s="81"/>
      <c r="M197" s="81"/>
      <c r="N197" s="84" t="str">
        <f t="shared" si="19"/>
        <v/>
      </c>
      <c r="O197" s="84" t="str">
        <f t="shared" si="20"/>
        <v/>
      </c>
      <c r="P197" s="83" t="str">
        <f>IF(A197="","",IF(M197="Ước lượng tham khảo","THAM KHẢO – KHÔNG TÍNH",IF(OR(B197="",D197="",J197="",K197="",L197="",M197&lt;&gt;"Đã kiểm chứng"),"CHƯA ĐỦ CĂN CỨ",IF(NOT(OR(C197="Số hóa",C197="Cải tiến quy trình",C197="Thuê dịch vụ/đặt hàng",C197="Tự chủ",C197="Xã hội hóa",C197="Công việc mới phát sinh")),"LOẠI TÁC ĐỘNG KHÔNG HỢP LỆ",IF(S197&lt;&gt;"Đã đối chiếu","CHỜ SOÁT TRÙNG",IF(COUNTIFS($A$3:$A$202,A197,$D$3:$D$202,D197,$K$3:$K$202,K197)&gt;1,"TRÙNG CÔNG ĐOẠN",IF(AND(H197="",I197=""),"THIẾU GIỜ TÁC ĐỘNG",IF(AND(H197&lt;&gt;"",OR(E197="",E197&lt;=0)),"THIẾU SẢN PHẨM ÁP DỤNG",IF(AND(H197&lt;&gt;"",E197&gt;SUMIF('3. B1_KhoiLuong'!$A$3:$A$202,A197,'3. B1_KhoiLuong'!$C$3:$C$202)),"SẢN PHẨM ÁP DỤNG VƯỢT B1",IF(AND(F197&lt;&gt;"",G197&lt;&gt;"",F197&lt;G197,OR(I197="",I197&lt;=0)),"THỜI GIAN TĂNG CHƯA GHI GIỜ MỚI",IF(AND(L197="Trước thay đổi, có điều chỉnh",SUMIF($A$3:$A$202,A197,$H$3:$H$202)&gt;SUMIF('3. B1_KhoiLuong'!$A$3:$A$202,A197,'3. B1_KhoiLuong'!$G$3:$G$202)),"GIỜ GIẢM VƯỢT GIỜ B1","ĐẠT")))))))))))</f>
        <v/>
      </c>
      <c r="Q197" s="81"/>
      <c r="R197" s="81"/>
      <c r="S197" s="81"/>
    </row>
    <row r="198" spans="1:19">
      <c r="A198" s="81"/>
      <c r="B198" s="83" t="str">
        <f>IF(A198="","",IFERROR(IF(INDEX('2. A2_CongViec'!$C$3:$C$202,MATCH(A198,'2. A2_CongViec'!$A$3:$A$202,0))="","",INDEX('2. A2_CongViec'!$C$3:$C$202,MATCH(A198,'2. A2_CongViec'!$A$3:$A$202,0))),""))</f>
        <v/>
      </c>
      <c r="C198" s="81"/>
      <c r="D198" s="81"/>
      <c r="E198" s="81"/>
      <c r="F198" s="81"/>
      <c r="G198" s="81"/>
      <c r="H198" s="84" t="str">
        <f t="shared" si="18"/>
        <v/>
      </c>
      <c r="I198" s="81"/>
      <c r="J198" s="81"/>
      <c r="K198" s="81"/>
      <c r="L198" s="81"/>
      <c r="M198" s="81"/>
      <c r="N198" s="84" t="str">
        <f t="shared" si="19"/>
        <v/>
      </c>
      <c r="O198" s="84" t="str">
        <f t="shared" si="20"/>
        <v/>
      </c>
      <c r="P198" s="83" t="str">
        <f>IF(A198="","",IF(M198="Ước lượng tham khảo","THAM KHẢO – KHÔNG TÍNH",IF(OR(B198="",D198="",J198="",K198="",L198="",M198&lt;&gt;"Đã kiểm chứng"),"CHƯA ĐỦ CĂN CỨ",IF(NOT(OR(C198="Số hóa",C198="Cải tiến quy trình",C198="Thuê dịch vụ/đặt hàng",C198="Tự chủ",C198="Xã hội hóa",C198="Công việc mới phát sinh")),"LOẠI TÁC ĐỘNG KHÔNG HỢP LỆ",IF(S198&lt;&gt;"Đã đối chiếu","CHỜ SOÁT TRÙNG",IF(COUNTIFS($A$3:$A$202,A198,$D$3:$D$202,D198,$K$3:$K$202,K198)&gt;1,"TRÙNG CÔNG ĐOẠN",IF(AND(H198="",I198=""),"THIẾU GIỜ TÁC ĐỘNG",IF(AND(H198&lt;&gt;"",OR(E198="",E198&lt;=0)),"THIẾU SẢN PHẨM ÁP DỤNG",IF(AND(H198&lt;&gt;"",E198&gt;SUMIF('3. B1_KhoiLuong'!$A$3:$A$202,A198,'3. B1_KhoiLuong'!$C$3:$C$202)),"SẢN PHẨM ÁP DỤNG VƯỢT B1",IF(AND(F198&lt;&gt;"",G198&lt;&gt;"",F198&lt;G198,OR(I198="",I198&lt;=0)),"THỜI GIAN TĂNG CHƯA GHI GIỜ MỚI",IF(AND(L198="Trước thay đổi, có điều chỉnh",SUMIF($A$3:$A$202,A198,$H$3:$H$202)&gt;SUMIF('3. B1_KhoiLuong'!$A$3:$A$202,A198,'3. B1_KhoiLuong'!$G$3:$G$202)),"GIỜ GIẢM VƯỢT GIỜ B1","ĐẠT")))))))))))</f>
        <v/>
      </c>
      <c r="Q198" s="81"/>
      <c r="R198" s="81"/>
      <c r="S198" s="81"/>
    </row>
    <row r="199" spans="1:19">
      <c r="A199" s="81"/>
      <c r="B199" s="83" t="str">
        <f>IF(A199="","",IFERROR(IF(INDEX('2. A2_CongViec'!$C$3:$C$202,MATCH(A199,'2. A2_CongViec'!$A$3:$A$202,0))="","",INDEX('2. A2_CongViec'!$C$3:$C$202,MATCH(A199,'2. A2_CongViec'!$A$3:$A$202,0))),""))</f>
        <v/>
      </c>
      <c r="C199" s="81"/>
      <c r="D199" s="81"/>
      <c r="E199" s="81"/>
      <c r="F199" s="81"/>
      <c r="G199" s="81"/>
      <c r="H199" s="84" t="str">
        <f t="shared" si="18"/>
        <v/>
      </c>
      <c r="I199" s="81"/>
      <c r="J199" s="81"/>
      <c r="K199" s="81"/>
      <c r="L199" s="81"/>
      <c r="M199" s="81"/>
      <c r="N199" s="84" t="str">
        <f t="shared" si="19"/>
        <v/>
      </c>
      <c r="O199" s="84" t="str">
        <f t="shared" si="20"/>
        <v/>
      </c>
      <c r="P199" s="83" t="str">
        <f>IF(A199="","",IF(M199="Ước lượng tham khảo","THAM KHẢO – KHÔNG TÍNH",IF(OR(B199="",D199="",J199="",K199="",L199="",M199&lt;&gt;"Đã kiểm chứng"),"CHƯA ĐỦ CĂN CỨ",IF(NOT(OR(C199="Số hóa",C199="Cải tiến quy trình",C199="Thuê dịch vụ/đặt hàng",C199="Tự chủ",C199="Xã hội hóa",C199="Công việc mới phát sinh")),"LOẠI TÁC ĐỘNG KHÔNG HỢP LỆ",IF(S199&lt;&gt;"Đã đối chiếu","CHỜ SOÁT TRÙNG",IF(COUNTIFS($A$3:$A$202,A199,$D$3:$D$202,D199,$K$3:$K$202,K199)&gt;1,"TRÙNG CÔNG ĐOẠN",IF(AND(H199="",I199=""),"THIẾU GIỜ TÁC ĐỘNG",IF(AND(H199&lt;&gt;"",OR(E199="",E199&lt;=0)),"THIẾU SẢN PHẨM ÁP DỤNG",IF(AND(H199&lt;&gt;"",E199&gt;SUMIF('3. B1_KhoiLuong'!$A$3:$A$202,A199,'3. B1_KhoiLuong'!$C$3:$C$202)),"SẢN PHẨM ÁP DỤNG VƯỢT B1",IF(AND(F199&lt;&gt;"",G199&lt;&gt;"",F199&lt;G199,OR(I199="",I199&lt;=0)),"THỜI GIAN TĂNG CHƯA GHI GIỜ MỚI",IF(AND(L199="Trước thay đổi, có điều chỉnh",SUMIF($A$3:$A$202,A199,$H$3:$H$202)&gt;SUMIF('3. B1_KhoiLuong'!$A$3:$A$202,A199,'3. B1_KhoiLuong'!$G$3:$G$202)),"GIỜ GIẢM VƯỢT GIỜ B1","ĐẠT")))))))))))</f>
        <v/>
      </c>
      <c r="Q199" s="81"/>
      <c r="R199" s="81"/>
      <c r="S199" s="81"/>
    </row>
    <row r="200" spans="1:19">
      <c r="A200" s="81"/>
      <c r="B200" s="83" t="str">
        <f>IF(A200="","",IFERROR(IF(INDEX('2. A2_CongViec'!$C$3:$C$202,MATCH(A200,'2. A2_CongViec'!$A$3:$A$202,0))="","",INDEX('2. A2_CongViec'!$C$3:$C$202,MATCH(A200,'2. A2_CongViec'!$A$3:$A$202,0))),""))</f>
        <v/>
      </c>
      <c r="C200" s="81"/>
      <c r="D200" s="81"/>
      <c r="E200" s="81"/>
      <c r="F200" s="81"/>
      <c r="G200" s="81"/>
      <c r="H200" s="84" t="str">
        <f t="shared" si="18"/>
        <v/>
      </c>
      <c r="I200" s="81"/>
      <c r="J200" s="81"/>
      <c r="K200" s="81"/>
      <c r="L200" s="81"/>
      <c r="M200" s="81"/>
      <c r="N200" s="84" t="str">
        <f t="shared" si="19"/>
        <v/>
      </c>
      <c r="O200" s="84" t="str">
        <f t="shared" si="20"/>
        <v/>
      </c>
      <c r="P200" s="83" t="str">
        <f>IF(A200="","",IF(M200="Ước lượng tham khảo","THAM KHẢO – KHÔNG TÍNH",IF(OR(B200="",D200="",J200="",K200="",L200="",M200&lt;&gt;"Đã kiểm chứng"),"CHƯA ĐỦ CĂN CỨ",IF(NOT(OR(C200="Số hóa",C200="Cải tiến quy trình",C200="Thuê dịch vụ/đặt hàng",C200="Tự chủ",C200="Xã hội hóa",C200="Công việc mới phát sinh")),"LOẠI TÁC ĐỘNG KHÔNG HỢP LỆ",IF(S200&lt;&gt;"Đã đối chiếu","CHỜ SOÁT TRÙNG",IF(COUNTIFS($A$3:$A$202,A200,$D$3:$D$202,D200,$K$3:$K$202,K200)&gt;1,"TRÙNG CÔNG ĐOẠN",IF(AND(H200="",I200=""),"THIẾU GIỜ TÁC ĐỘNG",IF(AND(H200&lt;&gt;"",OR(E200="",E200&lt;=0)),"THIẾU SẢN PHẨM ÁP DỤNG",IF(AND(H200&lt;&gt;"",E200&gt;SUMIF('3. B1_KhoiLuong'!$A$3:$A$202,A200,'3. B1_KhoiLuong'!$C$3:$C$202)),"SẢN PHẨM ÁP DỤNG VƯỢT B1",IF(AND(F200&lt;&gt;"",G200&lt;&gt;"",F200&lt;G200,OR(I200="",I200&lt;=0)),"THỜI GIAN TĂNG CHƯA GHI GIỜ MỚI",IF(AND(L200="Trước thay đổi, có điều chỉnh",SUMIF($A$3:$A$202,A200,$H$3:$H$202)&gt;SUMIF('3. B1_KhoiLuong'!$A$3:$A$202,A200,'3. B1_KhoiLuong'!$G$3:$G$202)),"GIỜ GIẢM VƯỢT GIỜ B1","ĐẠT")))))))))))</f>
        <v/>
      </c>
      <c r="Q200" s="81"/>
      <c r="R200" s="81"/>
      <c r="S200" s="81"/>
    </row>
    <row r="201" spans="1:19">
      <c r="A201" s="81"/>
      <c r="B201" s="83" t="str">
        <f>IF(A201="","",IFERROR(IF(INDEX('2. A2_CongViec'!$C$3:$C$202,MATCH(A201,'2. A2_CongViec'!$A$3:$A$202,0))="","",INDEX('2. A2_CongViec'!$C$3:$C$202,MATCH(A201,'2. A2_CongViec'!$A$3:$A$202,0))),""))</f>
        <v/>
      </c>
      <c r="C201" s="81"/>
      <c r="D201" s="81"/>
      <c r="E201" s="81"/>
      <c r="F201" s="81"/>
      <c r="G201" s="81"/>
      <c r="H201" s="84" t="str">
        <f t="shared" si="18"/>
        <v/>
      </c>
      <c r="I201" s="81"/>
      <c r="J201" s="81"/>
      <c r="K201" s="81"/>
      <c r="L201" s="81"/>
      <c r="M201" s="81"/>
      <c r="N201" s="84" t="str">
        <f t="shared" si="19"/>
        <v/>
      </c>
      <c r="O201" s="84" t="str">
        <f t="shared" si="20"/>
        <v/>
      </c>
      <c r="P201" s="83" t="str">
        <f>IF(A201="","",IF(M201="Ước lượng tham khảo","THAM KHẢO – KHÔNG TÍNH",IF(OR(B201="",D201="",J201="",K201="",L201="",M201&lt;&gt;"Đã kiểm chứng"),"CHƯA ĐỦ CĂN CỨ",IF(NOT(OR(C201="Số hóa",C201="Cải tiến quy trình",C201="Thuê dịch vụ/đặt hàng",C201="Tự chủ",C201="Xã hội hóa",C201="Công việc mới phát sinh")),"LOẠI TÁC ĐỘNG KHÔNG HỢP LỆ",IF(S201&lt;&gt;"Đã đối chiếu","CHỜ SOÁT TRÙNG",IF(COUNTIFS($A$3:$A$202,A201,$D$3:$D$202,D201,$K$3:$K$202,K201)&gt;1,"TRÙNG CÔNG ĐOẠN",IF(AND(H201="",I201=""),"THIẾU GIỜ TÁC ĐỘNG",IF(AND(H201&lt;&gt;"",OR(E201="",E201&lt;=0)),"THIẾU SẢN PHẨM ÁP DỤNG",IF(AND(H201&lt;&gt;"",E201&gt;SUMIF('3. B1_KhoiLuong'!$A$3:$A$202,A201,'3. B1_KhoiLuong'!$C$3:$C$202)),"SẢN PHẨM ÁP DỤNG VƯỢT B1",IF(AND(F201&lt;&gt;"",G201&lt;&gt;"",F201&lt;G201,OR(I201="",I201&lt;=0)),"THỜI GIAN TĂNG CHƯA GHI GIỜ MỚI",IF(AND(L201="Trước thay đổi, có điều chỉnh",SUMIF($A$3:$A$202,A201,$H$3:$H$202)&gt;SUMIF('3. B1_KhoiLuong'!$A$3:$A$202,A201,'3. B1_KhoiLuong'!$G$3:$G$202)),"GIỜ GIẢM VƯỢT GIỜ B1","ĐẠT")))))))))))</f>
        <v/>
      </c>
      <c r="Q201" s="81"/>
      <c r="R201" s="81"/>
      <c r="S201" s="81"/>
    </row>
    <row r="202" spans="1:19">
      <c r="A202" s="81"/>
      <c r="B202" s="83" t="str">
        <f>IF(A202="","",IFERROR(IF(INDEX('2. A2_CongViec'!$C$3:$C$202,MATCH(A202,'2. A2_CongViec'!$A$3:$A$202,0))="","",INDEX('2. A2_CongViec'!$C$3:$C$202,MATCH(A202,'2. A2_CongViec'!$A$3:$A$202,0))),""))</f>
        <v/>
      </c>
      <c r="C202" s="81"/>
      <c r="D202" s="81"/>
      <c r="E202" s="81"/>
      <c r="F202" s="81"/>
      <c r="G202" s="81"/>
      <c r="H202" s="84" t="str">
        <f t="shared" si="18"/>
        <v/>
      </c>
      <c r="I202" s="81"/>
      <c r="J202" s="81"/>
      <c r="K202" s="81"/>
      <c r="L202" s="81"/>
      <c r="M202" s="81"/>
      <c r="N202" s="84" t="str">
        <f t="shared" si="19"/>
        <v/>
      </c>
      <c r="O202" s="84" t="str">
        <f t="shared" si="20"/>
        <v/>
      </c>
      <c r="P202" s="83" t="str">
        <f>IF(A202="","",IF(M202="Ước lượng tham khảo","THAM KHẢO – KHÔNG TÍNH",IF(OR(B202="",D202="",J202="",K202="",L202="",M202&lt;&gt;"Đã kiểm chứng"),"CHƯA ĐỦ CĂN CỨ",IF(NOT(OR(C202="Số hóa",C202="Cải tiến quy trình",C202="Thuê dịch vụ/đặt hàng",C202="Tự chủ",C202="Xã hội hóa",C202="Công việc mới phát sinh")),"LOẠI TÁC ĐỘNG KHÔNG HỢP LỆ",IF(S202&lt;&gt;"Đã đối chiếu","CHỜ SOÁT TRÙNG",IF(COUNTIFS($A$3:$A$202,A202,$D$3:$D$202,D202,$K$3:$K$202,K202)&gt;1,"TRÙNG CÔNG ĐOẠN",IF(AND(H202="",I202=""),"THIẾU GIỜ TÁC ĐỘNG",IF(AND(H202&lt;&gt;"",OR(E202="",E202&lt;=0)),"THIẾU SẢN PHẨM ÁP DỤNG",IF(AND(H202&lt;&gt;"",E202&gt;SUMIF('3. B1_KhoiLuong'!$A$3:$A$202,A202,'3. B1_KhoiLuong'!$C$3:$C$202)),"SẢN PHẨM ÁP DỤNG VƯỢT B1",IF(AND(F202&lt;&gt;"",G202&lt;&gt;"",F202&lt;G202,OR(I202="",I202&lt;=0)),"THỜI GIAN TĂNG CHƯA GHI GIỜ MỚI",IF(AND(L202="Trước thay đổi, có điều chỉnh",SUMIF($A$3:$A$202,A202,$H$3:$H$202)&gt;SUMIF('3. B1_KhoiLuong'!$A$3:$A$202,A202,'3. B1_KhoiLuong'!$G$3:$G$202)),"GIỜ GIẢM VƯỢT GIỜ B1","ĐẠT")))))))))))</f>
        <v/>
      </c>
      <c r="Q202" s="81"/>
      <c r="R202" s="81"/>
      <c r="S202" s="81"/>
    </row>
  </sheetData>
  <sheetProtection password="EC8F" sheet="1" formatColumns="0" formatRows="0" autoFilter="0"/>
  <mergeCells count="1">
    <mergeCell ref="A1:D1"/>
  </mergeCells>
  <dataValidations count="1">
    <dataValidation type="decimal" operator="greaterThanOrEqual" allowBlank="1" showErrorMessage="1" errorTitle="Phải nhập số" error="Chỉ nhập số (không nhập chữ, đơn vị tính)." sqref="E3:E202 F3:F202 G3:G202 I3:I202" xr:uid="{00000000-0002-0000-0500-000000000000}">
      <formula1>0</formula1>
    </dataValidation>
  </dataValidations>
  <hyperlinks>
    <hyperlink ref="F1" location="'HD_DIEN_BIEU'!A53" display="→ Hướng dẫn điền: HD_DIEN_BIEU" xr:uid="{00000000-0004-0000-0500-000000000000}"/>
  </hyperlinks>
  <pageMargins left="0.7" right="0.7" top="0.75" bottom="0.75" header="0.3" footer="0.3"/>
  <pageSetup paperSize="9" scale="56"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02"/>
  <sheetViews>
    <sheetView workbookViewId="0">
      <pane ySplit="2" topLeftCell="A3" activePane="bottomLeft" state="frozen"/>
      <selection pane="bottomLeft" activeCell="D12" sqref="D12"/>
    </sheetView>
  </sheetViews>
  <sheetFormatPr defaultRowHeight="14.25"/>
  <cols>
    <col min="1" max="1" width="11.75" customWidth="1"/>
    <col min="2" max="2" width="13.25" customWidth="1"/>
    <col min="3" max="3" width="16.25" customWidth="1"/>
    <col min="4" max="4" width="16.625" customWidth="1"/>
    <col min="5" max="5" width="15.625" customWidth="1"/>
    <col min="6" max="6" width="13.75" customWidth="1"/>
    <col min="7" max="7" width="16.375" customWidth="1"/>
    <col min="8" max="8" width="17.125" customWidth="1"/>
    <col min="9" max="9" width="15.125" customWidth="1"/>
  </cols>
  <sheetData>
    <row r="1" spans="1:9" ht="22.5" customHeight="1">
      <c r="A1" s="150" t="s">
        <v>945</v>
      </c>
      <c r="B1" s="146"/>
      <c r="C1" s="146"/>
      <c r="D1" s="146"/>
      <c r="F1" s="80" t="s">
        <v>941</v>
      </c>
    </row>
    <row r="2" spans="1:9" s="9" customFormat="1" ht="51.75" customHeight="1">
      <c r="A2" s="16" t="s">
        <v>163</v>
      </c>
      <c r="B2" s="16" t="s">
        <v>173</v>
      </c>
      <c r="C2" s="16" t="s">
        <v>417</v>
      </c>
      <c r="D2" s="16" t="s">
        <v>421</v>
      </c>
      <c r="E2" s="16" t="s">
        <v>355</v>
      </c>
      <c r="F2" s="16" t="s">
        <v>428</v>
      </c>
      <c r="G2" s="16" t="s">
        <v>151</v>
      </c>
      <c r="H2" s="16" t="s">
        <v>437</v>
      </c>
      <c r="I2" s="16" t="s">
        <v>440</v>
      </c>
    </row>
    <row r="3" spans="1:9" s="10" customFormat="1" ht="18.75">
      <c r="A3" s="83" t="str">
        <f>IF('4. B2_CT_TacDong'!A3="","",IF(COUNTIF('4. B2_CT_TacDong'!$A$3:A3,'4. B2_CT_TacDong'!A3)&gt;1,"",'4. B2_CT_TacDong'!A3))</f>
        <v/>
      </c>
      <c r="B3" s="83" t="str">
        <f>IF(A3="","",IFERROR(IF(INDEX('2. A2_CongViec'!$C$3:$C$202,MATCH(A3,'2. A2_CongViec'!$A$3:$A$202,0))="","",INDEX('2. A2_CongViec'!$C$3:$C$202,MATCH(A3,'2. A2_CongViec'!$A$3:$A$202,0))),""))</f>
        <v/>
      </c>
      <c r="C3" s="84" t="str">
        <f>IF(A3="","",SUMIFS('4. B2_CT_TacDong'!$N$3:$N$202,'4. B2_CT_TacDong'!$A$3:$A$202,A3,'4. B2_CT_TacDong'!$C$3:$C$202,"Số hóa")+SUMIFS('4. B2_CT_TacDong'!$N$3:$N$202,'4. B2_CT_TacDong'!$A$3:$A$202,A3,'4. B2_CT_TacDong'!$C$3:$C$202,"Cải tiến quy trình"))</f>
        <v/>
      </c>
      <c r="D3" s="84" t="str">
        <f>IF(A3="","",SUMIF('4. B2_CT_TacDong'!$A$3:$A$202,A3,'4. B2_CT_TacDong'!$N$3:$N$202)-C3)</f>
        <v/>
      </c>
      <c r="E3" s="84" t="str">
        <f>IF(A3="","",SUMIF('4. B2_CT_TacDong'!$A$3:$A$202,A3,'4. B2_CT_TacDong'!$O$3:$O$202))</f>
        <v/>
      </c>
      <c r="F3" s="84" t="str">
        <f t="shared" ref="F3:F34" si="0">IF(A3="","",E3-C3-D3)</f>
        <v/>
      </c>
      <c r="G3" s="83" t="str">
        <f>IF(A3="","",IF(COUNTIFS('4. B2_CT_TacDong'!$A$3:$A$202,A3,'4. B2_CT_TacDong'!$P$3:$P$202,"ĐẠT")=0,"Chưa có dòng đạt",IF(COUNTIFS('4. B2_CT_TacDong'!$A$3:$A$202,A3,'4. B2_CT_TacDong'!$P$3:$P$202,"ĐẠT")=H3,"Đã kiểm chứng","Kiểm chứng một phần")))</f>
        <v/>
      </c>
      <c r="H3" s="83" t="str">
        <f>IF(A3="","",COUNTIF('4. B2_CT_TacDong'!$A$3:$A$202,A3))</f>
        <v/>
      </c>
      <c r="I3" s="83" t="str">
        <f t="shared" ref="I3:I34" si="1">IF(A3="","",IF(G3="Đã kiểm chứng","ĐẠT",IF(G3="Kiểm chứng một phần","CÓ DÒNG CHƯA ĐẠT – CHỈ TÍNH DÒNG ĐẠT","CHƯA CÓ DÒNG ĐẠT – KHÔNG TÍNH TÁC ĐỘNG")))</f>
        <v/>
      </c>
    </row>
    <row r="4" spans="1:9" s="10" customFormat="1" ht="18.75">
      <c r="A4" s="83" t="str">
        <f>IF('4. B2_CT_TacDong'!A4="","",IF(COUNTIF('4. B2_CT_TacDong'!$A$3:A4,'4. B2_CT_TacDong'!A4)&gt;1,"",'4. B2_CT_TacDong'!A4))</f>
        <v/>
      </c>
      <c r="B4" s="83" t="str">
        <f>IF(A4="","",IFERROR(IF(INDEX('2. A2_CongViec'!$C$3:$C$202,MATCH(A4,'2. A2_CongViec'!$A$3:$A$202,0))="","",INDEX('2. A2_CongViec'!$C$3:$C$202,MATCH(A4,'2. A2_CongViec'!$A$3:$A$202,0))),""))</f>
        <v/>
      </c>
      <c r="C4" s="84" t="str">
        <f>IF(A4="","",SUMIFS('4. B2_CT_TacDong'!$N$3:$N$202,'4. B2_CT_TacDong'!$A$3:$A$202,A4,'4. B2_CT_TacDong'!$C$3:$C$202,"Số hóa")+SUMIFS('4. B2_CT_TacDong'!$N$3:$N$202,'4. B2_CT_TacDong'!$A$3:$A$202,A4,'4. B2_CT_TacDong'!$C$3:$C$202,"Cải tiến quy trình"))</f>
        <v/>
      </c>
      <c r="D4" s="84" t="str">
        <f>IF(A4="","",SUMIF('4. B2_CT_TacDong'!$A$3:$A$202,A4,'4. B2_CT_TacDong'!$N$3:$N$202)-C4)</f>
        <v/>
      </c>
      <c r="E4" s="84" t="str">
        <f>IF(A4="","",SUMIF('4. B2_CT_TacDong'!$A$3:$A$202,A4,'4. B2_CT_TacDong'!$O$3:$O$202))</f>
        <v/>
      </c>
      <c r="F4" s="84" t="str">
        <f t="shared" si="0"/>
        <v/>
      </c>
      <c r="G4" s="83" t="str">
        <f>IF(A4="","",IF(COUNTIFS('4. B2_CT_TacDong'!$A$3:$A$202,A4,'4. B2_CT_TacDong'!$P$3:$P$202,"ĐẠT")=0,"Chưa có dòng đạt",IF(COUNTIFS('4. B2_CT_TacDong'!$A$3:$A$202,A4,'4. B2_CT_TacDong'!$P$3:$P$202,"ĐẠT")=H4,"Đã kiểm chứng","Kiểm chứng một phần")))</f>
        <v/>
      </c>
      <c r="H4" s="83" t="str">
        <f>IF(A4="","",COUNTIF('4. B2_CT_TacDong'!$A$3:$A$202,A4))</f>
        <v/>
      </c>
      <c r="I4" s="83" t="str">
        <f t="shared" si="1"/>
        <v/>
      </c>
    </row>
    <row r="5" spans="1:9" s="8" customFormat="1" ht="18" customHeight="1">
      <c r="A5" s="83" t="str">
        <f>IF('4. B2_CT_TacDong'!A5="","",IF(COUNTIF('4. B2_CT_TacDong'!$A$3:A5,'4. B2_CT_TacDong'!A5)&gt;1,"",'4. B2_CT_TacDong'!A5))</f>
        <v/>
      </c>
      <c r="B5" s="83" t="str">
        <f>IF(A5="","",IFERROR(IF(INDEX('2. A2_CongViec'!$C$3:$C$202,MATCH(A5,'2. A2_CongViec'!$A$3:$A$202,0))="","",INDEX('2. A2_CongViec'!$C$3:$C$202,MATCH(A5,'2. A2_CongViec'!$A$3:$A$202,0))),""))</f>
        <v/>
      </c>
      <c r="C5" s="84" t="str">
        <f>IF(A5="","",SUMIFS('4. B2_CT_TacDong'!$N$3:$N$202,'4. B2_CT_TacDong'!$A$3:$A$202,A5,'4. B2_CT_TacDong'!$C$3:$C$202,"Số hóa")+SUMIFS('4. B2_CT_TacDong'!$N$3:$N$202,'4. B2_CT_TacDong'!$A$3:$A$202,A5,'4. B2_CT_TacDong'!$C$3:$C$202,"Cải tiến quy trình"))</f>
        <v/>
      </c>
      <c r="D5" s="84" t="str">
        <f>IF(A5="","",SUMIF('4. B2_CT_TacDong'!$A$3:$A$202,A5,'4. B2_CT_TacDong'!$N$3:$N$202)-C5)</f>
        <v/>
      </c>
      <c r="E5" s="84" t="str">
        <f>IF(A5="","",SUMIF('4. B2_CT_TacDong'!$A$3:$A$202,A5,'4. B2_CT_TacDong'!$O$3:$O$202))</f>
        <v/>
      </c>
      <c r="F5" s="84" t="str">
        <f t="shared" si="0"/>
        <v/>
      </c>
      <c r="G5" s="83" t="str">
        <f>IF(A5="","",IF(COUNTIFS('4. B2_CT_TacDong'!$A$3:$A$202,A5,'4. B2_CT_TacDong'!$P$3:$P$202,"ĐẠT")=0,"Chưa có dòng đạt",IF(COUNTIFS('4. B2_CT_TacDong'!$A$3:$A$202,A5,'4. B2_CT_TacDong'!$P$3:$P$202,"ĐẠT")=H5,"Đã kiểm chứng","Kiểm chứng một phần")))</f>
        <v/>
      </c>
      <c r="H5" s="83" t="str">
        <f>IF(A5="","",COUNTIF('4. B2_CT_TacDong'!$A$3:$A$202,A5))</f>
        <v/>
      </c>
      <c r="I5" s="83" t="str">
        <f t="shared" si="1"/>
        <v/>
      </c>
    </row>
    <row r="6" spans="1:9" s="8" customFormat="1" ht="18" customHeight="1">
      <c r="A6" s="83" t="str">
        <f>IF('4. B2_CT_TacDong'!A6="","",IF(COUNTIF('4. B2_CT_TacDong'!$A$3:A6,'4. B2_CT_TacDong'!A6)&gt;1,"",'4. B2_CT_TacDong'!A6))</f>
        <v/>
      </c>
      <c r="B6" s="83" t="str">
        <f>IF(A6="","",IFERROR(IF(INDEX('2. A2_CongViec'!$C$3:$C$202,MATCH(A6,'2. A2_CongViec'!$A$3:$A$202,0))="","",INDEX('2. A2_CongViec'!$C$3:$C$202,MATCH(A6,'2. A2_CongViec'!$A$3:$A$202,0))),""))</f>
        <v/>
      </c>
      <c r="C6" s="84" t="str">
        <f>IF(A6="","",SUMIFS('4. B2_CT_TacDong'!$N$3:$N$202,'4. B2_CT_TacDong'!$A$3:$A$202,A6,'4. B2_CT_TacDong'!$C$3:$C$202,"Số hóa")+SUMIFS('4. B2_CT_TacDong'!$N$3:$N$202,'4. B2_CT_TacDong'!$A$3:$A$202,A6,'4. B2_CT_TacDong'!$C$3:$C$202,"Cải tiến quy trình"))</f>
        <v/>
      </c>
      <c r="D6" s="84" t="str">
        <f>IF(A6="","",SUMIF('4. B2_CT_TacDong'!$A$3:$A$202,A6,'4. B2_CT_TacDong'!$N$3:$N$202)-C6)</f>
        <v/>
      </c>
      <c r="E6" s="84" t="str">
        <f>IF(A6="","",SUMIF('4. B2_CT_TacDong'!$A$3:$A$202,A6,'4. B2_CT_TacDong'!$O$3:$O$202))</f>
        <v/>
      </c>
      <c r="F6" s="84" t="str">
        <f t="shared" si="0"/>
        <v/>
      </c>
      <c r="G6" s="83" t="str">
        <f>IF(A6="","",IF(COUNTIFS('4. B2_CT_TacDong'!$A$3:$A$202,A6,'4. B2_CT_TacDong'!$P$3:$P$202,"ĐẠT")=0,"Chưa có dòng đạt",IF(COUNTIFS('4. B2_CT_TacDong'!$A$3:$A$202,A6,'4. B2_CT_TacDong'!$P$3:$P$202,"ĐẠT")=H6,"Đã kiểm chứng","Kiểm chứng một phần")))</f>
        <v/>
      </c>
      <c r="H6" s="83" t="str">
        <f>IF(A6="","",COUNTIF('4. B2_CT_TacDong'!$A$3:$A$202,A6))</f>
        <v/>
      </c>
      <c r="I6" s="83" t="str">
        <f t="shared" si="1"/>
        <v/>
      </c>
    </row>
    <row r="7" spans="1:9" ht="18.75">
      <c r="A7" s="83" t="str">
        <f>IF('4. B2_CT_TacDong'!A7="","",IF(COUNTIF('4. B2_CT_TacDong'!$A$3:A7,'4. B2_CT_TacDong'!A7)&gt;1,"",'4. B2_CT_TacDong'!A7))</f>
        <v/>
      </c>
      <c r="B7" s="83" t="str">
        <f>IF(A7="","",IFERROR(IF(INDEX('2. A2_CongViec'!$C$3:$C$202,MATCH(A7,'2. A2_CongViec'!$A$3:$A$202,0))="","",INDEX('2. A2_CongViec'!$C$3:$C$202,MATCH(A7,'2. A2_CongViec'!$A$3:$A$202,0))),""))</f>
        <v/>
      </c>
      <c r="C7" s="84" t="str">
        <f>IF(A7="","",SUMIFS('4. B2_CT_TacDong'!$N$3:$N$202,'4. B2_CT_TacDong'!$A$3:$A$202,A7,'4. B2_CT_TacDong'!$C$3:$C$202,"Số hóa")+SUMIFS('4. B2_CT_TacDong'!$N$3:$N$202,'4. B2_CT_TacDong'!$A$3:$A$202,A7,'4. B2_CT_TacDong'!$C$3:$C$202,"Cải tiến quy trình"))</f>
        <v/>
      </c>
      <c r="D7" s="84" t="str">
        <f>IF(A7="","",SUMIF('4. B2_CT_TacDong'!$A$3:$A$202,A7,'4. B2_CT_TacDong'!$N$3:$N$202)-C7)</f>
        <v/>
      </c>
      <c r="E7" s="84" t="str">
        <f>IF(A7="","",SUMIF('4. B2_CT_TacDong'!$A$3:$A$202,A7,'4. B2_CT_TacDong'!$O$3:$O$202))</f>
        <v/>
      </c>
      <c r="F7" s="84" t="str">
        <f t="shared" si="0"/>
        <v/>
      </c>
      <c r="G7" s="83" t="str">
        <f>IF(A7="","",IF(COUNTIFS('4. B2_CT_TacDong'!$A$3:$A$202,A7,'4. B2_CT_TacDong'!$P$3:$P$202,"ĐẠT")=0,"Chưa có dòng đạt",IF(COUNTIFS('4. B2_CT_TacDong'!$A$3:$A$202,A7,'4. B2_CT_TacDong'!$P$3:$P$202,"ĐẠT")=H7,"Đã kiểm chứng","Kiểm chứng một phần")))</f>
        <v/>
      </c>
      <c r="H7" s="83" t="str">
        <f>IF(A7="","",COUNTIF('4. B2_CT_TacDong'!$A$3:$A$202,A7))</f>
        <v/>
      </c>
      <c r="I7" s="83" t="str">
        <f t="shared" si="1"/>
        <v/>
      </c>
    </row>
    <row r="8" spans="1:9" ht="18.75">
      <c r="A8" s="83" t="str">
        <f>IF('4. B2_CT_TacDong'!A8="","",IF(COUNTIF('4. B2_CT_TacDong'!$A$3:A8,'4. B2_CT_TacDong'!A8)&gt;1,"",'4. B2_CT_TacDong'!A8))</f>
        <v/>
      </c>
      <c r="B8" s="83" t="str">
        <f>IF(A8="","",IFERROR(IF(INDEX('2. A2_CongViec'!$C$3:$C$202,MATCH(A8,'2. A2_CongViec'!$A$3:$A$202,0))="","",INDEX('2. A2_CongViec'!$C$3:$C$202,MATCH(A8,'2. A2_CongViec'!$A$3:$A$202,0))),""))</f>
        <v/>
      </c>
      <c r="C8" s="84" t="str">
        <f>IF(A8="","",SUMIFS('4. B2_CT_TacDong'!$N$3:$N$202,'4. B2_CT_TacDong'!$A$3:$A$202,A8,'4. B2_CT_TacDong'!$C$3:$C$202,"Số hóa")+SUMIFS('4. B2_CT_TacDong'!$N$3:$N$202,'4. B2_CT_TacDong'!$A$3:$A$202,A8,'4. B2_CT_TacDong'!$C$3:$C$202,"Cải tiến quy trình"))</f>
        <v/>
      </c>
      <c r="D8" s="84" t="str">
        <f>IF(A8="","",SUMIF('4. B2_CT_TacDong'!$A$3:$A$202,A8,'4. B2_CT_TacDong'!$N$3:$N$202)-C8)</f>
        <v/>
      </c>
      <c r="E8" s="84" t="str">
        <f>IF(A8="","",SUMIF('4. B2_CT_TacDong'!$A$3:$A$202,A8,'4. B2_CT_TacDong'!$O$3:$O$202))</f>
        <v/>
      </c>
      <c r="F8" s="84" t="str">
        <f t="shared" si="0"/>
        <v/>
      </c>
      <c r="G8" s="83" t="str">
        <f>IF(A8="","",IF(COUNTIFS('4. B2_CT_TacDong'!$A$3:$A$202,A8,'4. B2_CT_TacDong'!$P$3:$P$202,"ĐẠT")=0,"Chưa có dòng đạt",IF(COUNTIFS('4. B2_CT_TacDong'!$A$3:$A$202,A8,'4. B2_CT_TacDong'!$P$3:$P$202,"ĐẠT")=H8,"Đã kiểm chứng","Kiểm chứng một phần")))</f>
        <v/>
      </c>
      <c r="H8" s="83" t="str">
        <f>IF(A8="","",COUNTIF('4. B2_CT_TacDong'!$A$3:$A$202,A8))</f>
        <v/>
      </c>
      <c r="I8" s="83" t="str">
        <f t="shared" si="1"/>
        <v/>
      </c>
    </row>
    <row r="9" spans="1:9" ht="18.75">
      <c r="A9" s="83" t="str">
        <f>IF('4. B2_CT_TacDong'!A9="","",IF(COUNTIF('4. B2_CT_TacDong'!$A$3:A9,'4. B2_CT_TacDong'!A9)&gt;1,"",'4. B2_CT_TacDong'!A9))</f>
        <v/>
      </c>
      <c r="B9" s="83" t="str">
        <f>IF(A9="","",IFERROR(IF(INDEX('2. A2_CongViec'!$C$3:$C$202,MATCH(A9,'2. A2_CongViec'!$A$3:$A$202,0))="","",INDEX('2. A2_CongViec'!$C$3:$C$202,MATCH(A9,'2. A2_CongViec'!$A$3:$A$202,0))),""))</f>
        <v/>
      </c>
      <c r="C9" s="84" t="str">
        <f>IF(A9="","",SUMIFS('4. B2_CT_TacDong'!$N$3:$N$202,'4. B2_CT_TacDong'!$A$3:$A$202,A9,'4. B2_CT_TacDong'!$C$3:$C$202,"Số hóa")+SUMIFS('4. B2_CT_TacDong'!$N$3:$N$202,'4. B2_CT_TacDong'!$A$3:$A$202,A9,'4. B2_CT_TacDong'!$C$3:$C$202,"Cải tiến quy trình"))</f>
        <v/>
      </c>
      <c r="D9" s="84" t="str">
        <f>IF(A9="","",SUMIF('4. B2_CT_TacDong'!$A$3:$A$202,A9,'4. B2_CT_TacDong'!$N$3:$N$202)-C9)</f>
        <v/>
      </c>
      <c r="E9" s="84" t="str">
        <f>IF(A9="","",SUMIF('4. B2_CT_TacDong'!$A$3:$A$202,A9,'4. B2_CT_TacDong'!$O$3:$O$202))</f>
        <v/>
      </c>
      <c r="F9" s="84" t="str">
        <f t="shared" si="0"/>
        <v/>
      </c>
      <c r="G9" s="83" t="str">
        <f>IF(A9="","",IF(COUNTIFS('4. B2_CT_TacDong'!$A$3:$A$202,A9,'4. B2_CT_TacDong'!$P$3:$P$202,"ĐẠT")=0,"Chưa có dòng đạt",IF(COUNTIFS('4. B2_CT_TacDong'!$A$3:$A$202,A9,'4. B2_CT_TacDong'!$P$3:$P$202,"ĐẠT")=H9,"Đã kiểm chứng","Kiểm chứng một phần")))</f>
        <v/>
      </c>
      <c r="H9" s="83" t="str">
        <f>IF(A9="","",COUNTIF('4. B2_CT_TacDong'!$A$3:$A$202,A9))</f>
        <v/>
      </c>
      <c r="I9" s="83" t="str">
        <f t="shared" si="1"/>
        <v/>
      </c>
    </row>
    <row r="10" spans="1:9" ht="18.75">
      <c r="A10" s="83" t="str">
        <f>IF('4. B2_CT_TacDong'!A10="","",IF(COUNTIF('4. B2_CT_TacDong'!$A$3:A10,'4. B2_CT_TacDong'!A10)&gt;1,"",'4. B2_CT_TacDong'!A10))</f>
        <v/>
      </c>
      <c r="B10" s="83" t="str">
        <f>IF(A10="","",IFERROR(IF(INDEX('2. A2_CongViec'!$C$3:$C$202,MATCH(A10,'2. A2_CongViec'!$A$3:$A$202,0))="","",INDEX('2. A2_CongViec'!$C$3:$C$202,MATCH(A10,'2. A2_CongViec'!$A$3:$A$202,0))),""))</f>
        <v/>
      </c>
      <c r="C10" s="84" t="str">
        <f>IF(A10="","",SUMIFS('4. B2_CT_TacDong'!$N$3:$N$202,'4. B2_CT_TacDong'!$A$3:$A$202,A10,'4. B2_CT_TacDong'!$C$3:$C$202,"Số hóa")+SUMIFS('4. B2_CT_TacDong'!$N$3:$N$202,'4. B2_CT_TacDong'!$A$3:$A$202,A10,'4. B2_CT_TacDong'!$C$3:$C$202,"Cải tiến quy trình"))</f>
        <v/>
      </c>
      <c r="D10" s="84" t="str">
        <f>IF(A10="","",SUMIF('4. B2_CT_TacDong'!$A$3:$A$202,A10,'4. B2_CT_TacDong'!$N$3:$N$202)-C10)</f>
        <v/>
      </c>
      <c r="E10" s="84" t="str">
        <f>IF(A10="","",SUMIF('4. B2_CT_TacDong'!$A$3:$A$202,A10,'4. B2_CT_TacDong'!$O$3:$O$202))</f>
        <v/>
      </c>
      <c r="F10" s="84" t="str">
        <f t="shared" si="0"/>
        <v/>
      </c>
      <c r="G10" s="83" t="str">
        <f>IF(A10="","",IF(COUNTIFS('4. B2_CT_TacDong'!$A$3:$A$202,A10,'4. B2_CT_TacDong'!$P$3:$P$202,"ĐẠT")=0,"Chưa có dòng đạt",IF(COUNTIFS('4. B2_CT_TacDong'!$A$3:$A$202,A10,'4. B2_CT_TacDong'!$P$3:$P$202,"ĐẠT")=H10,"Đã kiểm chứng","Kiểm chứng một phần")))</f>
        <v/>
      </c>
      <c r="H10" s="83" t="str">
        <f>IF(A10="","",COUNTIF('4. B2_CT_TacDong'!$A$3:$A$202,A10))</f>
        <v/>
      </c>
      <c r="I10" s="83" t="str">
        <f t="shared" si="1"/>
        <v/>
      </c>
    </row>
    <row r="11" spans="1:9" ht="18.75">
      <c r="A11" s="83" t="str">
        <f>IF('4. B2_CT_TacDong'!A11="","",IF(COUNTIF('4. B2_CT_TacDong'!$A$3:A11,'4. B2_CT_TacDong'!A11)&gt;1,"",'4. B2_CT_TacDong'!A11))</f>
        <v/>
      </c>
      <c r="B11" s="83" t="str">
        <f>IF(A11="","",IFERROR(IF(INDEX('2. A2_CongViec'!$C$3:$C$202,MATCH(A11,'2. A2_CongViec'!$A$3:$A$202,0))="","",INDEX('2. A2_CongViec'!$C$3:$C$202,MATCH(A11,'2. A2_CongViec'!$A$3:$A$202,0))),""))</f>
        <v/>
      </c>
      <c r="C11" s="84" t="str">
        <f>IF(A11="","",SUMIFS('4. B2_CT_TacDong'!$N$3:$N$202,'4. B2_CT_TacDong'!$A$3:$A$202,A11,'4. B2_CT_TacDong'!$C$3:$C$202,"Số hóa")+SUMIFS('4. B2_CT_TacDong'!$N$3:$N$202,'4. B2_CT_TacDong'!$A$3:$A$202,A11,'4. B2_CT_TacDong'!$C$3:$C$202,"Cải tiến quy trình"))</f>
        <v/>
      </c>
      <c r="D11" s="84" t="str">
        <f>IF(A11="","",SUMIF('4. B2_CT_TacDong'!$A$3:$A$202,A11,'4. B2_CT_TacDong'!$N$3:$N$202)-C11)</f>
        <v/>
      </c>
      <c r="E11" s="84" t="str">
        <f>IF(A11="","",SUMIF('4. B2_CT_TacDong'!$A$3:$A$202,A11,'4. B2_CT_TacDong'!$O$3:$O$202))</f>
        <v/>
      </c>
      <c r="F11" s="84" t="str">
        <f t="shared" si="0"/>
        <v/>
      </c>
      <c r="G11" s="83" t="str">
        <f>IF(A11="","",IF(COUNTIFS('4. B2_CT_TacDong'!$A$3:$A$202,A11,'4. B2_CT_TacDong'!$P$3:$P$202,"ĐẠT")=0,"Chưa có dòng đạt",IF(COUNTIFS('4. B2_CT_TacDong'!$A$3:$A$202,A11,'4. B2_CT_TacDong'!$P$3:$P$202,"ĐẠT")=H11,"Đã kiểm chứng","Kiểm chứng một phần")))</f>
        <v/>
      </c>
      <c r="H11" s="83" t="str">
        <f>IF(A11="","",COUNTIF('4. B2_CT_TacDong'!$A$3:$A$202,A11))</f>
        <v/>
      </c>
      <c r="I11" s="83" t="str">
        <f t="shared" si="1"/>
        <v/>
      </c>
    </row>
    <row r="12" spans="1:9" ht="18.75">
      <c r="A12" s="83" t="str">
        <f>IF('4. B2_CT_TacDong'!A12="","",IF(COUNTIF('4. B2_CT_TacDong'!$A$3:A12,'4. B2_CT_TacDong'!A12)&gt;1,"",'4. B2_CT_TacDong'!A12))</f>
        <v/>
      </c>
      <c r="B12" s="83" t="str">
        <f>IF(A12="","",IFERROR(IF(INDEX('2. A2_CongViec'!$C$3:$C$202,MATCH(A12,'2. A2_CongViec'!$A$3:$A$202,0))="","",INDEX('2. A2_CongViec'!$C$3:$C$202,MATCH(A12,'2. A2_CongViec'!$A$3:$A$202,0))),""))</f>
        <v/>
      </c>
      <c r="C12" s="84" t="str">
        <f>IF(A12="","",SUMIFS('4. B2_CT_TacDong'!$N$3:$N$202,'4. B2_CT_TacDong'!$A$3:$A$202,A12,'4. B2_CT_TacDong'!$C$3:$C$202,"Số hóa")+SUMIFS('4. B2_CT_TacDong'!$N$3:$N$202,'4. B2_CT_TacDong'!$A$3:$A$202,A12,'4. B2_CT_TacDong'!$C$3:$C$202,"Cải tiến quy trình"))</f>
        <v/>
      </c>
      <c r="D12" s="84" t="str">
        <f>IF(A12="","",SUMIF('4. B2_CT_TacDong'!$A$3:$A$202,A12,'4. B2_CT_TacDong'!$N$3:$N$202)-C12)</f>
        <v/>
      </c>
      <c r="E12" s="84" t="str">
        <f>IF(A12="","",SUMIF('4. B2_CT_TacDong'!$A$3:$A$202,A12,'4. B2_CT_TacDong'!$O$3:$O$202))</f>
        <v/>
      </c>
      <c r="F12" s="84" t="str">
        <f t="shared" si="0"/>
        <v/>
      </c>
      <c r="G12" s="83" t="str">
        <f>IF(A12="","",IF(COUNTIFS('4. B2_CT_TacDong'!$A$3:$A$202,A12,'4. B2_CT_TacDong'!$P$3:$P$202,"ĐẠT")=0,"Chưa có dòng đạt",IF(COUNTIFS('4. B2_CT_TacDong'!$A$3:$A$202,A12,'4. B2_CT_TacDong'!$P$3:$P$202,"ĐẠT")=H12,"Đã kiểm chứng","Kiểm chứng một phần")))</f>
        <v/>
      </c>
      <c r="H12" s="83" t="str">
        <f>IF(A12="","",COUNTIF('4. B2_CT_TacDong'!$A$3:$A$202,A12))</f>
        <v/>
      </c>
      <c r="I12" s="83" t="str">
        <f t="shared" si="1"/>
        <v/>
      </c>
    </row>
    <row r="13" spans="1:9" ht="18.75">
      <c r="A13" s="83" t="str">
        <f>IF('4. B2_CT_TacDong'!A13="","",IF(COUNTIF('4. B2_CT_TacDong'!$A$3:A13,'4. B2_CT_TacDong'!A13)&gt;1,"",'4. B2_CT_TacDong'!A13))</f>
        <v/>
      </c>
      <c r="B13" s="83" t="str">
        <f>IF(A13="","",IFERROR(IF(INDEX('2. A2_CongViec'!$C$3:$C$202,MATCH(A13,'2. A2_CongViec'!$A$3:$A$202,0))="","",INDEX('2. A2_CongViec'!$C$3:$C$202,MATCH(A13,'2. A2_CongViec'!$A$3:$A$202,0))),""))</f>
        <v/>
      </c>
      <c r="C13" s="84" t="str">
        <f>IF(A13="","",SUMIFS('4. B2_CT_TacDong'!$N$3:$N$202,'4. B2_CT_TacDong'!$A$3:$A$202,A13,'4. B2_CT_TacDong'!$C$3:$C$202,"Số hóa")+SUMIFS('4. B2_CT_TacDong'!$N$3:$N$202,'4. B2_CT_TacDong'!$A$3:$A$202,A13,'4. B2_CT_TacDong'!$C$3:$C$202,"Cải tiến quy trình"))</f>
        <v/>
      </c>
      <c r="D13" s="84" t="str">
        <f>IF(A13="","",SUMIF('4. B2_CT_TacDong'!$A$3:$A$202,A13,'4. B2_CT_TacDong'!$N$3:$N$202)-C13)</f>
        <v/>
      </c>
      <c r="E13" s="84" t="str">
        <f>IF(A13="","",SUMIF('4. B2_CT_TacDong'!$A$3:$A$202,A13,'4. B2_CT_TacDong'!$O$3:$O$202))</f>
        <v/>
      </c>
      <c r="F13" s="84" t="str">
        <f t="shared" si="0"/>
        <v/>
      </c>
      <c r="G13" s="83" t="str">
        <f>IF(A13="","",IF(COUNTIFS('4. B2_CT_TacDong'!$A$3:$A$202,A13,'4. B2_CT_TacDong'!$P$3:$P$202,"ĐẠT")=0,"Chưa có dòng đạt",IF(COUNTIFS('4. B2_CT_TacDong'!$A$3:$A$202,A13,'4. B2_CT_TacDong'!$P$3:$P$202,"ĐẠT")=H13,"Đã kiểm chứng","Kiểm chứng một phần")))</f>
        <v/>
      </c>
      <c r="H13" s="83" t="str">
        <f>IF(A13="","",COUNTIF('4. B2_CT_TacDong'!$A$3:$A$202,A13))</f>
        <v/>
      </c>
      <c r="I13" s="83" t="str">
        <f t="shared" si="1"/>
        <v/>
      </c>
    </row>
    <row r="14" spans="1:9" ht="18.75">
      <c r="A14" s="83" t="str">
        <f>IF('4. B2_CT_TacDong'!A14="","",IF(COUNTIF('4. B2_CT_TacDong'!$A$3:A14,'4. B2_CT_TacDong'!A14)&gt;1,"",'4. B2_CT_TacDong'!A14))</f>
        <v/>
      </c>
      <c r="B14" s="83" t="str">
        <f>IF(A14="","",IFERROR(IF(INDEX('2. A2_CongViec'!$C$3:$C$202,MATCH(A14,'2. A2_CongViec'!$A$3:$A$202,0))="","",INDEX('2. A2_CongViec'!$C$3:$C$202,MATCH(A14,'2. A2_CongViec'!$A$3:$A$202,0))),""))</f>
        <v/>
      </c>
      <c r="C14" s="84" t="str">
        <f>IF(A14="","",SUMIFS('4. B2_CT_TacDong'!$N$3:$N$202,'4. B2_CT_TacDong'!$A$3:$A$202,A14,'4. B2_CT_TacDong'!$C$3:$C$202,"Số hóa")+SUMIFS('4. B2_CT_TacDong'!$N$3:$N$202,'4. B2_CT_TacDong'!$A$3:$A$202,A14,'4. B2_CT_TacDong'!$C$3:$C$202,"Cải tiến quy trình"))</f>
        <v/>
      </c>
      <c r="D14" s="84" t="str">
        <f>IF(A14="","",SUMIF('4. B2_CT_TacDong'!$A$3:$A$202,A14,'4. B2_CT_TacDong'!$N$3:$N$202)-C14)</f>
        <v/>
      </c>
      <c r="E14" s="84" t="str">
        <f>IF(A14="","",SUMIF('4. B2_CT_TacDong'!$A$3:$A$202,A14,'4. B2_CT_TacDong'!$O$3:$O$202))</f>
        <v/>
      </c>
      <c r="F14" s="84" t="str">
        <f t="shared" si="0"/>
        <v/>
      </c>
      <c r="G14" s="83" t="str">
        <f>IF(A14="","",IF(COUNTIFS('4. B2_CT_TacDong'!$A$3:$A$202,A14,'4. B2_CT_TacDong'!$P$3:$P$202,"ĐẠT")=0,"Chưa có dòng đạt",IF(COUNTIFS('4. B2_CT_TacDong'!$A$3:$A$202,A14,'4. B2_CT_TacDong'!$P$3:$P$202,"ĐẠT")=H14,"Đã kiểm chứng","Kiểm chứng một phần")))</f>
        <v/>
      </c>
      <c r="H14" s="83" t="str">
        <f>IF(A14="","",COUNTIF('4. B2_CT_TacDong'!$A$3:$A$202,A14))</f>
        <v/>
      </c>
      <c r="I14" s="83" t="str">
        <f t="shared" si="1"/>
        <v/>
      </c>
    </row>
    <row r="15" spans="1:9" ht="18.75">
      <c r="A15" s="83" t="str">
        <f>IF('4. B2_CT_TacDong'!A15="","",IF(COUNTIF('4. B2_CT_TacDong'!$A$3:A15,'4. B2_CT_TacDong'!A15)&gt;1,"",'4. B2_CT_TacDong'!A15))</f>
        <v/>
      </c>
      <c r="B15" s="83" t="str">
        <f>IF(A15="","",IFERROR(IF(INDEX('2. A2_CongViec'!$C$3:$C$202,MATCH(A15,'2. A2_CongViec'!$A$3:$A$202,0))="","",INDEX('2. A2_CongViec'!$C$3:$C$202,MATCH(A15,'2. A2_CongViec'!$A$3:$A$202,0))),""))</f>
        <v/>
      </c>
      <c r="C15" s="84" t="str">
        <f>IF(A15="","",SUMIFS('4. B2_CT_TacDong'!$N$3:$N$202,'4. B2_CT_TacDong'!$A$3:$A$202,A15,'4. B2_CT_TacDong'!$C$3:$C$202,"Số hóa")+SUMIFS('4. B2_CT_TacDong'!$N$3:$N$202,'4. B2_CT_TacDong'!$A$3:$A$202,A15,'4. B2_CT_TacDong'!$C$3:$C$202,"Cải tiến quy trình"))</f>
        <v/>
      </c>
      <c r="D15" s="84" t="str">
        <f>IF(A15="","",SUMIF('4. B2_CT_TacDong'!$A$3:$A$202,A15,'4. B2_CT_TacDong'!$N$3:$N$202)-C15)</f>
        <v/>
      </c>
      <c r="E15" s="84" t="str">
        <f>IF(A15="","",SUMIF('4. B2_CT_TacDong'!$A$3:$A$202,A15,'4. B2_CT_TacDong'!$O$3:$O$202))</f>
        <v/>
      </c>
      <c r="F15" s="84" t="str">
        <f t="shared" si="0"/>
        <v/>
      </c>
      <c r="G15" s="83" t="str">
        <f>IF(A15="","",IF(COUNTIFS('4. B2_CT_TacDong'!$A$3:$A$202,A15,'4. B2_CT_TacDong'!$P$3:$P$202,"ĐẠT")=0,"Chưa có dòng đạt",IF(COUNTIFS('4. B2_CT_TacDong'!$A$3:$A$202,A15,'4. B2_CT_TacDong'!$P$3:$P$202,"ĐẠT")=H15,"Đã kiểm chứng","Kiểm chứng một phần")))</f>
        <v/>
      </c>
      <c r="H15" s="83" t="str">
        <f>IF(A15="","",COUNTIF('4. B2_CT_TacDong'!$A$3:$A$202,A15))</f>
        <v/>
      </c>
      <c r="I15" s="83" t="str">
        <f t="shared" si="1"/>
        <v/>
      </c>
    </row>
    <row r="16" spans="1:9" ht="18.75">
      <c r="A16" s="83" t="str">
        <f>IF('4. B2_CT_TacDong'!A16="","",IF(COUNTIF('4. B2_CT_TacDong'!$A$3:A16,'4. B2_CT_TacDong'!A16)&gt;1,"",'4. B2_CT_TacDong'!A16))</f>
        <v/>
      </c>
      <c r="B16" s="83" t="str">
        <f>IF(A16="","",IFERROR(IF(INDEX('2. A2_CongViec'!$C$3:$C$202,MATCH(A16,'2. A2_CongViec'!$A$3:$A$202,0))="","",INDEX('2. A2_CongViec'!$C$3:$C$202,MATCH(A16,'2. A2_CongViec'!$A$3:$A$202,0))),""))</f>
        <v/>
      </c>
      <c r="C16" s="84" t="str">
        <f>IF(A16="","",SUMIFS('4. B2_CT_TacDong'!$N$3:$N$202,'4. B2_CT_TacDong'!$A$3:$A$202,A16,'4. B2_CT_TacDong'!$C$3:$C$202,"Số hóa")+SUMIFS('4. B2_CT_TacDong'!$N$3:$N$202,'4. B2_CT_TacDong'!$A$3:$A$202,A16,'4. B2_CT_TacDong'!$C$3:$C$202,"Cải tiến quy trình"))</f>
        <v/>
      </c>
      <c r="D16" s="84" t="str">
        <f>IF(A16="","",SUMIF('4. B2_CT_TacDong'!$A$3:$A$202,A16,'4. B2_CT_TacDong'!$N$3:$N$202)-C16)</f>
        <v/>
      </c>
      <c r="E16" s="84" t="str">
        <f>IF(A16="","",SUMIF('4. B2_CT_TacDong'!$A$3:$A$202,A16,'4. B2_CT_TacDong'!$O$3:$O$202))</f>
        <v/>
      </c>
      <c r="F16" s="84" t="str">
        <f t="shared" si="0"/>
        <v/>
      </c>
      <c r="G16" s="83" t="str">
        <f>IF(A16="","",IF(COUNTIFS('4. B2_CT_TacDong'!$A$3:$A$202,A16,'4. B2_CT_TacDong'!$P$3:$P$202,"ĐẠT")=0,"Chưa có dòng đạt",IF(COUNTIFS('4. B2_CT_TacDong'!$A$3:$A$202,A16,'4. B2_CT_TacDong'!$P$3:$P$202,"ĐẠT")=H16,"Đã kiểm chứng","Kiểm chứng một phần")))</f>
        <v/>
      </c>
      <c r="H16" s="83" t="str">
        <f>IF(A16="","",COUNTIF('4. B2_CT_TacDong'!$A$3:$A$202,A16))</f>
        <v/>
      </c>
      <c r="I16" s="83" t="str">
        <f t="shared" si="1"/>
        <v/>
      </c>
    </row>
    <row r="17" spans="1:9" ht="18.75">
      <c r="A17" s="83" t="str">
        <f>IF('4. B2_CT_TacDong'!A17="","",IF(COUNTIF('4. B2_CT_TacDong'!$A$3:A17,'4. B2_CT_TacDong'!A17)&gt;1,"",'4. B2_CT_TacDong'!A17))</f>
        <v/>
      </c>
      <c r="B17" s="83" t="str">
        <f>IF(A17="","",IFERROR(IF(INDEX('2. A2_CongViec'!$C$3:$C$202,MATCH(A17,'2. A2_CongViec'!$A$3:$A$202,0))="","",INDEX('2. A2_CongViec'!$C$3:$C$202,MATCH(A17,'2. A2_CongViec'!$A$3:$A$202,0))),""))</f>
        <v/>
      </c>
      <c r="C17" s="84" t="str">
        <f>IF(A17="","",SUMIFS('4. B2_CT_TacDong'!$N$3:$N$202,'4. B2_CT_TacDong'!$A$3:$A$202,A17,'4. B2_CT_TacDong'!$C$3:$C$202,"Số hóa")+SUMIFS('4. B2_CT_TacDong'!$N$3:$N$202,'4. B2_CT_TacDong'!$A$3:$A$202,A17,'4. B2_CT_TacDong'!$C$3:$C$202,"Cải tiến quy trình"))</f>
        <v/>
      </c>
      <c r="D17" s="84" t="str">
        <f>IF(A17="","",SUMIF('4. B2_CT_TacDong'!$A$3:$A$202,A17,'4. B2_CT_TacDong'!$N$3:$N$202)-C17)</f>
        <v/>
      </c>
      <c r="E17" s="84" t="str">
        <f>IF(A17="","",SUMIF('4. B2_CT_TacDong'!$A$3:$A$202,A17,'4. B2_CT_TacDong'!$O$3:$O$202))</f>
        <v/>
      </c>
      <c r="F17" s="84" t="str">
        <f t="shared" si="0"/>
        <v/>
      </c>
      <c r="G17" s="83" t="str">
        <f>IF(A17="","",IF(COUNTIFS('4. B2_CT_TacDong'!$A$3:$A$202,A17,'4. B2_CT_TacDong'!$P$3:$P$202,"ĐẠT")=0,"Chưa có dòng đạt",IF(COUNTIFS('4. B2_CT_TacDong'!$A$3:$A$202,A17,'4. B2_CT_TacDong'!$P$3:$P$202,"ĐẠT")=H17,"Đã kiểm chứng","Kiểm chứng một phần")))</f>
        <v/>
      </c>
      <c r="H17" s="83" t="str">
        <f>IF(A17="","",COUNTIF('4. B2_CT_TacDong'!$A$3:$A$202,A17))</f>
        <v/>
      </c>
      <c r="I17" s="83" t="str">
        <f t="shared" si="1"/>
        <v/>
      </c>
    </row>
    <row r="18" spans="1:9" ht="18.75">
      <c r="A18" s="83" t="str">
        <f>IF('4. B2_CT_TacDong'!A18="","",IF(COUNTIF('4. B2_CT_TacDong'!$A$3:A18,'4. B2_CT_TacDong'!A18)&gt;1,"",'4. B2_CT_TacDong'!A18))</f>
        <v/>
      </c>
      <c r="B18" s="83" t="str">
        <f>IF(A18="","",IFERROR(IF(INDEX('2. A2_CongViec'!$C$3:$C$202,MATCH(A18,'2. A2_CongViec'!$A$3:$A$202,0))="","",INDEX('2. A2_CongViec'!$C$3:$C$202,MATCH(A18,'2. A2_CongViec'!$A$3:$A$202,0))),""))</f>
        <v/>
      </c>
      <c r="C18" s="84" t="str">
        <f>IF(A18="","",SUMIFS('4. B2_CT_TacDong'!$N$3:$N$202,'4. B2_CT_TacDong'!$A$3:$A$202,A18,'4. B2_CT_TacDong'!$C$3:$C$202,"Số hóa")+SUMIFS('4. B2_CT_TacDong'!$N$3:$N$202,'4. B2_CT_TacDong'!$A$3:$A$202,A18,'4. B2_CT_TacDong'!$C$3:$C$202,"Cải tiến quy trình"))</f>
        <v/>
      </c>
      <c r="D18" s="84" t="str">
        <f>IF(A18="","",SUMIF('4. B2_CT_TacDong'!$A$3:$A$202,A18,'4. B2_CT_TacDong'!$N$3:$N$202)-C18)</f>
        <v/>
      </c>
      <c r="E18" s="84" t="str">
        <f>IF(A18="","",SUMIF('4. B2_CT_TacDong'!$A$3:$A$202,A18,'4. B2_CT_TacDong'!$O$3:$O$202))</f>
        <v/>
      </c>
      <c r="F18" s="84" t="str">
        <f t="shared" si="0"/>
        <v/>
      </c>
      <c r="G18" s="83" t="str">
        <f>IF(A18="","",IF(COUNTIFS('4. B2_CT_TacDong'!$A$3:$A$202,A18,'4. B2_CT_TacDong'!$P$3:$P$202,"ĐẠT")=0,"Chưa có dòng đạt",IF(COUNTIFS('4. B2_CT_TacDong'!$A$3:$A$202,A18,'4. B2_CT_TacDong'!$P$3:$P$202,"ĐẠT")=H18,"Đã kiểm chứng","Kiểm chứng một phần")))</f>
        <v/>
      </c>
      <c r="H18" s="83" t="str">
        <f>IF(A18="","",COUNTIF('4. B2_CT_TacDong'!$A$3:$A$202,A18))</f>
        <v/>
      </c>
      <c r="I18" s="83" t="str">
        <f t="shared" si="1"/>
        <v/>
      </c>
    </row>
    <row r="19" spans="1:9" ht="18.75">
      <c r="A19" s="83" t="str">
        <f>IF('4. B2_CT_TacDong'!A19="","",IF(COUNTIF('4. B2_CT_TacDong'!$A$3:A19,'4. B2_CT_TacDong'!A19)&gt;1,"",'4. B2_CT_TacDong'!A19))</f>
        <v/>
      </c>
      <c r="B19" s="83" t="str">
        <f>IF(A19="","",IFERROR(IF(INDEX('2. A2_CongViec'!$C$3:$C$202,MATCH(A19,'2. A2_CongViec'!$A$3:$A$202,0))="","",INDEX('2. A2_CongViec'!$C$3:$C$202,MATCH(A19,'2. A2_CongViec'!$A$3:$A$202,0))),""))</f>
        <v/>
      </c>
      <c r="C19" s="84" t="str">
        <f>IF(A19="","",SUMIFS('4. B2_CT_TacDong'!$N$3:$N$202,'4. B2_CT_TacDong'!$A$3:$A$202,A19,'4. B2_CT_TacDong'!$C$3:$C$202,"Số hóa")+SUMIFS('4. B2_CT_TacDong'!$N$3:$N$202,'4. B2_CT_TacDong'!$A$3:$A$202,A19,'4. B2_CT_TacDong'!$C$3:$C$202,"Cải tiến quy trình"))</f>
        <v/>
      </c>
      <c r="D19" s="84" t="str">
        <f>IF(A19="","",SUMIF('4. B2_CT_TacDong'!$A$3:$A$202,A19,'4. B2_CT_TacDong'!$N$3:$N$202)-C19)</f>
        <v/>
      </c>
      <c r="E19" s="84" t="str">
        <f>IF(A19="","",SUMIF('4. B2_CT_TacDong'!$A$3:$A$202,A19,'4. B2_CT_TacDong'!$O$3:$O$202))</f>
        <v/>
      </c>
      <c r="F19" s="84" t="str">
        <f t="shared" si="0"/>
        <v/>
      </c>
      <c r="G19" s="83" t="str">
        <f>IF(A19="","",IF(COUNTIFS('4. B2_CT_TacDong'!$A$3:$A$202,A19,'4. B2_CT_TacDong'!$P$3:$P$202,"ĐẠT")=0,"Chưa có dòng đạt",IF(COUNTIFS('4. B2_CT_TacDong'!$A$3:$A$202,A19,'4. B2_CT_TacDong'!$P$3:$P$202,"ĐẠT")=H19,"Đã kiểm chứng","Kiểm chứng một phần")))</f>
        <v/>
      </c>
      <c r="H19" s="83" t="str">
        <f>IF(A19="","",COUNTIF('4. B2_CT_TacDong'!$A$3:$A$202,A19))</f>
        <v/>
      </c>
      <c r="I19" s="83" t="str">
        <f t="shared" si="1"/>
        <v/>
      </c>
    </row>
    <row r="20" spans="1:9" ht="18.75">
      <c r="A20" s="83" t="str">
        <f>IF('4. B2_CT_TacDong'!A20="","",IF(COUNTIF('4. B2_CT_TacDong'!$A$3:A20,'4. B2_CT_TacDong'!A20)&gt;1,"",'4. B2_CT_TacDong'!A20))</f>
        <v/>
      </c>
      <c r="B20" s="83" t="str">
        <f>IF(A20="","",IFERROR(IF(INDEX('2. A2_CongViec'!$C$3:$C$202,MATCH(A20,'2. A2_CongViec'!$A$3:$A$202,0))="","",INDEX('2. A2_CongViec'!$C$3:$C$202,MATCH(A20,'2. A2_CongViec'!$A$3:$A$202,0))),""))</f>
        <v/>
      </c>
      <c r="C20" s="84" t="str">
        <f>IF(A20="","",SUMIFS('4. B2_CT_TacDong'!$N$3:$N$202,'4. B2_CT_TacDong'!$A$3:$A$202,A20,'4. B2_CT_TacDong'!$C$3:$C$202,"Số hóa")+SUMIFS('4. B2_CT_TacDong'!$N$3:$N$202,'4. B2_CT_TacDong'!$A$3:$A$202,A20,'4. B2_CT_TacDong'!$C$3:$C$202,"Cải tiến quy trình"))</f>
        <v/>
      </c>
      <c r="D20" s="84" t="str">
        <f>IF(A20="","",SUMIF('4. B2_CT_TacDong'!$A$3:$A$202,A20,'4. B2_CT_TacDong'!$N$3:$N$202)-C20)</f>
        <v/>
      </c>
      <c r="E20" s="84" t="str">
        <f>IF(A20="","",SUMIF('4. B2_CT_TacDong'!$A$3:$A$202,A20,'4. B2_CT_TacDong'!$O$3:$O$202))</f>
        <v/>
      </c>
      <c r="F20" s="84" t="str">
        <f t="shared" si="0"/>
        <v/>
      </c>
      <c r="G20" s="83" t="str">
        <f>IF(A20="","",IF(COUNTIFS('4. B2_CT_TacDong'!$A$3:$A$202,A20,'4. B2_CT_TacDong'!$P$3:$P$202,"ĐẠT")=0,"Chưa có dòng đạt",IF(COUNTIFS('4. B2_CT_TacDong'!$A$3:$A$202,A20,'4. B2_CT_TacDong'!$P$3:$P$202,"ĐẠT")=H20,"Đã kiểm chứng","Kiểm chứng một phần")))</f>
        <v/>
      </c>
      <c r="H20" s="83" t="str">
        <f>IF(A20="","",COUNTIF('4. B2_CT_TacDong'!$A$3:$A$202,A20))</f>
        <v/>
      </c>
      <c r="I20" s="83" t="str">
        <f t="shared" si="1"/>
        <v/>
      </c>
    </row>
    <row r="21" spans="1:9" ht="18.75">
      <c r="A21" s="83" t="str">
        <f>IF('4. B2_CT_TacDong'!A21="","",IF(COUNTIF('4. B2_CT_TacDong'!$A$3:A21,'4. B2_CT_TacDong'!A21)&gt;1,"",'4. B2_CT_TacDong'!A21))</f>
        <v/>
      </c>
      <c r="B21" s="83" t="str">
        <f>IF(A21="","",IFERROR(IF(INDEX('2. A2_CongViec'!$C$3:$C$202,MATCH(A21,'2. A2_CongViec'!$A$3:$A$202,0))="","",INDEX('2. A2_CongViec'!$C$3:$C$202,MATCH(A21,'2. A2_CongViec'!$A$3:$A$202,0))),""))</f>
        <v/>
      </c>
      <c r="C21" s="84" t="str">
        <f>IF(A21="","",SUMIFS('4. B2_CT_TacDong'!$N$3:$N$202,'4. B2_CT_TacDong'!$A$3:$A$202,A21,'4. B2_CT_TacDong'!$C$3:$C$202,"Số hóa")+SUMIFS('4. B2_CT_TacDong'!$N$3:$N$202,'4. B2_CT_TacDong'!$A$3:$A$202,A21,'4. B2_CT_TacDong'!$C$3:$C$202,"Cải tiến quy trình"))</f>
        <v/>
      </c>
      <c r="D21" s="84" t="str">
        <f>IF(A21="","",SUMIF('4. B2_CT_TacDong'!$A$3:$A$202,A21,'4. B2_CT_TacDong'!$N$3:$N$202)-C21)</f>
        <v/>
      </c>
      <c r="E21" s="84" t="str">
        <f>IF(A21="","",SUMIF('4. B2_CT_TacDong'!$A$3:$A$202,A21,'4. B2_CT_TacDong'!$O$3:$O$202))</f>
        <v/>
      </c>
      <c r="F21" s="84" t="str">
        <f t="shared" si="0"/>
        <v/>
      </c>
      <c r="G21" s="83" t="str">
        <f>IF(A21="","",IF(COUNTIFS('4. B2_CT_TacDong'!$A$3:$A$202,A21,'4. B2_CT_TacDong'!$P$3:$P$202,"ĐẠT")=0,"Chưa có dòng đạt",IF(COUNTIFS('4. B2_CT_TacDong'!$A$3:$A$202,A21,'4. B2_CT_TacDong'!$P$3:$P$202,"ĐẠT")=H21,"Đã kiểm chứng","Kiểm chứng một phần")))</f>
        <v/>
      </c>
      <c r="H21" s="83" t="str">
        <f>IF(A21="","",COUNTIF('4. B2_CT_TacDong'!$A$3:$A$202,A21))</f>
        <v/>
      </c>
      <c r="I21" s="83" t="str">
        <f t="shared" si="1"/>
        <v/>
      </c>
    </row>
    <row r="22" spans="1:9" ht="18.75">
      <c r="A22" s="83" t="str">
        <f>IF('4. B2_CT_TacDong'!A22="","",IF(COUNTIF('4. B2_CT_TacDong'!$A$3:A22,'4. B2_CT_TacDong'!A22)&gt;1,"",'4. B2_CT_TacDong'!A22))</f>
        <v/>
      </c>
      <c r="B22" s="83" t="str">
        <f>IF(A22="","",IFERROR(IF(INDEX('2. A2_CongViec'!$C$3:$C$202,MATCH(A22,'2. A2_CongViec'!$A$3:$A$202,0))="","",INDEX('2. A2_CongViec'!$C$3:$C$202,MATCH(A22,'2. A2_CongViec'!$A$3:$A$202,0))),""))</f>
        <v/>
      </c>
      <c r="C22" s="84" t="str">
        <f>IF(A22="","",SUMIFS('4. B2_CT_TacDong'!$N$3:$N$202,'4. B2_CT_TacDong'!$A$3:$A$202,A22,'4. B2_CT_TacDong'!$C$3:$C$202,"Số hóa")+SUMIFS('4. B2_CT_TacDong'!$N$3:$N$202,'4. B2_CT_TacDong'!$A$3:$A$202,A22,'4. B2_CT_TacDong'!$C$3:$C$202,"Cải tiến quy trình"))</f>
        <v/>
      </c>
      <c r="D22" s="84" t="str">
        <f>IF(A22="","",SUMIF('4. B2_CT_TacDong'!$A$3:$A$202,A22,'4. B2_CT_TacDong'!$N$3:$N$202)-C22)</f>
        <v/>
      </c>
      <c r="E22" s="84" t="str">
        <f>IF(A22="","",SUMIF('4. B2_CT_TacDong'!$A$3:$A$202,A22,'4. B2_CT_TacDong'!$O$3:$O$202))</f>
        <v/>
      </c>
      <c r="F22" s="84" t="str">
        <f t="shared" si="0"/>
        <v/>
      </c>
      <c r="G22" s="83" t="str">
        <f>IF(A22="","",IF(COUNTIFS('4. B2_CT_TacDong'!$A$3:$A$202,A22,'4. B2_CT_TacDong'!$P$3:$P$202,"ĐẠT")=0,"Chưa có dòng đạt",IF(COUNTIFS('4. B2_CT_TacDong'!$A$3:$A$202,A22,'4. B2_CT_TacDong'!$P$3:$P$202,"ĐẠT")=H22,"Đã kiểm chứng","Kiểm chứng một phần")))</f>
        <v/>
      </c>
      <c r="H22" s="83" t="str">
        <f>IF(A22="","",COUNTIF('4. B2_CT_TacDong'!$A$3:$A$202,A22))</f>
        <v/>
      </c>
      <c r="I22" s="83" t="str">
        <f t="shared" si="1"/>
        <v/>
      </c>
    </row>
    <row r="23" spans="1:9" ht="18.75">
      <c r="A23" s="83" t="str">
        <f>IF('4. B2_CT_TacDong'!A23="","",IF(COUNTIF('4. B2_CT_TacDong'!$A$3:A23,'4. B2_CT_TacDong'!A23)&gt;1,"",'4. B2_CT_TacDong'!A23))</f>
        <v/>
      </c>
      <c r="B23" s="83" t="str">
        <f>IF(A23="","",IFERROR(IF(INDEX('2. A2_CongViec'!$C$3:$C$202,MATCH(A23,'2. A2_CongViec'!$A$3:$A$202,0))="","",INDEX('2. A2_CongViec'!$C$3:$C$202,MATCH(A23,'2. A2_CongViec'!$A$3:$A$202,0))),""))</f>
        <v/>
      </c>
      <c r="C23" s="84" t="str">
        <f>IF(A23="","",SUMIFS('4. B2_CT_TacDong'!$N$3:$N$202,'4. B2_CT_TacDong'!$A$3:$A$202,A23,'4. B2_CT_TacDong'!$C$3:$C$202,"Số hóa")+SUMIFS('4. B2_CT_TacDong'!$N$3:$N$202,'4. B2_CT_TacDong'!$A$3:$A$202,A23,'4. B2_CT_TacDong'!$C$3:$C$202,"Cải tiến quy trình"))</f>
        <v/>
      </c>
      <c r="D23" s="84" t="str">
        <f>IF(A23="","",SUMIF('4. B2_CT_TacDong'!$A$3:$A$202,A23,'4. B2_CT_TacDong'!$N$3:$N$202)-C23)</f>
        <v/>
      </c>
      <c r="E23" s="84" t="str">
        <f>IF(A23="","",SUMIF('4. B2_CT_TacDong'!$A$3:$A$202,A23,'4. B2_CT_TacDong'!$O$3:$O$202))</f>
        <v/>
      </c>
      <c r="F23" s="84" t="str">
        <f t="shared" si="0"/>
        <v/>
      </c>
      <c r="G23" s="83" t="str">
        <f>IF(A23="","",IF(COUNTIFS('4. B2_CT_TacDong'!$A$3:$A$202,A23,'4. B2_CT_TacDong'!$P$3:$P$202,"ĐẠT")=0,"Chưa có dòng đạt",IF(COUNTIFS('4. B2_CT_TacDong'!$A$3:$A$202,A23,'4. B2_CT_TacDong'!$P$3:$P$202,"ĐẠT")=H23,"Đã kiểm chứng","Kiểm chứng một phần")))</f>
        <v/>
      </c>
      <c r="H23" s="83" t="str">
        <f>IF(A23="","",COUNTIF('4. B2_CT_TacDong'!$A$3:$A$202,A23))</f>
        <v/>
      </c>
      <c r="I23" s="83" t="str">
        <f t="shared" si="1"/>
        <v/>
      </c>
    </row>
    <row r="24" spans="1:9" ht="18.75">
      <c r="A24" s="83" t="str">
        <f>IF('4. B2_CT_TacDong'!A24="","",IF(COUNTIF('4. B2_CT_TacDong'!$A$3:A24,'4. B2_CT_TacDong'!A24)&gt;1,"",'4. B2_CT_TacDong'!A24))</f>
        <v/>
      </c>
      <c r="B24" s="83" t="str">
        <f>IF(A24="","",IFERROR(IF(INDEX('2. A2_CongViec'!$C$3:$C$202,MATCH(A24,'2. A2_CongViec'!$A$3:$A$202,0))="","",INDEX('2. A2_CongViec'!$C$3:$C$202,MATCH(A24,'2. A2_CongViec'!$A$3:$A$202,0))),""))</f>
        <v/>
      </c>
      <c r="C24" s="84" t="str">
        <f>IF(A24="","",SUMIFS('4. B2_CT_TacDong'!$N$3:$N$202,'4. B2_CT_TacDong'!$A$3:$A$202,A24,'4. B2_CT_TacDong'!$C$3:$C$202,"Số hóa")+SUMIFS('4. B2_CT_TacDong'!$N$3:$N$202,'4. B2_CT_TacDong'!$A$3:$A$202,A24,'4. B2_CT_TacDong'!$C$3:$C$202,"Cải tiến quy trình"))</f>
        <v/>
      </c>
      <c r="D24" s="84" t="str">
        <f>IF(A24="","",SUMIF('4. B2_CT_TacDong'!$A$3:$A$202,A24,'4. B2_CT_TacDong'!$N$3:$N$202)-C24)</f>
        <v/>
      </c>
      <c r="E24" s="84" t="str">
        <f>IF(A24="","",SUMIF('4. B2_CT_TacDong'!$A$3:$A$202,A24,'4. B2_CT_TacDong'!$O$3:$O$202))</f>
        <v/>
      </c>
      <c r="F24" s="84" t="str">
        <f t="shared" si="0"/>
        <v/>
      </c>
      <c r="G24" s="83" t="str">
        <f>IF(A24="","",IF(COUNTIFS('4. B2_CT_TacDong'!$A$3:$A$202,A24,'4. B2_CT_TacDong'!$P$3:$P$202,"ĐẠT")=0,"Chưa có dòng đạt",IF(COUNTIFS('4. B2_CT_TacDong'!$A$3:$A$202,A24,'4. B2_CT_TacDong'!$P$3:$P$202,"ĐẠT")=H24,"Đã kiểm chứng","Kiểm chứng một phần")))</f>
        <v/>
      </c>
      <c r="H24" s="83" t="str">
        <f>IF(A24="","",COUNTIF('4. B2_CT_TacDong'!$A$3:$A$202,A24))</f>
        <v/>
      </c>
      <c r="I24" s="83" t="str">
        <f t="shared" si="1"/>
        <v/>
      </c>
    </row>
    <row r="25" spans="1:9" ht="18.75">
      <c r="A25" s="83" t="str">
        <f>IF('4. B2_CT_TacDong'!A25="","",IF(COUNTIF('4. B2_CT_TacDong'!$A$3:A25,'4. B2_CT_TacDong'!A25)&gt;1,"",'4. B2_CT_TacDong'!A25))</f>
        <v/>
      </c>
      <c r="B25" s="83" t="str">
        <f>IF(A25="","",IFERROR(IF(INDEX('2. A2_CongViec'!$C$3:$C$202,MATCH(A25,'2. A2_CongViec'!$A$3:$A$202,0))="","",INDEX('2. A2_CongViec'!$C$3:$C$202,MATCH(A25,'2. A2_CongViec'!$A$3:$A$202,0))),""))</f>
        <v/>
      </c>
      <c r="C25" s="84" t="str">
        <f>IF(A25="","",SUMIFS('4. B2_CT_TacDong'!$N$3:$N$202,'4. B2_CT_TacDong'!$A$3:$A$202,A25,'4. B2_CT_TacDong'!$C$3:$C$202,"Số hóa")+SUMIFS('4. B2_CT_TacDong'!$N$3:$N$202,'4. B2_CT_TacDong'!$A$3:$A$202,A25,'4. B2_CT_TacDong'!$C$3:$C$202,"Cải tiến quy trình"))</f>
        <v/>
      </c>
      <c r="D25" s="84" t="str">
        <f>IF(A25="","",SUMIF('4. B2_CT_TacDong'!$A$3:$A$202,A25,'4. B2_CT_TacDong'!$N$3:$N$202)-C25)</f>
        <v/>
      </c>
      <c r="E25" s="84" t="str">
        <f>IF(A25="","",SUMIF('4. B2_CT_TacDong'!$A$3:$A$202,A25,'4. B2_CT_TacDong'!$O$3:$O$202))</f>
        <v/>
      </c>
      <c r="F25" s="84" t="str">
        <f t="shared" si="0"/>
        <v/>
      </c>
      <c r="G25" s="83" t="str">
        <f>IF(A25="","",IF(COUNTIFS('4. B2_CT_TacDong'!$A$3:$A$202,A25,'4. B2_CT_TacDong'!$P$3:$P$202,"ĐẠT")=0,"Chưa có dòng đạt",IF(COUNTIFS('4. B2_CT_TacDong'!$A$3:$A$202,A25,'4. B2_CT_TacDong'!$P$3:$P$202,"ĐẠT")=H25,"Đã kiểm chứng","Kiểm chứng một phần")))</f>
        <v/>
      </c>
      <c r="H25" s="83" t="str">
        <f>IF(A25="","",COUNTIF('4. B2_CT_TacDong'!$A$3:$A$202,A25))</f>
        <v/>
      </c>
      <c r="I25" s="83" t="str">
        <f t="shared" si="1"/>
        <v/>
      </c>
    </row>
    <row r="26" spans="1:9" ht="18.75">
      <c r="A26" s="83" t="str">
        <f>IF('4. B2_CT_TacDong'!A26="","",IF(COUNTIF('4. B2_CT_TacDong'!$A$3:A26,'4. B2_CT_TacDong'!A26)&gt;1,"",'4. B2_CT_TacDong'!A26))</f>
        <v/>
      </c>
      <c r="B26" s="83" t="str">
        <f>IF(A26="","",IFERROR(IF(INDEX('2. A2_CongViec'!$C$3:$C$202,MATCH(A26,'2. A2_CongViec'!$A$3:$A$202,0))="","",INDEX('2. A2_CongViec'!$C$3:$C$202,MATCH(A26,'2. A2_CongViec'!$A$3:$A$202,0))),""))</f>
        <v/>
      </c>
      <c r="C26" s="84" t="str">
        <f>IF(A26="","",SUMIFS('4. B2_CT_TacDong'!$N$3:$N$202,'4. B2_CT_TacDong'!$A$3:$A$202,A26,'4. B2_CT_TacDong'!$C$3:$C$202,"Số hóa")+SUMIFS('4. B2_CT_TacDong'!$N$3:$N$202,'4. B2_CT_TacDong'!$A$3:$A$202,A26,'4. B2_CT_TacDong'!$C$3:$C$202,"Cải tiến quy trình"))</f>
        <v/>
      </c>
      <c r="D26" s="84" t="str">
        <f>IF(A26="","",SUMIF('4. B2_CT_TacDong'!$A$3:$A$202,A26,'4. B2_CT_TacDong'!$N$3:$N$202)-C26)</f>
        <v/>
      </c>
      <c r="E26" s="84" t="str">
        <f>IF(A26="","",SUMIF('4. B2_CT_TacDong'!$A$3:$A$202,A26,'4. B2_CT_TacDong'!$O$3:$O$202))</f>
        <v/>
      </c>
      <c r="F26" s="84" t="str">
        <f t="shared" si="0"/>
        <v/>
      </c>
      <c r="G26" s="83" t="str">
        <f>IF(A26="","",IF(COUNTIFS('4. B2_CT_TacDong'!$A$3:$A$202,A26,'4. B2_CT_TacDong'!$P$3:$P$202,"ĐẠT")=0,"Chưa có dòng đạt",IF(COUNTIFS('4. B2_CT_TacDong'!$A$3:$A$202,A26,'4. B2_CT_TacDong'!$P$3:$P$202,"ĐẠT")=H26,"Đã kiểm chứng","Kiểm chứng một phần")))</f>
        <v/>
      </c>
      <c r="H26" s="83" t="str">
        <f>IF(A26="","",COUNTIF('4. B2_CT_TacDong'!$A$3:$A$202,A26))</f>
        <v/>
      </c>
      <c r="I26" s="83" t="str">
        <f t="shared" si="1"/>
        <v/>
      </c>
    </row>
    <row r="27" spans="1:9" ht="18.75">
      <c r="A27" s="83" t="str">
        <f>IF('4. B2_CT_TacDong'!A27="","",IF(COUNTIF('4. B2_CT_TacDong'!$A$3:A27,'4. B2_CT_TacDong'!A27)&gt;1,"",'4. B2_CT_TacDong'!A27))</f>
        <v/>
      </c>
      <c r="B27" s="83" t="str">
        <f>IF(A27="","",IFERROR(IF(INDEX('2. A2_CongViec'!$C$3:$C$202,MATCH(A27,'2. A2_CongViec'!$A$3:$A$202,0))="","",INDEX('2. A2_CongViec'!$C$3:$C$202,MATCH(A27,'2. A2_CongViec'!$A$3:$A$202,0))),""))</f>
        <v/>
      </c>
      <c r="C27" s="84" t="str">
        <f>IF(A27="","",SUMIFS('4. B2_CT_TacDong'!$N$3:$N$202,'4. B2_CT_TacDong'!$A$3:$A$202,A27,'4. B2_CT_TacDong'!$C$3:$C$202,"Số hóa")+SUMIFS('4. B2_CT_TacDong'!$N$3:$N$202,'4. B2_CT_TacDong'!$A$3:$A$202,A27,'4. B2_CT_TacDong'!$C$3:$C$202,"Cải tiến quy trình"))</f>
        <v/>
      </c>
      <c r="D27" s="84" t="str">
        <f>IF(A27="","",SUMIF('4. B2_CT_TacDong'!$A$3:$A$202,A27,'4. B2_CT_TacDong'!$N$3:$N$202)-C27)</f>
        <v/>
      </c>
      <c r="E27" s="84" t="str">
        <f>IF(A27="","",SUMIF('4. B2_CT_TacDong'!$A$3:$A$202,A27,'4. B2_CT_TacDong'!$O$3:$O$202))</f>
        <v/>
      </c>
      <c r="F27" s="84" t="str">
        <f t="shared" si="0"/>
        <v/>
      </c>
      <c r="G27" s="83" t="str">
        <f>IF(A27="","",IF(COUNTIFS('4. B2_CT_TacDong'!$A$3:$A$202,A27,'4. B2_CT_TacDong'!$P$3:$P$202,"ĐẠT")=0,"Chưa có dòng đạt",IF(COUNTIFS('4. B2_CT_TacDong'!$A$3:$A$202,A27,'4. B2_CT_TacDong'!$P$3:$P$202,"ĐẠT")=H27,"Đã kiểm chứng","Kiểm chứng một phần")))</f>
        <v/>
      </c>
      <c r="H27" s="83" t="str">
        <f>IF(A27="","",COUNTIF('4. B2_CT_TacDong'!$A$3:$A$202,A27))</f>
        <v/>
      </c>
      <c r="I27" s="83" t="str">
        <f t="shared" si="1"/>
        <v/>
      </c>
    </row>
    <row r="28" spans="1:9" ht="18.75">
      <c r="A28" s="83" t="str">
        <f>IF('4. B2_CT_TacDong'!A28="","",IF(COUNTIF('4. B2_CT_TacDong'!$A$3:A28,'4. B2_CT_TacDong'!A28)&gt;1,"",'4. B2_CT_TacDong'!A28))</f>
        <v/>
      </c>
      <c r="B28" s="83" t="str">
        <f>IF(A28="","",IFERROR(IF(INDEX('2. A2_CongViec'!$C$3:$C$202,MATCH(A28,'2. A2_CongViec'!$A$3:$A$202,0))="","",INDEX('2. A2_CongViec'!$C$3:$C$202,MATCH(A28,'2. A2_CongViec'!$A$3:$A$202,0))),""))</f>
        <v/>
      </c>
      <c r="C28" s="84" t="str">
        <f>IF(A28="","",SUMIFS('4. B2_CT_TacDong'!$N$3:$N$202,'4. B2_CT_TacDong'!$A$3:$A$202,A28,'4. B2_CT_TacDong'!$C$3:$C$202,"Số hóa")+SUMIFS('4. B2_CT_TacDong'!$N$3:$N$202,'4. B2_CT_TacDong'!$A$3:$A$202,A28,'4. B2_CT_TacDong'!$C$3:$C$202,"Cải tiến quy trình"))</f>
        <v/>
      </c>
      <c r="D28" s="84" t="str">
        <f>IF(A28="","",SUMIF('4. B2_CT_TacDong'!$A$3:$A$202,A28,'4. B2_CT_TacDong'!$N$3:$N$202)-C28)</f>
        <v/>
      </c>
      <c r="E28" s="84" t="str">
        <f>IF(A28="","",SUMIF('4. B2_CT_TacDong'!$A$3:$A$202,A28,'4. B2_CT_TacDong'!$O$3:$O$202))</f>
        <v/>
      </c>
      <c r="F28" s="84" t="str">
        <f t="shared" si="0"/>
        <v/>
      </c>
      <c r="G28" s="83" t="str">
        <f>IF(A28="","",IF(COUNTIFS('4. B2_CT_TacDong'!$A$3:$A$202,A28,'4. B2_CT_TacDong'!$P$3:$P$202,"ĐẠT")=0,"Chưa có dòng đạt",IF(COUNTIFS('4. B2_CT_TacDong'!$A$3:$A$202,A28,'4. B2_CT_TacDong'!$P$3:$P$202,"ĐẠT")=H28,"Đã kiểm chứng","Kiểm chứng một phần")))</f>
        <v/>
      </c>
      <c r="H28" s="83" t="str">
        <f>IF(A28="","",COUNTIF('4. B2_CT_TacDong'!$A$3:$A$202,A28))</f>
        <v/>
      </c>
      <c r="I28" s="83" t="str">
        <f t="shared" si="1"/>
        <v/>
      </c>
    </row>
    <row r="29" spans="1:9" ht="18.75">
      <c r="A29" s="83" t="str">
        <f>IF('4. B2_CT_TacDong'!A29="","",IF(COUNTIF('4. B2_CT_TacDong'!$A$3:A29,'4. B2_CT_TacDong'!A29)&gt;1,"",'4. B2_CT_TacDong'!A29))</f>
        <v/>
      </c>
      <c r="B29" s="83" t="str">
        <f>IF(A29="","",IFERROR(IF(INDEX('2. A2_CongViec'!$C$3:$C$202,MATCH(A29,'2. A2_CongViec'!$A$3:$A$202,0))="","",INDEX('2. A2_CongViec'!$C$3:$C$202,MATCH(A29,'2. A2_CongViec'!$A$3:$A$202,0))),""))</f>
        <v/>
      </c>
      <c r="C29" s="84" t="str">
        <f>IF(A29="","",SUMIFS('4. B2_CT_TacDong'!$N$3:$N$202,'4. B2_CT_TacDong'!$A$3:$A$202,A29,'4. B2_CT_TacDong'!$C$3:$C$202,"Số hóa")+SUMIFS('4. B2_CT_TacDong'!$N$3:$N$202,'4. B2_CT_TacDong'!$A$3:$A$202,A29,'4. B2_CT_TacDong'!$C$3:$C$202,"Cải tiến quy trình"))</f>
        <v/>
      </c>
      <c r="D29" s="84" t="str">
        <f>IF(A29="","",SUMIF('4. B2_CT_TacDong'!$A$3:$A$202,A29,'4. B2_CT_TacDong'!$N$3:$N$202)-C29)</f>
        <v/>
      </c>
      <c r="E29" s="84" t="str">
        <f>IF(A29="","",SUMIF('4. B2_CT_TacDong'!$A$3:$A$202,A29,'4. B2_CT_TacDong'!$O$3:$O$202))</f>
        <v/>
      </c>
      <c r="F29" s="84" t="str">
        <f t="shared" si="0"/>
        <v/>
      </c>
      <c r="G29" s="83" t="str">
        <f>IF(A29="","",IF(COUNTIFS('4. B2_CT_TacDong'!$A$3:$A$202,A29,'4. B2_CT_TacDong'!$P$3:$P$202,"ĐẠT")=0,"Chưa có dòng đạt",IF(COUNTIFS('4. B2_CT_TacDong'!$A$3:$A$202,A29,'4. B2_CT_TacDong'!$P$3:$P$202,"ĐẠT")=H29,"Đã kiểm chứng","Kiểm chứng một phần")))</f>
        <v/>
      </c>
      <c r="H29" s="83" t="str">
        <f>IF(A29="","",COUNTIF('4. B2_CT_TacDong'!$A$3:$A$202,A29))</f>
        <v/>
      </c>
      <c r="I29" s="83" t="str">
        <f t="shared" si="1"/>
        <v/>
      </c>
    </row>
    <row r="30" spans="1:9" ht="18.75">
      <c r="A30" s="83" t="str">
        <f>IF('4. B2_CT_TacDong'!A30="","",IF(COUNTIF('4. B2_CT_TacDong'!$A$3:A30,'4. B2_CT_TacDong'!A30)&gt;1,"",'4. B2_CT_TacDong'!A30))</f>
        <v/>
      </c>
      <c r="B30" s="83" t="str">
        <f>IF(A30="","",IFERROR(IF(INDEX('2. A2_CongViec'!$C$3:$C$202,MATCH(A30,'2. A2_CongViec'!$A$3:$A$202,0))="","",INDEX('2. A2_CongViec'!$C$3:$C$202,MATCH(A30,'2. A2_CongViec'!$A$3:$A$202,0))),""))</f>
        <v/>
      </c>
      <c r="C30" s="84" t="str">
        <f>IF(A30="","",SUMIFS('4. B2_CT_TacDong'!$N$3:$N$202,'4. B2_CT_TacDong'!$A$3:$A$202,A30,'4. B2_CT_TacDong'!$C$3:$C$202,"Số hóa")+SUMIFS('4. B2_CT_TacDong'!$N$3:$N$202,'4. B2_CT_TacDong'!$A$3:$A$202,A30,'4. B2_CT_TacDong'!$C$3:$C$202,"Cải tiến quy trình"))</f>
        <v/>
      </c>
      <c r="D30" s="84" t="str">
        <f>IF(A30="","",SUMIF('4. B2_CT_TacDong'!$A$3:$A$202,A30,'4. B2_CT_TacDong'!$N$3:$N$202)-C30)</f>
        <v/>
      </c>
      <c r="E30" s="84" t="str">
        <f>IF(A30="","",SUMIF('4. B2_CT_TacDong'!$A$3:$A$202,A30,'4. B2_CT_TacDong'!$O$3:$O$202))</f>
        <v/>
      </c>
      <c r="F30" s="84" t="str">
        <f t="shared" si="0"/>
        <v/>
      </c>
      <c r="G30" s="83" t="str">
        <f>IF(A30="","",IF(COUNTIFS('4. B2_CT_TacDong'!$A$3:$A$202,A30,'4. B2_CT_TacDong'!$P$3:$P$202,"ĐẠT")=0,"Chưa có dòng đạt",IF(COUNTIFS('4. B2_CT_TacDong'!$A$3:$A$202,A30,'4. B2_CT_TacDong'!$P$3:$P$202,"ĐẠT")=H30,"Đã kiểm chứng","Kiểm chứng một phần")))</f>
        <v/>
      </c>
      <c r="H30" s="83" t="str">
        <f>IF(A30="","",COUNTIF('4. B2_CT_TacDong'!$A$3:$A$202,A30))</f>
        <v/>
      </c>
      <c r="I30" s="83" t="str">
        <f t="shared" si="1"/>
        <v/>
      </c>
    </row>
    <row r="31" spans="1:9" ht="18.75">
      <c r="A31" s="83" t="str">
        <f>IF('4. B2_CT_TacDong'!A31="","",IF(COUNTIF('4. B2_CT_TacDong'!$A$3:A31,'4. B2_CT_TacDong'!A31)&gt;1,"",'4. B2_CT_TacDong'!A31))</f>
        <v/>
      </c>
      <c r="B31" s="83" t="str">
        <f>IF(A31="","",IFERROR(IF(INDEX('2. A2_CongViec'!$C$3:$C$202,MATCH(A31,'2. A2_CongViec'!$A$3:$A$202,0))="","",INDEX('2. A2_CongViec'!$C$3:$C$202,MATCH(A31,'2. A2_CongViec'!$A$3:$A$202,0))),""))</f>
        <v/>
      </c>
      <c r="C31" s="84" t="str">
        <f>IF(A31="","",SUMIFS('4. B2_CT_TacDong'!$N$3:$N$202,'4. B2_CT_TacDong'!$A$3:$A$202,A31,'4. B2_CT_TacDong'!$C$3:$C$202,"Số hóa")+SUMIFS('4. B2_CT_TacDong'!$N$3:$N$202,'4. B2_CT_TacDong'!$A$3:$A$202,A31,'4. B2_CT_TacDong'!$C$3:$C$202,"Cải tiến quy trình"))</f>
        <v/>
      </c>
      <c r="D31" s="84" t="str">
        <f>IF(A31="","",SUMIF('4. B2_CT_TacDong'!$A$3:$A$202,A31,'4. B2_CT_TacDong'!$N$3:$N$202)-C31)</f>
        <v/>
      </c>
      <c r="E31" s="84" t="str">
        <f>IF(A31="","",SUMIF('4. B2_CT_TacDong'!$A$3:$A$202,A31,'4. B2_CT_TacDong'!$O$3:$O$202))</f>
        <v/>
      </c>
      <c r="F31" s="84" t="str">
        <f t="shared" si="0"/>
        <v/>
      </c>
      <c r="G31" s="83" t="str">
        <f>IF(A31="","",IF(COUNTIFS('4. B2_CT_TacDong'!$A$3:$A$202,A31,'4. B2_CT_TacDong'!$P$3:$P$202,"ĐẠT")=0,"Chưa có dòng đạt",IF(COUNTIFS('4. B2_CT_TacDong'!$A$3:$A$202,A31,'4. B2_CT_TacDong'!$P$3:$P$202,"ĐẠT")=H31,"Đã kiểm chứng","Kiểm chứng một phần")))</f>
        <v/>
      </c>
      <c r="H31" s="83" t="str">
        <f>IF(A31="","",COUNTIF('4. B2_CT_TacDong'!$A$3:$A$202,A31))</f>
        <v/>
      </c>
      <c r="I31" s="83" t="str">
        <f t="shared" si="1"/>
        <v/>
      </c>
    </row>
    <row r="32" spans="1:9" ht="18.75">
      <c r="A32" s="83" t="str">
        <f>IF('4. B2_CT_TacDong'!A32="","",IF(COUNTIF('4. B2_CT_TacDong'!$A$3:A32,'4. B2_CT_TacDong'!A32)&gt;1,"",'4. B2_CT_TacDong'!A32))</f>
        <v/>
      </c>
      <c r="B32" s="83" t="str">
        <f>IF(A32="","",IFERROR(IF(INDEX('2. A2_CongViec'!$C$3:$C$202,MATCH(A32,'2. A2_CongViec'!$A$3:$A$202,0))="","",INDEX('2. A2_CongViec'!$C$3:$C$202,MATCH(A32,'2. A2_CongViec'!$A$3:$A$202,0))),""))</f>
        <v/>
      </c>
      <c r="C32" s="84" t="str">
        <f>IF(A32="","",SUMIFS('4. B2_CT_TacDong'!$N$3:$N$202,'4. B2_CT_TacDong'!$A$3:$A$202,A32,'4. B2_CT_TacDong'!$C$3:$C$202,"Số hóa")+SUMIFS('4. B2_CT_TacDong'!$N$3:$N$202,'4. B2_CT_TacDong'!$A$3:$A$202,A32,'4. B2_CT_TacDong'!$C$3:$C$202,"Cải tiến quy trình"))</f>
        <v/>
      </c>
      <c r="D32" s="84" t="str">
        <f>IF(A32="","",SUMIF('4. B2_CT_TacDong'!$A$3:$A$202,A32,'4. B2_CT_TacDong'!$N$3:$N$202)-C32)</f>
        <v/>
      </c>
      <c r="E32" s="84" t="str">
        <f>IF(A32="","",SUMIF('4. B2_CT_TacDong'!$A$3:$A$202,A32,'4. B2_CT_TacDong'!$O$3:$O$202))</f>
        <v/>
      </c>
      <c r="F32" s="84" t="str">
        <f t="shared" si="0"/>
        <v/>
      </c>
      <c r="G32" s="83" t="str">
        <f>IF(A32="","",IF(COUNTIFS('4. B2_CT_TacDong'!$A$3:$A$202,A32,'4. B2_CT_TacDong'!$P$3:$P$202,"ĐẠT")=0,"Chưa có dòng đạt",IF(COUNTIFS('4. B2_CT_TacDong'!$A$3:$A$202,A32,'4. B2_CT_TacDong'!$P$3:$P$202,"ĐẠT")=H32,"Đã kiểm chứng","Kiểm chứng một phần")))</f>
        <v/>
      </c>
      <c r="H32" s="83" t="str">
        <f>IF(A32="","",COUNTIF('4. B2_CT_TacDong'!$A$3:$A$202,A32))</f>
        <v/>
      </c>
      <c r="I32" s="83" t="str">
        <f t="shared" si="1"/>
        <v/>
      </c>
    </row>
    <row r="33" spans="1:9" ht="18.75">
      <c r="A33" s="83" t="str">
        <f>IF('4. B2_CT_TacDong'!A33="","",IF(COUNTIF('4. B2_CT_TacDong'!$A$3:A33,'4. B2_CT_TacDong'!A33)&gt;1,"",'4. B2_CT_TacDong'!A33))</f>
        <v/>
      </c>
      <c r="B33" s="83" t="str">
        <f>IF(A33="","",IFERROR(IF(INDEX('2. A2_CongViec'!$C$3:$C$202,MATCH(A33,'2. A2_CongViec'!$A$3:$A$202,0))="","",INDEX('2. A2_CongViec'!$C$3:$C$202,MATCH(A33,'2. A2_CongViec'!$A$3:$A$202,0))),""))</f>
        <v/>
      </c>
      <c r="C33" s="84" t="str">
        <f>IF(A33="","",SUMIFS('4. B2_CT_TacDong'!$N$3:$N$202,'4. B2_CT_TacDong'!$A$3:$A$202,A33,'4. B2_CT_TacDong'!$C$3:$C$202,"Số hóa")+SUMIFS('4. B2_CT_TacDong'!$N$3:$N$202,'4. B2_CT_TacDong'!$A$3:$A$202,A33,'4. B2_CT_TacDong'!$C$3:$C$202,"Cải tiến quy trình"))</f>
        <v/>
      </c>
      <c r="D33" s="84" t="str">
        <f>IF(A33="","",SUMIF('4. B2_CT_TacDong'!$A$3:$A$202,A33,'4. B2_CT_TacDong'!$N$3:$N$202)-C33)</f>
        <v/>
      </c>
      <c r="E33" s="84" t="str">
        <f>IF(A33="","",SUMIF('4. B2_CT_TacDong'!$A$3:$A$202,A33,'4. B2_CT_TacDong'!$O$3:$O$202))</f>
        <v/>
      </c>
      <c r="F33" s="84" t="str">
        <f t="shared" si="0"/>
        <v/>
      </c>
      <c r="G33" s="83" t="str">
        <f>IF(A33="","",IF(COUNTIFS('4. B2_CT_TacDong'!$A$3:$A$202,A33,'4. B2_CT_TacDong'!$P$3:$P$202,"ĐẠT")=0,"Chưa có dòng đạt",IF(COUNTIFS('4. B2_CT_TacDong'!$A$3:$A$202,A33,'4. B2_CT_TacDong'!$P$3:$P$202,"ĐẠT")=H33,"Đã kiểm chứng","Kiểm chứng một phần")))</f>
        <v/>
      </c>
      <c r="H33" s="83" t="str">
        <f>IF(A33="","",COUNTIF('4. B2_CT_TacDong'!$A$3:$A$202,A33))</f>
        <v/>
      </c>
      <c r="I33" s="83" t="str">
        <f t="shared" si="1"/>
        <v/>
      </c>
    </row>
    <row r="34" spans="1:9" ht="18.75">
      <c r="A34" s="83" t="str">
        <f>IF('4. B2_CT_TacDong'!A34="","",IF(COUNTIF('4. B2_CT_TacDong'!$A$3:A34,'4. B2_CT_TacDong'!A34)&gt;1,"",'4. B2_CT_TacDong'!A34))</f>
        <v/>
      </c>
      <c r="B34" s="83" t="str">
        <f>IF(A34="","",IFERROR(IF(INDEX('2. A2_CongViec'!$C$3:$C$202,MATCH(A34,'2. A2_CongViec'!$A$3:$A$202,0))="","",INDEX('2. A2_CongViec'!$C$3:$C$202,MATCH(A34,'2. A2_CongViec'!$A$3:$A$202,0))),""))</f>
        <v/>
      </c>
      <c r="C34" s="84" t="str">
        <f>IF(A34="","",SUMIFS('4. B2_CT_TacDong'!$N$3:$N$202,'4. B2_CT_TacDong'!$A$3:$A$202,A34,'4. B2_CT_TacDong'!$C$3:$C$202,"Số hóa")+SUMIFS('4. B2_CT_TacDong'!$N$3:$N$202,'4. B2_CT_TacDong'!$A$3:$A$202,A34,'4. B2_CT_TacDong'!$C$3:$C$202,"Cải tiến quy trình"))</f>
        <v/>
      </c>
      <c r="D34" s="84" t="str">
        <f>IF(A34="","",SUMIF('4. B2_CT_TacDong'!$A$3:$A$202,A34,'4. B2_CT_TacDong'!$N$3:$N$202)-C34)</f>
        <v/>
      </c>
      <c r="E34" s="84" t="str">
        <f>IF(A34="","",SUMIF('4. B2_CT_TacDong'!$A$3:$A$202,A34,'4. B2_CT_TacDong'!$O$3:$O$202))</f>
        <v/>
      </c>
      <c r="F34" s="84" t="str">
        <f t="shared" si="0"/>
        <v/>
      </c>
      <c r="G34" s="83" t="str">
        <f>IF(A34="","",IF(COUNTIFS('4. B2_CT_TacDong'!$A$3:$A$202,A34,'4. B2_CT_TacDong'!$P$3:$P$202,"ĐẠT")=0,"Chưa có dòng đạt",IF(COUNTIFS('4. B2_CT_TacDong'!$A$3:$A$202,A34,'4. B2_CT_TacDong'!$P$3:$P$202,"ĐẠT")=H34,"Đã kiểm chứng","Kiểm chứng một phần")))</f>
        <v/>
      </c>
      <c r="H34" s="83" t="str">
        <f>IF(A34="","",COUNTIF('4. B2_CT_TacDong'!$A$3:$A$202,A34))</f>
        <v/>
      </c>
      <c r="I34" s="83" t="str">
        <f t="shared" si="1"/>
        <v/>
      </c>
    </row>
    <row r="35" spans="1:9" ht="18.75">
      <c r="A35" s="83" t="str">
        <f>IF('4. B2_CT_TacDong'!A35="","",IF(COUNTIF('4. B2_CT_TacDong'!$A$3:A35,'4. B2_CT_TacDong'!A35)&gt;1,"",'4. B2_CT_TacDong'!A35))</f>
        <v/>
      </c>
      <c r="B35" s="83" t="str">
        <f>IF(A35="","",IFERROR(IF(INDEX('2. A2_CongViec'!$C$3:$C$202,MATCH(A35,'2. A2_CongViec'!$A$3:$A$202,0))="","",INDEX('2. A2_CongViec'!$C$3:$C$202,MATCH(A35,'2. A2_CongViec'!$A$3:$A$202,0))),""))</f>
        <v/>
      </c>
      <c r="C35" s="84" t="str">
        <f>IF(A35="","",SUMIFS('4. B2_CT_TacDong'!$N$3:$N$202,'4. B2_CT_TacDong'!$A$3:$A$202,A35,'4. B2_CT_TacDong'!$C$3:$C$202,"Số hóa")+SUMIFS('4. B2_CT_TacDong'!$N$3:$N$202,'4. B2_CT_TacDong'!$A$3:$A$202,A35,'4. B2_CT_TacDong'!$C$3:$C$202,"Cải tiến quy trình"))</f>
        <v/>
      </c>
      <c r="D35" s="84" t="str">
        <f>IF(A35="","",SUMIF('4. B2_CT_TacDong'!$A$3:$A$202,A35,'4. B2_CT_TacDong'!$N$3:$N$202)-C35)</f>
        <v/>
      </c>
      <c r="E35" s="84" t="str">
        <f>IF(A35="","",SUMIF('4. B2_CT_TacDong'!$A$3:$A$202,A35,'4. B2_CT_TacDong'!$O$3:$O$202))</f>
        <v/>
      </c>
      <c r="F35" s="84" t="str">
        <f t="shared" ref="F35:F66" si="2">IF(A35="","",E35-C35-D35)</f>
        <v/>
      </c>
      <c r="G35" s="83" t="str">
        <f>IF(A35="","",IF(COUNTIFS('4. B2_CT_TacDong'!$A$3:$A$202,A35,'4. B2_CT_TacDong'!$P$3:$P$202,"ĐẠT")=0,"Chưa có dòng đạt",IF(COUNTIFS('4. B2_CT_TacDong'!$A$3:$A$202,A35,'4. B2_CT_TacDong'!$P$3:$P$202,"ĐẠT")=H35,"Đã kiểm chứng","Kiểm chứng một phần")))</f>
        <v/>
      </c>
      <c r="H35" s="83" t="str">
        <f>IF(A35="","",COUNTIF('4. B2_CT_TacDong'!$A$3:$A$202,A35))</f>
        <v/>
      </c>
      <c r="I35" s="83" t="str">
        <f t="shared" ref="I35:I66" si="3">IF(A35="","",IF(G35="Đã kiểm chứng","ĐẠT",IF(G35="Kiểm chứng một phần","CÓ DÒNG CHƯA ĐẠT – CHỈ TÍNH DÒNG ĐẠT","CHƯA CÓ DÒNG ĐẠT – KHÔNG TÍNH TÁC ĐỘNG")))</f>
        <v/>
      </c>
    </row>
    <row r="36" spans="1:9" ht="18.75">
      <c r="A36" s="83" t="str">
        <f>IF('4. B2_CT_TacDong'!A36="","",IF(COUNTIF('4. B2_CT_TacDong'!$A$3:A36,'4. B2_CT_TacDong'!A36)&gt;1,"",'4. B2_CT_TacDong'!A36))</f>
        <v/>
      </c>
      <c r="B36" s="83" t="str">
        <f>IF(A36="","",IFERROR(IF(INDEX('2. A2_CongViec'!$C$3:$C$202,MATCH(A36,'2. A2_CongViec'!$A$3:$A$202,0))="","",INDEX('2. A2_CongViec'!$C$3:$C$202,MATCH(A36,'2. A2_CongViec'!$A$3:$A$202,0))),""))</f>
        <v/>
      </c>
      <c r="C36" s="84" t="str">
        <f>IF(A36="","",SUMIFS('4. B2_CT_TacDong'!$N$3:$N$202,'4. B2_CT_TacDong'!$A$3:$A$202,A36,'4. B2_CT_TacDong'!$C$3:$C$202,"Số hóa")+SUMIFS('4. B2_CT_TacDong'!$N$3:$N$202,'4. B2_CT_TacDong'!$A$3:$A$202,A36,'4. B2_CT_TacDong'!$C$3:$C$202,"Cải tiến quy trình"))</f>
        <v/>
      </c>
      <c r="D36" s="84" t="str">
        <f>IF(A36="","",SUMIF('4. B2_CT_TacDong'!$A$3:$A$202,A36,'4. B2_CT_TacDong'!$N$3:$N$202)-C36)</f>
        <v/>
      </c>
      <c r="E36" s="84" t="str">
        <f>IF(A36="","",SUMIF('4. B2_CT_TacDong'!$A$3:$A$202,A36,'4. B2_CT_TacDong'!$O$3:$O$202))</f>
        <v/>
      </c>
      <c r="F36" s="84" t="str">
        <f t="shared" si="2"/>
        <v/>
      </c>
      <c r="G36" s="83" t="str">
        <f>IF(A36="","",IF(COUNTIFS('4. B2_CT_TacDong'!$A$3:$A$202,A36,'4. B2_CT_TacDong'!$P$3:$P$202,"ĐẠT")=0,"Chưa có dòng đạt",IF(COUNTIFS('4. B2_CT_TacDong'!$A$3:$A$202,A36,'4. B2_CT_TacDong'!$P$3:$P$202,"ĐẠT")=H36,"Đã kiểm chứng","Kiểm chứng một phần")))</f>
        <v/>
      </c>
      <c r="H36" s="83" t="str">
        <f>IF(A36="","",COUNTIF('4. B2_CT_TacDong'!$A$3:$A$202,A36))</f>
        <v/>
      </c>
      <c r="I36" s="83" t="str">
        <f t="shared" si="3"/>
        <v/>
      </c>
    </row>
    <row r="37" spans="1:9" ht="18.75">
      <c r="A37" s="83" t="str">
        <f>IF('4. B2_CT_TacDong'!A37="","",IF(COUNTIF('4. B2_CT_TacDong'!$A$3:A37,'4. B2_CT_TacDong'!A37)&gt;1,"",'4. B2_CT_TacDong'!A37))</f>
        <v/>
      </c>
      <c r="B37" s="83" t="str">
        <f>IF(A37="","",IFERROR(IF(INDEX('2. A2_CongViec'!$C$3:$C$202,MATCH(A37,'2. A2_CongViec'!$A$3:$A$202,0))="","",INDEX('2. A2_CongViec'!$C$3:$C$202,MATCH(A37,'2. A2_CongViec'!$A$3:$A$202,0))),""))</f>
        <v/>
      </c>
      <c r="C37" s="84" t="str">
        <f>IF(A37="","",SUMIFS('4. B2_CT_TacDong'!$N$3:$N$202,'4. B2_CT_TacDong'!$A$3:$A$202,A37,'4. B2_CT_TacDong'!$C$3:$C$202,"Số hóa")+SUMIFS('4. B2_CT_TacDong'!$N$3:$N$202,'4. B2_CT_TacDong'!$A$3:$A$202,A37,'4. B2_CT_TacDong'!$C$3:$C$202,"Cải tiến quy trình"))</f>
        <v/>
      </c>
      <c r="D37" s="84" t="str">
        <f>IF(A37="","",SUMIF('4. B2_CT_TacDong'!$A$3:$A$202,A37,'4. B2_CT_TacDong'!$N$3:$N$202)-C37)</f>
        <v/>
      </c>
      <c r="E37" s="84" t="str">
        <f>IF(A37="","",SUMIF('4. B2_CT_TacDong'!$A$3:$A$202,A37,'4. B2_CT_TacDong'!$O$3:$O$202))</f>
        <v/>
      </c>
      <c r="F37" s="84" t="str">
        <f t="shared" si="2"/>
        <v/>
      </c>
      <c r="G37" s="83" t="str">
        <f>IF(A37="","",IF(COUNTIFS('4. B2_CT_TacDong'!$A$3:$A$202,A37,'4. B2_CT_TacDong'!$P$3:$P$202,"ĐẠT")=0,"Chưa có dòng đạt",IF(COUNTIFS('4. B2_CT_TacDong'!$A$3:$A$202,A37,'4. B2_CT_TacDong'!$P$3:$P$202,"ĐẠT")=H37,"Đã kiểm chứng","Kiểm chứng một phần")))</f>
        <v/>
      </c>
      <c r="H37" s="83" t="str">
        <f>IF(A37="","",COUNTIF('4. B2_CT_TacDong'!$A$3:$A$202,A37))</f>
        <v/>
      </c>
      <c r="I37" s="83" t="str">
        <f t="shared" si="3"/>
        <v/>
      </c>
    </row>
    <row r="38" spans="1:9" ht="18.75">
      <c r="A38" s="83" t="str">
        <f>IF('4. B2_CT_TacDong'!A38="","",IF(COUNTIF('4. B2_CT_TacDong'!$A$3:A38,'4. B2_CT_TacDong'!A38)&gt;1,"",'4. B2_CT_TacDong'!A38))</f>
        <v/>
      </c>
      <c r="B38" s="83" t="str">
        <f>IF(A38="","",IFERROR(IF(INDEX('2. A2_CongViec'!$C$3:$C$202,MATCH(A38,'2. A2_CongViec'!$A$3:$A$202,0))="","",INDEX('2. A2_CongViec'!$C$3:$C$202,MATCH(A38,'2. A2_CongViec'!$A$3:$A$202,0))),""))</f>
        <v/>
      </c>
      <c r="C38" s="84" t="str">
        <f>IF(A38="","",SUMIFS('4. B2_CT_TacDong'!$N$3:$N$202,'4. B2_CT_TacDong'!$A$3:$A$202,A38,'4. B2_CT_TacDong'!$C$3:$C$202,"Số hóa")+SUMIFS('4. B2_CT_TacDong'!$N$3:$N$202,'4. B2_CT_TacDong'!$A$3:$A$202,A38,'4. B2_CT_TacDong'!$C$3:$C$202,"Cải tiến quy trình"))</f>
        <v/>
      </c>
      <c r="D38" s="84" t="str">
        <f>IF(A38="","",SUMIF('4. B2_CT_TacDong'!$A$3:$A$202,A38,'4. B2_CT_TacDong'!$N$3:$N$202)-C38)</f>
        <v/>
      </c>
      <c r="E38" s="84" t="str">
        <f>IF(A38="","",SUMIF('4. B2_CT_TacDong'!$A$3:$A$202,A38,'4. B2_CT_TacDong'!$O$3:$O$202))</f>
        <v/>
      </c>
      <c r="F38" s="84" t="str">
        <f t="shared" si="2"/>
        <v/>
      </c>
      <c r="G38" s="83" t="str">
        <f>IF(A38="","",IF(COUNTIFS('4. B2_CT_TacDong'!$A$3:$A$202,A38,'4. B2_CT_TacDong'!$P$3:$P$202,"ĐẠT")=0,"Chưa có dòng đạt",IF(COUNTIFS('4. B2_CT_TacDong'!$A$3:$A$202,A38,'4. B2_CT_TacDong'!$P$3:$P$202,"ĐẠT")=H38,"Đã kiểm chứng","Kiểm chứng một phần")))</f>
        <v/>
      </c>
      <c r="H38" s="83" t="str">
        <f>IF(A38="","",COUNTIF('4. B2_CT_TacDong'!$A$3:$A$202,A38))</f>
        <v/>
      </c>
      <c r="I38" s="83" t="str">
        <f t="shared" si="3"/>
        <v/>
      </c>
    </row>
    <row r="39" spans="1:9" ht="18.75">
      <c r="A39" s="83" t="str">
        <f>IF('4. B2_CT_TacDong'!A39="","",IF(COUNTIF('4. B2_CT_TacDong'!$A$3:A39,'4. B2_CT_TacDong'!A39)&gt;1,"",'4. B2_CT_TacDong'!A39))</f>
        <v/>
      </c>
      <c r="B39" s="83" t="str">
        <f>IF(A39="","",IFERROR(IF(INDEX('2. A2_CongViec'!$C$3:$C$202,MATCH(A39,'2. A2_CongViec'!$A$3:$A$202,0))="","",INDEX('2. A2_CongViec'!$C$3:$C$202,MATCH(A39,'2. A2_CongViec'!$A$3:$A$202,0))),""))</f>
        <v/>
      </c>
      <c r="C39" s="84" t="str">
        <f>IF(A39="","",SUMIFS('4. B2_CT_TacDong'!$N$3:$N$202,'4. B2_CT_TacDong'!$A$3:$A$202,A39,'4. B2_CT_TacDong'!$C$3:$C$202,"Số hóa")+SUMIFS('4. B2_CT_TacDong'!$N$3:$N$202,'4. B2_CT_TacDong'!$A$3:$A$202,A39,'4. B2_CT_TacDong'!$C$3:$C$202,"Cải tiến quy trình"))</f>
        <v/>
      </c>
      <c r="D39" s="84" t="str">
        <f>IF(A39="","",SUMIF('4. B2_CT_TacDong'!$A$3:$A$202,A39,'4. B2_CT_TacDong'!$N$3:$N$202)-C39)</f>
        <v/>
      </c>
      <c r="E39" s="84" t="str">
        <f>IF(A39="","",SUMIF('4. B2_CT_TacDong'!$A$3:$A$202,A39,'4. B2_CT_TacDong'!$O$3:$O$202))</f>
        <v/>
      </c>
      <c r="F39" s="84" t="str">
        <f t="shared" si="2"/>
        <v/>
      </c>
      <c r="G39" s="83" t="str">
        <f>IF(A39="","",IF(COUNTIFS('4. B2_CT_TacDong'!$A$3:$A$202,A39,'4. B2_CT_TacDong'!$P$3:$P$202,"ĐẠT")=0,"Chưa có dòng đạt",IF(COUNTIFS('4. B2_CT_TacDong'!$A$3:$A$202,A39,'4. B2_CT_TacDong'!$P$3:$P$202,"ĐẠT")=H39,"Đã kiểm chứng","Kiểm chứng một phần")))</f>
        <v/>
      </c>
      <c r="H39" s="83" t="str">
        <f>IF(A39="","",COUNTIF('4. B2_CT_TacDong'!$A$3:$A$202,A39))</f>
        <v/>
      </c>
      <c r="I39" s="83" t="str">
        <f t="shared" si="3"/>
        <v/>
      </c>
    </row>
    <row r="40" spans="1:9" ht="18.75">
      <c r="A40" s="83" t="str">
        <f>IF('4. B2_CT_TacDong'!A40="","",IF(COUNTIF('4. B2_CT_TacDong'!$A$3:A40,'4. B2_CT_TacDong'!A40)&gt;1,"",'4. B2_CT_TacDong'!A40))</f>
        <v/>
      </c>
      <c r="B40" s="83" t="str">
        <f>IF(A40="","",IFERROR(IF(INDEX('2. A2_CongViec'!$C$3:$C$202,MATCH(A40,'2. A2_CongViec'!$A$3:$A$202,0))="","",INDEX('2. A2_CongViec'!$C$3:$C$202,MATCH(A40,'2. A2_CongViec'!$A$3:$A$202,0))),""))</f>
        <v/>
      </c>
      <c r="C40" s="84" t="str">
        <f>IF(A40="","",SUMIFS('4. B2_CT_TacDong'!$N$3:$N$202,'4. B2_CT_TacDong'!$A$3:$A$202,A40,'4. B2_CT_TacDong'!$C$3:$C$202,"Số hóa")+SUMIFS('4. B2_CT_TacDong'!$N$3:$N$202,'4. B2_CT_TacDong'!$A$3:$A$202,A40,'4. B2_CT_TacDong'!$C$3:$C$202,"Cải tiến quy trình"))</f>
        <v/>
      </c>
      <c r="D40" s="84" t="str">
        <f>IF(A40="","",SUMIF('4. B2_CT_TacDong'!$A$3:$A$202,A40,'4. B2_CT_TacDong'!$N$3:$N$202)-C40)</f>
        <v/>
      </c>
      <c r="E40" s="84" t="str">
        <f>IF(A40="","",SUMIF('4. B2_CT_TacDong'!$A$3:$A$202,A40,'4. B2_CT_TacDong'!$O$3:$O$202))</f>
        <v/>
      </c>
      <c r="F40" s="84" t="str">
        <f t="shared" si="2"/>
        <v/>
      </c>
      <c r="G40" s="83" t="str">
        <f>IF(A40="","",IF(COUNTIFS('4. B2_CT_TacDong'!$A$3:$A$202,A40,'4. B2_CT_TacDong'!$P$3:$P$202,"ĐẠT")=0,"Chưa có dòng đạt",IF(COUNTIFS('4. B2_CT_TacDong'!$A$3:$A$202,A40,'4. B2_CT_TacDong'!$P$3:$P$202,"ĐẠT")=H40,"Đã kiểm chứng","Kiểm chứng một phần")))</f>
        <v/>
      </c>
      <c r="H40" s="83" t="str">
        <f>IF(A40="","",COUNTIF('4. B2_CT_TacDong'!$A$3:$A$202,A40))</f>
        <v/>
      </c>
      <c r="I40" s="83" t="str">
        <f t="shared" si="3"/>
        <v/>
      </c>
    </row>
    <row r="41" spans="1:9" ht="18.75">
      <c r="A41" s="83" t="str">
        <f>IF('4. B2_CT_TacDong'!A41="","",IF(COUNTIF('4. B2_CT_TacDong'!$A$3:A41,'4. B2_CT_TacDong'!A41)&gt;1,"",'4. B2_CT_TacDong'!A41))</f>
        <v/>
      </c>
      <c r="B41" s="83" t="str">
        <f>IF(A41="","",IFERROR(IF(INDEX('2. A2_CongViec'!$C$3:$C$202,MATCH(A41,'2. A2_CongViec'!$A$3:$A$202,0))="","",INDEX('2. A2_CongViec'!$C$3:$C$202,MATCH(A41,'2. A2_CongViec'!$A$3:$A$202,0))),""))</f>
        <v/>
      </c>
      <c r="C41" s="84" t="str">
        <f>IF(A41="","",SUMIFS('4. B2_CT_TacDong'!$N$3:$N$202,'4. B2_CT_TacDong'!$A$3:$A$202,A41,'4. B2_CT_TacDong'!$C$3:$C$202,"Số hóa")+SUMIFS('4. B2_CT_TacDong'!$N$3:$N$202,'4. B2_CT_TacDong'!$A$3:$A$202,A41,'4. B2_CT_TacDong'!$C$3:$C$202,"Cải tiến quy trình"))</f>
        <v/>
      </c>
      <c r="D41" s="84" t="str">
        <f>IF(A41="","",SUMIF('4. B2_CT_TacDong'!$A$3:$A$202,A41,'4. B2_CT_TacDong'!$N$3:$N$202)-C41)</f>
        <v/>
      </c>
      <c r="E41" s="84" t="str">
        <f>IF(A41="","",SUMIF('4. B2_CT_TacDong'!$A$3:$A$202,A41,'4. B2_CT_TacDong'!$O$3:$O$202))</f>
        <v/>
      </c>
      <c r="F41" s="84" t="str">
        <f t="shared" si="2"/>
        <v/>
      </c>
      <c r="G41" s="83" t="str">
        <f>IF(A41="","",IF(COUNTIFS('4. B2_CT_TacDong'!$A$3:$A$202,A41,'4. B2_CT_TacDong'!$P$3:$P$202,"ĐẠT")=0,"Chưa có dòng đạt",IF(COUNTIFS('4. B2_CT_TacDong'!$A$3:$A$202,A41,'4. B2_CT_TacDong'!$P$3:$P$202,"ĐẠT")=H41,"Đã kiểm chứng","Kiểm chứng một phần")))</f>
        <v/>
      </c>
      <c r="H41" s="83" t="str">
        <f>IF(A41="","",COUNTIF('4. B2_CT_TacDong'!$A$3:$A$202,A41))</f>
        <v/>
      </c>
      <c r="I41" s="83" t="str">
        <f t="shared" si="3"/>
        <v/>
      </c>
    </row>
    <row r="42" spans="1:9" ht="18.75">
      <c r="A42" s="83" t="str">
        <f>IF('4. B2_CT_TacDong'!A42="","",IF(COUNTIF('4. B2_CT_TacDong'!$A$3:A42,'4. B2_CT_TacDong'!A42)&gt;1,"",'4. B2_CT_TacDong'!A42))</f>
        <v/>
      </c>
      <c r="B42" s="83" t="str">
        <f>IF(A42="","",IFERROR(IF(INDEX('2. A2_CongViec'!$C$3:$C$202,MATCH(A42,'2. A2_CongViec'!$A$3:$A$202,0))="","",INDEX('2. A2_CongViec'!$C$3:$C$202,MATCH(A42,'2. A2_CongViec'!$A$3:$A$202,0))),""))</f>
        <v/>
      </c>
      <c r="C42" s="84" t="str">
        <f>IF(A42="","",SUMIFS('4. B2_CT_TacDong'!$N$3:$N$202,'4. B2_CT_TacDong'!$A$3:$A$202,A42,'4. B2_CT_TacDong'!$C$3:$C$202,"Số hóa")+SUMIFS('4. B2_CT_TacDong'!$N$3:$N$202,'4. B2_CT_TacDong'!$A$3:$A$202,A42,'4. B2_CT_TacDong'!$C$3:$C$202,"Cải tiến quy trình"))</f>
        <v/>
      </c>
      <c r="D42" s="84" t="str">
        <f>IF(A42="","",SUMIF('4. B2_CT_TacDong'!$A$3:$A$202,A42,'4. B2_CT_TacDong'!$N$3:$N$202)-C42)</f>
        <v/>
      </c>
      <c r="E42" s="84" t="str">
        <f>IF(A42="","",SUMIF('4. B2_CT_TacDong'!$A$3:$A$202,A42,'4. B2_CT_TacDong'!$O$3:$O$202))</f>
        <v/>
      </c>
      <c r="F42" s="84" t="str">
        <f t="shared" si="2"/>
        <v/>
      </c>
      <c r="G42" s="83" t="str">
        <f>IF(A42="","",IF(COUNTIFS('4. B2_CT_TacDong'!$A$3:$A$202,A42,'4. B2_CT_TacDong'!$P$3:$P$202,"ĐẠT")=0,"Chưa có dòng đạt",IF(COUNTIFS('4. B2_CT_TacDong'!$A$3:$A$202,A42,'4. B2_CT_TacDong'!$P$3:$P$202,"ĐẠT")=H42,"Đã kiểm chứng","Kiểm chứng một phần")))</f>
        <v/>
      </c>
      <c r="H42" s="83" t="str">
        <f>IF(A42="","",COUNTIF('4. B2_CT_TacDong'!$A$3:$A$202,A42))</f>
        <v/>
      </c>
      <c r="I42" s="83" t="str">
        <f t="shared" si="3"/>
        <v/>
      </c>
    </row>
    <row r="43" spans="1:9" ht="18.75">
      <c r="A43" s="83" t="str">
        <f>IF('4. B2_CT_TacDong'!A43="","",IF(COUNTIF('4. B2_CT_TacDong'!$A$3:A43,'4. B2_CT_TacDong'!A43)&gt;1,"",'4. B2_CT_TacDong'!A43))</f>
        <v/>
      </c>
      <c r="B43" s="83" t="str">
        <f>IF(A43="","",IFERROR(IF(INDEX('2. A2_CongViec'!$C$3:$C$202,MATCH(A43,'2. A2_CongViec'!$A$3:$A$202,0))="","",INDEX('2. A2_CongViec'!$C$3:$C$202,MATCH(A43,'2. A2_CongViec'!$A$3:$A$202,0))),""))</f>
        <v/>
      </c>
      <c r="C43" s="84" t="str">
        <f>IF(A43="","",SUMIFS('4. B2_CT_TacDong'!$N$3:$N$202,'4. B2_CT_TacDong'!$A$3:$A$202,A43,'4. B2_CT_TacDong'!$C$3:$C$202,"Số hóa")+SUMIFS('4. B2_CT_TacDong'!$N$3:$N$202,'4. B2_CT_TacDong'!$A$3:$A$202,A43,'4. B2_CT_TacDong'!$C$3:$C$202,"Cải tiến quy trình"))</f>
        <v/>
      </c>
      <c r="D43" s="84" t="str">
        <f>IF(A43="","",SUMIF('4. B2_CT_TacDong'!$A$3:$A$202,A43,'4. B2_CT_TacDong'!$N$3:$N$202)-C43)</f>
        <v/>
      </c>
      <c r="E43" s="84" t="str">
        <f>IF(A43="","",SUMIF('4. B2_CT_TacDong'!$A$3:$A$202,A43,'4. B2_CT_TacDong'!$O$3:$O$202))</f>
        <v/>
      </c>
      <c r="F43" s="84" t="str">
        <f t="shared" si="2"/>
        <v/>
      </c>
      <c r="G43" s="83" t="str">
        <f>IF(A43="","",IF(COUNTIFS('4. B2_CT_TacDong'!$A$3:$A$202,A43,'4. B2_CT_TacDong'!$P$3:$P$202,"ĐẠT")=0,"Chưa có dòng đạt",IF(COUNTIFS('4. B2_CT_TacDong'!$A$3:$A$202,A43,'4. B2_CT_TacDong'!$P$3:$P$202,"ĐẠT")=H43,"Đã kiểm chứng","Kiểm chứng một phần")))</f>
        <v/>
      </c>
      <c r="H43" s="83" t="str">
        <f>IF(A43="","",COUNTIF('4. B2_CT_TacDong'!$A$3:$A$202,A43))</f>
        <v/>
      </c>
      <c r="I43" s="83" t="str">
        <f t="shared" si="3"/>
        <v/>
      </c>
    </row>
    <row r="44" spans="1:9" ht="18.75">
      <c r="A44" s="83" t="str">
        <f>IF('4. B2_CT_TacDong'!A44="","",IF(COUNTIF('4. B2_CT_TacDong'!$A$3:A44,'4. B2_CT_TacDong'!A44)&gt;1,"",'4. B2_CT_TacDong'!A44))</f>
        <v/>
      </c>
      <c r="B44" s="83" t="str">
        <f>IF(A44="","",IFERROR(IF(INDEX('2. A2_CongViec'!$C$3:$C$202,MATCH(A44,'2. A2_CongViec'!$A$3:$A$202,0))="","",INDEX('2. A2_CongViec'!$C$3:$C$202,MATCH(A44,'2. A2_CongViec'!$A$3:$A$202,0))),""))</f>
        <v/>
      </c>
      <c r="C44" s="84" t="str">
        <f>IF(A44="","",SUMIFS('4. B2_CT_TacDong'!$N$3:$N$202,'4. B2_CT_TacDong'!$A$3:$A$202,A44,'4. B2_CT_TacDong'!$C$3:$C$202,"Số hóa")+SUMIFS('4. B2_CT_TacDong'!$N$3:$N$202,'4. B2_CT_TacDong'!$A$3:$A$202,A44,'4. B2_CT_TacDong'!$C$3:$C$202,"Cải tiến quy trình"))</f>
        <v/>
      </c>
      <c r="D44" s="84" t="str">
        <f>IF(A44="","",SUMIF('4. B2_CT_TacDong'!$A$3:$A$202,A44,'4. B2_CT_TacDong'!$N$3:$N$202)-C44)</f>
        <v/>
      </c>
      <c r="E44" s="84" t="str">
        <f>IF(A44="","",SUMIF('4. B2_CT_TacDong'!$A$3:$A$202,A44,'4. B2_CT_TacDong'!$O$3:$O$202))</f>
        <v/>
      </c>
      <c r="F44" s="84" t="str">
        <f t="shared" si="2"/>
        <v/>
      </c>
      <c r="G44" s="83" t="str">
        <f>IF(A44="","",IF(COUNTIFS('4. B2_CT_TacDong'!$A$3:$A$202,A44,'4. B2_CT_TacDong'!$P$3:$P$202,"ĐẠT")=0,"Chưa có dòng đạt",IF(COUNTIFS('4. B2_CT_TacDong'!$A$3:$A$202,A44,'4. B2_CT_TacDong'!$P$3:$P$202,"ĐẠT")=H44,"Đã kiểm chứng","Kiểm chứng một phần")))</f>
        <v/>
      </c>
      <c r="H44" s="83" t="str">
        <f>IF(A44="","",COUNTIF('4. B2_CT_TacDong'!$A$3:$A$202,A44))</f>
        <v/>
      </c>
      <c r="I44" s="83" t="str">
        <f t="shared" si="3"/>
        <v/>
      </c>
    </row>
    <row r="45" spans="1:9" ht="18.75">
      <c r="A45" s="83" t="str">
        <f>IF('4. B2_CT_TacDong'!A45="","",IF(COUNTIF('4. B2_CT_TacDong'!$A$3:A45,'4. B2_CT_TacDong'!A45)&gt;1,"",'4. B2_CT_TacDong'!A45))</f>
        <v/>
      </c>
      <c r="B45" s="83" t="str">
        <f>IF(A45="","",IFERROR(IF(INDEX('2. A2_CongViec'!$C$3:$C$202,MATCH(A45,'2. A2_CongViec'!$A$3:$A$202,0))="","",INDEX('2. A2_CongViec'!$C$3:$C$202,MATCH(A45,'2. A2_CongViec'!$A$3:$A$202,0))),""))</f>
        <v/>
      </c>
      <c r="C45" s="84" t="str">
        <f>IF(A45="","",SUMIFS('4. B2_CT_TacDong'!$N$3:$N$202,'4. B2_CT_TacDong'!$A$3:$A$202,A45,'4. B2_CT_TacDong'!$C$3:$C$202,"Số hóa")+SUMIFS('4. B2_CT_TacDong'!$N$3:$N$202,'4. B2_CT_TacDong'!$A$3:$A$202,A45,'4. B2_CT_TacDong'!$C$3:$C$202,"Cải tiến quy trình"))</f>
        <v/>
      </c>
      <c r="D45" s="84" t="str">
        <f>IF(A45="","",SUMIF('4. B2_CT_TacDong'!$A$3:$A$202,A45,'4. B2_CT_TacDong'!$N$3:$N$202)-C45)</f>
        <v/>
      </c>
      <c r="E45" s="84" t="str">
        <f>IF(A45="","",SUMIF('4. B2_CT_TacDong'!$A$3:$A$202,A45,'4. B2_CT_TacDong'!$O$3:$O$202))</f>
        <v/>
      </c>
      <c r="F45" s="84" t="str">
        <f t="shared" si="2"/>
        <v/>
      </c>
      <c r="G45" s="83" t="str">
        <f>IF(A45="","",IF(COUNTIFS('4. B2_CT_TacDong'!$A$3:$A$202,A45,'4. B2_CT_TacDong'!$P$3:$P$202,"ĐẠT")=0,"Chưa có dòng đạt",IF(COUNTIFS('4. B2_CT_TacDong'!$A$3:$A$202,A45,'4. B2_CT_TacDong'!$P$3:$P$202,"ĐẠT")=H45,"Đã kiểm chứng","Kiểm chứng một phần")))</f>
        <v/>
      </c>
      <c r="H45" s="83" t="str">
        <f>IF(A45="","",COUNTIF('4. B2_CT_TacDong'!$A$3:$A$202,A45))</f>
        <v/>
      </c>
      <c r="I45" s="83" t="str">
        <f t="shared" si="3"/>
        <v/>
      </c>
    </row>
    <row r="46" spans="1:9" ht="18.75">
      <c r="A46" s="83" t="str">
        <f>IF('4. B2_CT_TacDong'!A46="","",IF(COUNTIF('4. B2_CT_TacDong'!$A$3:A46,'4. B2_CT_TacDong'!A46)&gt;1,"",'4. B2_CT_TacDong'!A46))</f>
        <v/>
      </c>
      <c r="B46" s="83" t="str">
        <f>IF(A46="","",IFERROR(IF(INDEX('2. A2_CongViec'!$C$3:$C$202,MATCH(A46,'2. A2_CongViec'!$A$3:$A$202,0))="","",INDEX('2. A2_CongViec'!$C$3:$C$202,MATCH(A46,'2. A2_CongViec'!$A$3:$A$202,0))),""))</f>
        <v/>
      </c>
      <c r="C46" s="84" t="str">
        <f>IF(A46="","",SUMIFS('4. B2_CT_TacDong'!$N$3:$N$202,'4. B2_CT_TacDong'!$A$3:$A$202,A46,'4. B2_CT_TacDong'!$C$3:$C$202,"Số hóa")+SUMIFS('4. B2_CT_TacDong'!$N$3:$N$202,'4. B2_CT_TacDong'!$A$3:$A$202,A46,'4. B2_CT_TacDong'!$C$3:$C$202,"Cải tiến quy trình"))</f>
        <v/>
      </c>
      <c r="D46" s="84" t="str">
        <f>IF(A46="","",SUMIF('4. B2_CT_TacDong'!$A$3:$A$202,A46,'4. B2_CT_TacDong'!$N$3:$N$202)-C46)</f>
        <v/>
      </c>
      <c r="E46" s="84" t="str">
        <f>IF(A46="","",SUMIF('4. B2_CT_TacDong'!$A$3:$A$202,A46,'4. B2_CT_TacDong'!$O$3:$O$202))</f>
        <v/>
      </c>
      <c r="F46" s="84" t="str">
        <f t="shared" si="2"/>
        <v/>
      </c>
      <c r="G46" s="83" t="str">
        <f>IF(A46="","",IF(COUNTIFS('4. B2_CT_TacDong'!$A$3:$A$202,A46,'4. B2_CT_TacDong'!$P$3:$P$202,"ĐẠT")=0,"Chưa có dòng đạt",IF(COUNTIFS('4. B2_CT_TacDong'!$A$3:$A$202,A46,'4. B2_CT_TacDong'!$P$3:$P$202,"ĐẠT")=H46,"Đã kiểm chứng","Kiểm chứng một phần")))</f>
        <v/>
      </c>
      <c r="H46" s="83" t="str">
        <f>IF(A46="","",COUNTIF('4. B2_CT_TacDong'!$A$3:$A$202,A46))</f>
        <v/>
      </c>
      <c r="I46" s="83" t="str">
        <f t="shared" si="3"/>
        <v/>
      </c>
    </row>
    <row r="47" spans="1:9" ht="18.75">
      <c r="A47" s="83" t="str">
        <f>IF('4. B2_CT_TacDong'!A47="","",IF(COUNTIF('4. B2_CT_TacDong'!$A$3:A47,'4. B2_CT_TacDong'!A47)&gt;1,"",'4. B2_CT_TacDong'!A47))</f>
        <v/>
      </c>
      <c r="B47" s="83" t="str">
        <f>IF(A47="","",IFERROR(IF(INDEX('2. A2_CongViec'!$C$3:$C$202,MATCH(A47,'2. A2_CongViec'!$A$3:$A$202,0))="","",INDEX('2. A2_CongViec'!$C$3:$C$202,MATCH(A47,'2. A2_CongViec'!$A$3:$A$202,0))),""))</f>
        <v/>
      </c>
      <c r="C47" s="84" t="str">
        <f>IF(A47="","",SUMIFS('4. B2_CT_TacDong'!$N$3:$N$202,'4. B2_CT_TacDong'!$A$3:$A$202,A47,'4. B2_CT_TacDong'!$C$3:$C$202,"Số hóa")+SUMIFS('4. B2_CT_TacDong'!$N$3:$N$202,'4. B2_CT_TacDong'!$A$3:$A$202,A47,'4. B2_CT_TacDong'!$C$3:$C$202,"Cải tiến quy trình"))</f>
        <v/>
      </c>
      <c r="D47" s="84" t="str">
        <f>IF(A47="","",SUMIF('4. B2_CT_TacDong'!$A$3:$A$202,A47,'4. B2_CT_TacDong'!$N$3:$N$202)-C47)</f>
        <v/>
      </c>
      <c r="E47" s="84" t="str">
        <f>IF(A47="","",SUMIF('4. B2_CT_TacDong'!$A$3:$A$202,A47,'4. B2_CT_TacDong'!$O$3:$O$202))</f>
        <v/>
      </c>
      <c r="F47" s="84" t="str">
        <f t="shared" si="2"/>
        <v/>
      </c>
      <c r="G47" s="83" t="str">
        <f>IF(A47="","",IF(COUNTIFS('4. B2_CT_TacDong'!$A$3:$A$202,A47,'4. B2_CT_TacDong'!$P$3:$P$202,"ĐẠT")=0,"Chưa có dòng đạt",IF(COUNTIFS('4. B2_CT_TacDong'!$A$3:$A$202,A47,'4. B2_CT_TacDong'!$P$3:$P$202,"ĐẠT")=H47,"Đã kiểm chứng","Kiểm chứng một phần")))</f>
        <v/>
      </c>
      <c r="H47" s="83" t="str">
        <f>IF(A47="","",COUNTIF('4. B2_CT_TacDong'!$A$3:$A$202,A47))</f>
        <v/>
      </c>
      <c r="I47" s="83" t="str">
        <f t="shared" si="3"/>
        <v/>
      </c>
    </row>
    <row r="48" spans="1:9" ht="18.75">
      <c r="A48" s="83" t="str">
        <f>IF('4. B2_CT_TacDong'!A48="","",IF(COUNTIF('4. B2_CT_TacDong'!$A$3:A48,'4. B2_CT_TacDong'!A48)&gt;1,"",'4. B2_CT_TacDong'!A48))</f>
        <v/>
      </c>
      <c r="B48" s="83" t="str">
        <f>IF(A48="","",IFERROR(IF(INDEX('2. A2_CongViec'!$C$3:$C$202,MATCH(A48,'2. A2_CongViec'!$A$3:$A$202,0))="","",INDEX('2. A2_CongViec'!$C$3:$C$202,MATCH(A48,'2. A2_CongViec'!$A$3:$A$202,0))),""))</f>
        <v/>
      </c>
      <c r="C48" s="84" t="str">
        <f>IF(A48="","",SUMIFS('4. B2_CT_TacDong'!$N$3:$N$202,'4. B2_CT_TacDong'!$A$3:$A$202,A48,'4. B2_CT_TacDong'!$C$3:$C$202,"Số hóa")+SUMIFS('4. B2_CT_TacDong'!$N$3:$N$202,'4. B2_CT_TacDong'!$A$3:$A$202,A48,'4. B2_CT_TacDong'!$C$3:$C$202,"Cải tiến quy trình"))</f>
        <v/>
      </c>
      <c r="D48" s="84" t="str">
        <f>IF(A48="","",SUMIF('4. B2_CT_TacDong'!$A$3:$A$202,A48,'4. B2_CT_TacDong'!$N$3:$N$202)-C48)</f>
        <v/>
      </c>
      <c r="E48" s="84" t="str">
        <f>IF(A48="","",SUMIF('4. B2_CT_TacDong'!$A$3:$A$202,A48,'4. B2_CT_TacDong'!$O$3:$O$202))</f>
        <v/>
      </c>
      <c r="F48" s="84" t="str">
        <f t="shared" si="2"/>
        <v/>
      </c>
      <c r="G48" s="83" t="str">
        <f>IF(A48="","",IF(COUNTIFS('4. B2_CT_TacDong'!$A$3:$A$202,A48,'4. B2_CT_TacDong'!$P$3:$P$202,"ĐẠT")=0,"Chưa có dòng đạt",IF(COUNTIFS('4. B2_CT_TacDong'!$A$3:$A$202,A48,'4. B2_CT_TacDong'!$P$3:$P$202,"ĐẠT")=H48,"Đã kiểm chứng","Kiểm chứng một phần")))</f>
        <v/>
      </c>
      <c r="H48" s="83" t="str">
        <f>IF(A48="","",COUNTIF('4. B2_CT_TacDong'!$A$3:$A$202,A48))</f>
        <v/>
      </c>
      <c r="I48" s="83" t="str">
        <f t="shared" si="3"/>
        <v/>
      </c>
    </row>
    <row r="49" spans="1:9" ht="18.75">
      <c r="A49" s="83" t="str">
        <f>IF('4. B2_CT_TacDong'!A49="","",IF(COUNTIF('4. B2_CT_TacDong'!$A$3:A49,'4. B2_CT_TacDong'!A49)&gt;1,"",'4. B2_CT_TacDong'!A49))</f>
        <v/>
      </c>
      <c r="B49" s="83" t="str">
        <f>IF(A49="","",IFERROR(IF(INDEX('2. A2_CongViec'!$C$3:$C$202,MATCH(A49,'2. A2_CongViec'!$A$3:$A$202,0))="","",INDEX('2. A2_CongViec'!$C$3:$C$202,MATCH(A49,'2. A2_CongViec'!$A$3:$A$202,0))),""))</f>
        <v/>
      </c>
      <c r="C49" s="84" t="str">
        <f>IF(A49="","",SUMIFS('4. B2_CT_TacDong'!$N$3:$N$202,'4. B2_CT_TacDong'!$A$3:$A$202,A49,'4. B2_CT_TacDong'!$C$3:$C$202,"Số hóa")+SUMIFS('4. B2_CT_TacDong'!$N$3:$N$202,'4. B2_CT_TacDong'!$A$3:$A$202,A49,'4. B2_CT_TacDong'!$C$3:$C$202,"Cải tiến quy trình"))</f>
        <v/>
      </c>
      <c r="D49" s="84" t="str">
        <f>IF(A49="","",SUMIF('4. B2_CT_TacDong'!$A$3:$A$202,A49,'4. B2_CT_TacDong'!$N$3:$N$202)-C49)</f>
        <v/>
      </c>
      <c r="E49" s="84" t="str">
        <f>IF(A49="","",SUMIF('4. B2_CT_TacDong'!$A$3:$A$202,A49,'4. B2_CT_TacDong'!$O$3:$O$202))</f>
        <v/>
      </c>
      <c r="F49" s="84" t="str">
        <f t="shared" si="2"/>
        <v/>
      </c>
      <c r="G49" s="83" t="str">
        <f>IF(A49="","",IF(COUNTIFS('4. B2_CT_TacDong'!$A$3:$A$202,A49,'4. B2_CT_TacDong'!$P$3:$P$202,"ĐẠT")=0,"Chưa có dòng đạt",IF(COUNTIFS('4. B2_CT_TacDong'!$A$3:$A$202,A49,'4. B2_CT_TacDong'!$P$3:$P$202,"ĐẠT")=H49,"Đã kiểm chứng","Kiểm chứng một phần")))</f>
        <v/>
      </c>
      <c r="H49" s="83" t="str">
        <f>IF(A49="","",COUNTIF('4. B2_CT_TacDong'!$A$3:$A$202,A49))</f>
        <v/>
      </c>
      <c r="I49" s="83" t="str">
        <f t="shared" si="3"/>
        <v/>
      </c>
    </row>
    <row r="50" spans="1:9" ht="18.75">
      <c r="A50" s="83" t="str">
        <f>IF('4. B2_CT_TacDong'!A50="","",IF(COUNTIF('4. B2_CT_TacDong'!$A$3:A50,'4. B2_CT_TacDong'!A50)&gt;1,"",'4. B2_CT_TacDong'!A50))</f>
        <v/>
      </c>
      <c r="B50" s="83" t="str">
        <f>IF(A50="","",IFERROR(IF(INDEX('2. A2_CongViec'!$C$3:$C$202,MATCH(A50,'2. A2_CongViec'!$A$3:$A$202,0))="","",INDEX('2. A2_CongViec'!$C$3:$C$202,MATCH(A50,'2. A2_CongViec'!$A$3:$A$202,0))),""))</f>
        <v/>
      </c>
      <c r="C50" s="84" t="str">
        <f>IF(A50="","",SUMIFS('4. B2_CT_TacDong'!$N$3:$N$202,'4. B2_CT_TacDong'!$A$3:$A$202,A50,'4. B2_CT_TacDong'!$C$3:$C$202,"Số hóa")+SUMIFS('4. B2_CT_TacDong'!$N$3:$N$202,'4. B2_CT_TacDong'!$A$3:$A$202,A50,'4. B2_CT_TacDong'!$C$3:$C$202,"Cải tiến quy trình"))</f>
        <v/>
      </c>
      <c r="D50" s="84" t="str">
        <f>IF(A50="","",SUMIF('4. B2_CT_TacDong'!$A$3:$A$202,A50,'4. B2_CT_TacDong'!$N$3:$N$202)-C50)</f>
        <v/>
      </c>
      <c r="E50" s="84" t="str">
        <f>IF(A50="","",SUMIF('4. B2_CT_TacDong'!$A$3:$A$202,A50,'4. B2_CT_TacDong'!$O$3:$O$202))</f>
        <v/>
      </c>
      <c r="F50" s="84" t="str">
        <f t="shared" si="2"/>
        <v/>
      </c>
      <c r="G50" s="83" t="str">
        <f>IF(A50="","",IF(COUNTIFS('4. B2_CT_TacDong'!$A$3:$A$202,A50,'4. B2_CT_TacDong'!$P$3:$P$202,"ĐẠT")=0,"Chưa có dòng đạt",IF(COUNTIFS('4. B2_CT_TacDong'!$A$3:$A$202,A50,'4. B2_CT_TacDong'!$P$3:$P$202,"ĐẠT")=H50,"Đã kiểm chứng","Kiểm chứng một phần")))</f>
        <v/>
      </c>
      <c r="H50" s="83" t="str">
        <f>IF(A50="","",COUNTIF('4. B2_CT_TacDong'!$A$3:$A$202,A50))</f>
        <v/>
      </c>
      <c r="I50" s="83" t="str">
        <f t="shared" si="3"/>
        <v/>
      </c>
    </row>
    <row r="51" spans="1:9" ht="18.75">
      <c r="A51" s="83" t="str">
        <f>IF('4. B2_CT_TacDong'!A51="","",IF(COUNTIF('4. B2_CT_TacDong'!$A$3:A51,'4. B2_CT_TacDong'!A51)&gt;1,"",'4. B2_CT_TacDong'!A51))</f>
        <v/>
      </c>
      <c r="B51" s="83" t="str">
        <f>IF(A51="","",IFERROR(IF(INDEX('2. A2_CongViec'!$C$3:$C$202,MATCH(A51,'2. A2_CongViec'!$A$3:$A$202,0))="","",INDEX('2. A2_CongViec'!$C$3:$C$202,MATCH(A51,'2. A2_CongViec'!$A$3:$A$202,0))),""))</f>
        <v/>
      </c>
      <c r="C51" s="84" t="str">
        <f>IF(A51="","",SUMIFS('4. B2_CT_TacDong'!$N$3:$N$202,'4. B2_CT_TacDong'!$A$3:$A$202,A51,'4. B2_CT_TacDong'!$C$3:$C$202,"Số hóa")+SUMIFS('4. B2_CT_TacDong'!$N$3:$N$202,'4. B2_CT_TacDong'!$A$3:$A$202,A51,'4. B2_CT_TacDong'!$C$3:$C$202,"Cải tiến quy trình"))</f>
        <v/>
      </c>
      <c r="D51" s="84" t="str">
        <f>IF(A51="","",SUMIF('4. B2_CT_TacDong'!$A$3:$A$202,A51,'4. B2_CT_TacDong'!$N$3:$N$202)-C51)</f>
        <v/>
      </c>
      <c r="E51" s="84" t="str">
        <f>IF(A51="","",SUMIF('4. B2_CT_TacDong'!$A$3:$A$202,A51,'4. B2_CT_TacDong'!$O$3:$O$202))</f>
        <v/>
      </c>
      <c r="F51" s="84" t="str">
        <f t="shared" si="2"/>
        <v/>
      </c>
      <c r="G51" s="83" t="str">
        <f>IF(A51="","",IF(COUNTIFS('4. B2_CT_TacDong'!$A$3:$A$202,A51,'4. B2_CT_TacDong'!$P$3:$P$202,"ĐẠT")=0,"Chưa có dòng đạt",IF(COUNTIFS('4. B2_CT_TacDong'!$A$3:$A$202,A51,'4. B2_CT_TacDong'!$P$3:$P$202,"ĐẠT")=H51,"Đã kiểm chứng","Kiểm chứng một phần")))</f>
        <v/>
      </c>
      <c r="H51" s="83" t="str">
        <f>IF(A51="","",COUNTIF('4. B2_CT_TacDong'!$A$3:$A$202,A51))</f>
        <v/>
      </c>
      <c r="I51" s="83" t="str">
        <f t="shared" si="3"/>
        <v/>
      </c>
    </row>
    <row r="52" spans="1:9" ht="18.75">
      <c r="A52" s="83" t="str">
        <f>IF('4. B2_CT_TacDong'!A52="","",IF(COUNTIF('4. B2_CT_TacDong'!$A$3:A52,'4. B2_CT_TacDong'!A52)&gt;1,"",'4. B2_CT_TacDong'!A52))</f>
        <v/>
      </c>
      <c r="B52" s="83" t="str">
        <f>IF(A52="","",IFERROR(IF(INDEX('2. A2_CongViec'!$C$3:$C$202,MATCH(A52,'2. A2_CongViec'!$A$3:$A$202,0))="","",INDEX('2. A2_CongViec'!$C$3:$C$202,MATCH(A52,'2. A2_CongViec'!$A$3:$A$202,0))),""))</f>
        <v/>
      </c>
      <c r="C52" s="84" t="str">
        <f>IF(A52="","",SUMIFS('4. B2_CT_TacDong'!$N$3:$N$202,'4. B2_CT_TacDong'!$A$3:$A$202,A52,'4. B2_CT_TacDong'!$C$3:$C$202,"Số hóa")+SUMIFS('4. B2_CT_TacDong'!$N$3:$N$202,'4. B2_CT_TacDong'!$A$3:$A$202,A52,'4. B2_CT_TacDong'!$C$3:$C$202,"Cải tiến quy trình"))</f>
        <v/>
      </c>
      <c r="D52" s="84" t="str">
        <f>IF(A52="","",SUMIF('4. B2_CT_TacDong'!$A$3:$A$202,A52,'4. B2_CT_TacDong'!$N$3:$N$202)-C52)</f>
        <v/>
      </c>
      <c r="E52" s="84" t="str">
        <f>IF(A52="","",SUMIF('4. B2_CT_TacDong'!$A$3:$A$202,A52,'4. B2_CT_TacDong'!$O$3:$O$202))</f>
        <v/>
      </c>
      <c r="F52" s="84" t="str">
        <f t="shared" si="2"/>
        <v/>
      </c>
      <c r="G52" s="83" t="str">
        <f>IF(A52="","",IF(COUNTIFS('4. B2_CT_TacDong'!$A$3:$A$202,A52,'4. B2_CT_TacDong'!$P$3:$P$202,"ĐẠT")=0,"Chưa có dòng đạt",IF(COUNTIFS('4. B2_CT_TacDong'!$A$3:$A$202,A52,'4. B2_CT_TacDong'!$P$3:$P$202,"ĐẠT")=H52,"Đã kiểm chứng","Kiểm chứng một phần")))</f>
        <v/>
      </c>
      <c r="H52" s="83" t="str">
        <f>IF(A52="","",COUNTIF('4. B2_CT_TacDong'!$A$3:$A$202,A52))</f>
        <v/>
      </c>
      <c r="I52" s="83" t="str">
        <f t="shared" si="3"/>
        <v/>
      </c>
    </row>
    <row r="53" spans="1:9" ht="18.75">
      <c r="A53" s="83" t="str">
        <f>IF('4. B2_CT_TacDong'!A53="","",IF(COUNTIF('4. B2_CT_TacDong'!$A$3:A53,'4. B2_CT_TacDong'!A53)&gt;1,"",'4. B2_CT_TacDong'!A53))</f>
        <v/>
      </c>
      <c r="B53" s="83" t="str">
        <f>IF(A53="","",IFERROR(IF(INDEX('2. A2_CongViec'!$C$3:$C$202,MATCH(A53,'2. A2_CongViec'!$A$3:$A$202,0))="","",INDEX('2. A2_CongViec'!$C$3:$C$202,MATCH(A53,'2. A2_CongViec'!$A$3:$A$202,0))),""))</f>
        <v/>
      </c>
      <c r="C53" s="84" t="str">
        <f>IF(A53="","",SUMIFS('4. B2_CT_TacDong'!$N$3:$N$202,'4. B2_CT_TacDong'!$A$3:$A$202,A53,'4. B2_CT_TacDong'!$C$3:$C$202,"Số hóa")+SUMIFS('4. B2_CT_TacDong'!$N$3:$N$202,'4. B2_CT_TacDong'!$A$3:$A$202,A53,'4. B2_CT_TacDong'!$C$3:$C$202,"Cải tiến quy trình"))</f>
        <v/>
      </c>
      <c r="D53" s="84" t="str">
        <f>IF(A53="","",SUMIF('4. B2_CT_TacDong'!$A$3:$A$202,A53,'4. B2_CT_TacDong'!$N$3:$N$202)-C53)</f>
        <v/>
      </c>
      <c r="E53" s="84" t="str">
        <f>IF(A53="","",SUMIF('4. B2_CT_TacDong'!$A$3:$A$202,A53,'4. B2_CT_TacDong'!$O$3:$O$202))</f>
        <v/>
      </c>
      <c r="F53" s="84" t="str">
        <f t="shared" si="2"/>
        <v/>
      </c>
      <c r="G53" s="83" t="str">
        <f>IF(A53="","",IF(COUNTIFS('4. B2_CT_TacDong'!$A$3:$A$202,A53,'4. B2_CT_TacDong'!$P$3:$P$202,"ĐẠT")=0,"Chưa có dòng đạt",IF(COUNTIFS('4. B2_CT_TacDong'!$A$3:$A$202,A53,'4. B2_CT_TacDong'!$P$3:$P$202,"ĐẠT")=H53,"Đã kiểm chứng","Kiểm chứng một phần")))</f>
        <v/>
      </c>
      <c r="H53" s="83" t="str">
        <f>IF(A53="","",COUNTIF('4. B2_CT_TacDong'!$A$3:$A$202,A53))</f>
        <v/>
      </c>
      <c r="I53" s="83" t="str">
        <f t="shared" si="3"/>
        <v/>
      </c>
    </row>
    <row r="54" spans="1:9" ht="18.75">
      <c r="A54" s="83" t="str">
        <f>IF('4. B2_CT_TacDong'!A54="","",IF(COUNTIF('4. B2_CT_TacDong'!$A$3:A54,'4. B2_CT_TacDong'!A54)&gt;1,"",'4. B2_CT_TacDong'!A54))</f>
        <v/>
      </c>
      <c r="B54" s="83" t="str">
        <f>IF(A54="","",IFERROR(IF(INDEX('2. A2_CongViec'!$C$3:$C$202,MATCH(A54,'2. A2_CongViec'!$A$3:$A$202,0))="","",INDEX('2. A2_CongViec'!$C$3:$C$202,MATCH(A54,'2. A2_CongViec'!$A$3:$A$202,0))),""))</f>
        <v/>
      </c>
      <c r="C54" s="84" t="str">
        <f>IF(A54="","",SUMIFS('4. B2_CT_TacDong'!$N$3:$N$202,'4. B2_CT_TacDong'!$A$3:$A$202,A54,'4. B2_CT_TacDong'!$C$3:$C$202,"Số hóa")+SUMIFS('4. B2_CT_TacDong'!$N$3:$N$202,'4. B2_CT_TacDong'!$A$3:$A$202,A54,'4. B2_CT_TacDong'!$C$3:$C$202,"Cải tiến quy trình"))</f>
        <v/>
      </c>
      <c r="D54" s="84" t="str">
        <f>IF(A54="","",SUMIF('4. B2_CT_TacDong'!$A$3:$A$202,A54,'4. B2_CT_TacDong'!$N$3:$N$202)-C54)</f>
        <v/>
      </c>
      <c r="E54" s="84" t="str">
        <f>IF(A54="","",SUMIF('4. B2_CT_TacDong'!$A$3:$A$202,A54,'4. B2_CT_TacDong'!$O$3:$O$202))</f>
        <v/>
      </c>
      <c r="F54" s="84" t="str">
        <f t="shared" si="2"/>
        <v/>
      </c>
      <c r="G54" s="83" t="str">
        <f>IF(A54="","",IF(COUNTIFS('4. B2_CT_TacDong'!$A$3:$A$202,A54,'4. B2_CT_TacDong'!$P$3:$P$202,"ĐẠT")=0,"Chưa có dòng đạt",IF(COUNTIFS('4. B2_CT_TacDong'!$A$3:$A$202,A54,'4. B2_CT_TacDong'!$P$3:$P$202,"ĐẠT")=H54,"Đã kiểm chứng","Kiểm chứng một phần")))</f>
        <v/>
      </c>
      <c r="H54" s="83" t="str">
        <f>IF(A54="","",COUNTIF('4. B2_CT_TacDong'!$A$3:$A$202,A54))</f>
        <v/>
      </c>
      <c r="I54" s="83" t="str">
        <f t="shared" si="3"/>
        <v/>
      </c>
    </row>
    <row r="55" spans="1:9" ht="18.75">
      <c r="A55" s="83" t="str">
        <f>IF('4. B2_CT_TacDong'!A55="","",IF(COUNTIF('4. B2_CT_TacDong'!$A$3:A55,'4. B2_CT_TacDong'!A55)&gt;1,"",'4. B2_CT_TacDong'!A55))</f>
        <v/>
      </c>
      <c r="B55" s="83" t="str">
        <f>IF(A55="","",IFERROR(IF(INDEX('2. A2_CongViec'!$C$3:$C$202,MATCH(A55,'2. A2_CongViec'!$A$3:$A$202,0))="","",INDEX('2. A2_CongViec'!$C$3:$C$202,MATCH(A55,'2. A2_CongViec'!$A$3:$A$202,0))),""))</f>
        <v/>
      </c>
      <c r="C55" s="84" t="str">
        <f>IF(A55="","",SUMIFS('4. B2_CT_TacDong'!$N$3:$N$202,'4. B2_CT_TacDong'!$A$3:$A$202,A55,'4. B2_CT_TacDong'!$C$3:$C$202,"Số hóa")+SUMIFS('4. B2_CT_TacDong'!$N$3:$N$202,'4. B2_CT_TacDong'!$A$3:$A$202,A55,'4. B2_CT_TacDong'!$C$3:$C$202,"Cải tiến quy trình"))</f>
        <v/>
      </c>
      <c r="D55" s="84" t="str">
        <f>IF(A55="","",SUMIF('4. B2_CT_TacDong'!$A$3:$A$202,A55,'4. B2_CT_TacDong'!$N$3:$N$202)-C55)</f>
        <v/>
      </c>
      <c r="E55" s="84" t="str">
        <f>IF(A55="","",SUMIF('4. B2_CT_TacDong'!$A$3:$A$202,A55,'4. B2_CT_TacDong'!$O$3:$O$202))</f>
        <v/>
      </c>
      <c r="F55" s="84" t="str">
        <f t="shared" si="2"/>
        <v/>
      </c>
      <c r="G55" s="83" t="str">
        <f>IF(A55="","",IF(COUNTIFS('4. B2_CT_TacDong'!$A$3:$A$202,A55,'4. B2_CT_TacDong'!$P$3:$P$202,"ĐẠT")=0,"Chưa có dòng đạt",IF(COUNTIFS('4. B2_CT_TacDong'!$A$3:$A$202,A55,'4. B2_CT_TacDong'!$P$3:$P$202,"ĐẠT")=H55,"Đã kiểm chứng","Kiểm chứng một phần")))</f>
        <v/>
      </c>
      <c r="H55" s="83" t="str">
        <f>IF(A55="","",COUNTIF('4. B2_CT_TacDong'!$A$3:$A$202,A55))</f>
        <v/>
      </c>
      <c r="I55" s="83" t="str">
        <f t="shared" si="3"/>
        <v/>
      </c>
    </row>
    <row r="56" spans="1:9" ht="18.75">
      <c r="A56" s="83" t="str">
        <f>IF('4. B2_CT_TacDong'!A56="","",IF(COUNTIF('4. B2_CT_TacDong'!$A$3:A56,'4. B2_CT_TacDong'!A56)&gt;1,"",'4. B2_CT_TacDong'!A56))</f>
        <v/>
      </c>
      <c r="B56" s="83" t="str">
        <f>IF(A56="","",IFERROR(IF(INDEX('2. A2_CongViec'!$C$3:$C$202,MATCH(A56,'2. A2_CongViec'!$A$3:$A$202,0))="","",INDEX('2. A2_CongViec'!$C$3:$C$202,MATCH(A56,'2. A2_CongViec'!$A$3:$A$202,0))),""))</f>
        <v/>
      </c>
      <c r="C56" s="84" t="str">
        <f>IF(A56="","",SUMIFS('4. B2_CT_TacDong'!$N$3:$N$202,'4. B2_CT_TacDong'!$A$3:$A$202,A56,'4. B2_CT_TacDong'!$C$3:$C$202,"Số hóa")+SUMIFS('4. B2_CT_TacDong'!$N$3:$N$202,'4. B2_CT_TacDong'!$A$3:$A$202,A56,'4. B2_CT_TacDong'!$C$3:$C$202,"Cải tiến quy trình"))</f>
        <v/>
      </c>
      <c r="D56" s="84" t="str">
        <f>IF(A56="","",SUMIF('4. B2_CT_TacDong'!$A$3:$A$202,A56,'4. B2_CT_TacDong'!$N$3:$N$202)-C56)</f>
        <v/>
      </c>
      <c r="E56" s="84" t="str">
        <f>IF(A56="","",SUMIF('4. B2_CT_TacDong'!$A$3:$A$202,A56,'4. B2_CT_TacDong'!$O$3:$O$202))</f>
        <v/>
      </c>
      <c r="F56" s="84" t="str">
        <f t="shared" si="2"/>
        <v/>
      </c>
      <c r="G56" s="83" t="str">
        <f>IF(A56="","",IF(COUNTIFS('4. B2_CT_TacDong'!$A$3:$A$202,A56,'4. B2_CT_TacDong'!$P$3:$P$202,"ĐẠT")=0,"Chưa có dòng đạt",IF(COUNTIFS('4. B2_CT_TacDong'!$A$3:$A$202,A56,'4. B2_CT_TacDong'!$P$3:$P$202,"ĐẠT")=H56,"Đã kiểm chứng","Kiểm chứng một phần")))</f>
        <v/>
      </c>
      <c r="H56" s="83" t="str">
        <f>IF(A56="","",COUNTIF('4. B2_CT_TacDong'!$A$3:$A$202,A56))</f>
        <v/>
      </c>
      <c r="I56" s="83" t="str">
        <f t="shared" si="3"/>
        <v/>
      </c>
    </row>
    <row r="57" spans="1:9" ht="18.75">
      <c r="A57" s="83" t="str">
        <f>IF('4. B2_CT_TacDong'!A57="","",IF(COUNTIF('4. B2_CT_TacDong'!$A$3:A57,'4. B2_CT_TacDong'!A57)&gt;1,"",'4. B2_CT_TacDong'!A57))</f>
        <v/>
      </c>
      <c r="B57" s="83" t="str">
        <f>IF(A57="","",IFERROR(IF(INDEX('2. A2_CongViec'!$C$3:$C$202,MATCH(A57,'2. A2_CongViec'!$A$3:$A$202,0))="","",INDEX('2. A2_CongViec'!$C$3:$C$202,MATCH(A57,'2. A2_CongViec'!$A$3:$A$202,0))),""))</f>
        <v/>
      </c>
      <c r="C57" s="84" t="str">
        <f>IF(A57="","",SUMIFS('4. B2_CT_TacDong'!$N$3:$N$202,'4. B2_CT_TacDong'!$A$3:$A$202,A57,'4. B2_CT_TacDong'!$C$3:$C$202,"Số hóa")+SUMIFS('4. B2_CT_TacDong'!$N$3:$N$202,'4. B2_CT_TacDong'!$A$3:$A$202,A57,'4. B2_CT_TacDong'!$C$3:$C$202,"Cải tiến quy trình"))</f>
        <v/>
      </c>
      <c r="D57" s="84" t="str">
        <f>IF(A57="","",SUMIF('4. B2_CT_TacDong'!$A$3:$A$202,A57,'4. B2_CT_TacDong'!$N$3:$N$202)-C57)</f>
        <v/>
      </c>
      <c r="E57" s="84" t="str">
        <f>IF(A57="","",SUMIF('4. B2_CT_TacDong'!$A$3:$A$202,A57,'4. B2_CT_TacDong'!$O$3:$O$202))</f>
        <v/>
      </c>
      <c r="F57" s="84" t="str">
        <f t="shared" si="2"/>
        <v/>
      </c>
      <c r="G57" s="83" t="str">
        <f>IF(A57="","",IF(COUNTIFS('4. B2_CT_TacDong'!$A$3:$A$202,A57,'4. B2_CT_TacDong'!$P$3:$P$202,"ĐẠT")=0,"Chưa có dòng đạt",IF(COUNTIFS('4. B2_CT_TacDong'!$A$3:$A$202,A57,'4. B2_CT_TacDong'!$P$3:$P$202,"ĐẠT")=H57,"Đã kiểm chứng","Kiểm chứng một phần")))</f>
        <v/>
      </c>
      <c r="H57" s="83" t="str">
        <f>IF(A57="","",COUNTIF('4. B2_CT_TacDong'!$A$3:$A$202,A57))</f>
        <v/>
      </c>
      <c r="I57" s="83" t="str">
        <f t="shared" si="3"/>
        <v/>
      </c>
    </row>
    <row r="58" spans="1:9" ht="18.75">
      <c r="A58" s="83" t="str">
        <f>IF('4. B2_CT_TacDong'!A58="","",IF(COUNTIF('4. B2_CT_TacDong'!$A$3:A58,'4. B2_CT_TacDong'!A58)&gt;1,"",'4. B2_CT_TacDong'!A58))</f>
        <v/>
      </c>
      <c r="B58" s="83" t="str">
        <f>IF(A58="","",IFERROR(IF(INDEX('2. A2_CongViec'!$C$3:$C$202,MATCH(A58,'2. A2_CongViec'!$A$3:$A$202,0))="","",INDEX('2. A2_CongViec'!$C$3:$C$202,MATCH(A58,'2. A2_CongViec'!$A$3:$A$202,0))),""))</f>
        <v/>
      </c>
      <c r="C58" s="84" t="str">
        <f>IF(A58="","",SUMIFS('4. B2_CT_TacDong'!$N$3:$N$202,'4. B2_CT_TacDong'!$A$3:$A$202,A58,'4. B2_CT_TacDong'!$C$3:$C$202,"Số hóa")+SUMIFS('4. B2_CT_TacDong'!$N$3:$N$202,'4. B2_CT_TacDong'!$A$3:$A$202,A58,'4. B2_CT_TacDong'!$C$3:$C$202,"Cải tiến quy trình"))</f>
        <v/>
      </c>
      <c r="D58" s="84" t="str">
        <f>IF(A58="","",SUMIF('4. B2_CT_TacDong'!$A$3:$A$202,A58,'4. B2_CT_TacDong'!$N$3:$N$202)-C58)</f>
        <v/>
      </c>
      <c r="E58" s="84" t="str">
        <f>IF(A58="","",SUMIF('4. B2_CT_TacDong'!$A$3:$A$202,A58,'4. B2_CT_TacDong'!$O$3:$O$202))</f>
        <v/>
      </c>
      <c r="F58" s="84" t="str">
        <f t="shared" si="2"/>
        <v/>
      </c>
      <c r="G58" s="83" t="str">
        <f>IF(A58="","",IF(COUNTIFS('4. B2_CT_TacDong'!$A$3:$A$202,A58,'4. B2_CT_TacDong'!$P$3:$P$202,"ĐẠT")=0,"Chưa có dòng đạt",IF(COUNTIFS('4. B2_CT_TacDong'!$A$3:$A$202,A58,'4. B2_CT_TacDong'!$P$3:$P$202,"ĐẠT")=H58,"Đã kiểm chứng","Kiểm chứng một phần")))</f>
        <v/>
      </c>
      <c r="H58" s="83" t="str">
        <f>IF(A58="","",COUNTIF('4. B2_CT_TacDong'!$A$3:$A$202,A58))</f>
        <v/>
      </c>
      <c r="I58" s="83" t="str">
        <f t="shared" si="3"/>
        <v/>
      </c>
    </row>
    <row r="59" spans="1:9" ht="18.75">
      <c r="A59" s="83" t="str">
        <f>IF('4. B2_CT_TacDong'!A59="","",IF(COUNTIF('4. B2_CT_TacDong'!$A$3:A59,'4. B2_CT_TacDong'!A59)&gt;1,"",'4. B2_CT_TacDong'!A59))</f>
        <v/>
      </c>
      <c r="B59" s="83" t="str">
        <f>IF(A59="","",IFERROR(IF(INDEX('2. A2_CongViec'!$C$3:$C$202,MATCH(A59,'2. A2_CongViec'!$A$3:$A$202,0))="","",INDEX('2. A2_CongViec'!$C$3:$C$202,MATCH(A59,'2. A2_CongViec'!$A$3:$A$202,0))),""))</f>
        <v/>
      </c>
      <c r="C59" s="84" t="str">
        <f>IF(A59="","",SUMIFS('4. B2_CT_TacDong'!$N$3:$N$202,'4. B2_CT_TacDong'!$A$3:$A$202,A59,'4. B2_CT_TacDong'!$C$3:$C$202,"Số hóa")+SUMIFS('4. B2_CT_TacDong'!$N$3:$N$202,'4. B2_CT_TacDong'!$A$3:$A$202,A59,'4. B2_CT_TacDong'!$C$3:$C$202,"Cải tiến quy trình"))</f>
        <v/>
      </c>
      <c r="D59" s="84" t="str">
        <f>IF(A59="","",SUMIF('4. B2_CT_TacDong'!$A$3:$A$202,A59,'4. B2_CT_TacDong'!$N$3:$N$202)-C59)</f>
        <v/>
      </c>
      <c r="E59" s="84" t="str">
        <f>IF(A59="","",SUMIF('4. B2_CT_TacDong'!$A$3:$A$202,A59,'4. B2_CT_TacDong'!$O$3:$O$202))</f>
        <v/>
      </c>
      <c r="F59" s="84" t="str">
        <f t="shared" si="2"/>
        <v/>
      </c>
      <c r="G59" s="83" t="str">
        <f>IF(A59="","",IF(COUNTIFS('4. B2_CT_TacDong'!$A$3:$A$202,A59,'4. B2_CT_TacDong'!$P$3:$P$202,"ĐẠT")=0,"Chưa có dòng đạt",IF(COUNTIFS('4. B2_CT_TacDong'!$A$3:$A$202,A59,'4. B2_CT_TacDong'!$P$3:$P$202,"ĐẠT")=H59,"Đã kiểm chứng","Kiểm chứng một phần")))</f>
        <v/>
      </c>
      <c r="H59" s="83" t="str">
        <f>IF(A59="","",COUNTIF('4. B2_CT_TacDong'!$A$3:$A$202,A59))</f>
        <v/>
      </c>
      <c r="I59" s="83" t="str">
        <f t="shared" si="3"/>
        <v/>
      </c>
    </row>
    <row r="60" spans="1:9" ht="18.75">
      <c r="A60" s="83" t="str">
        <f>IF('4. B2_CT_TacDong'!A60="","",IF(COUNTIF('4. B2_CT_TacDong'!$A$3:A60,'4. B2_CT_TacDong'!A60)&gt;1,"",'4. B2_CT_TacDong'!A60))</f>
        <v/>
      </c>
      <c r="B60" s="83" t="str">
        <f>IF(A60="","",IFERROR(IF(INDEX('2. A2_CongViec'!$C$3:$C$202,MATCH(A60,'2. A2_CongViec'!$A$3:$A$202,0))="","",INDEX('2. A2_CongViec'!$C$3:$C$202,MATCH(A60,'2. A2_CongViec'!$A$3:$A$202,0))),""))</f>
        <v/>
      </c>
      <c r="C60" s="84" t="str">
        <f>IF(A60="","",SUMIFS('4. B2_CT_TacDong'!$N$3:$N$202,'4. B2_CT_TacDong'!$A$3:$A$202,A60,'4. B2_CT_TacDong'!$C$3:$C$202,"Số hóa")+SUMIFS('4. B2_CT_TacDong'!$N$3:$N$202,'4. B2_CT_TacDong'!$A$3:$A$202,A60,'4. B2_CT_TacDong'!$C$3:$C$202,"Cải tiến quy trình"))</f>
        <v/>
      </c>
      <c r="D60" s="84" t="str">
        <f>IF(A60="","",SUMIF('4. B2_CT_TacDong'!$A$3:$A$202,A60,'4. B2_CT_TacDong'!$N$3:$N$202)-C60)</f>
        <v/>
      </c>
      <c r="E60" s="84" t="str">
        <f>IF(A60="","",SUMIF('4. B2_CT_TacDong'!$A$3:$A$202,A60,'4. B2_CT_TacDong'!$O$3:$O$202))</f>
        <v/>
      </c>
      <c r="F60" s="84" t="str">
        <f t="shared" si="2"/>
        <v/>
      </c>
      <c r="G60" s="83" t="str">
        <f>IF(A60="","",IF(COUNTIFS('4. B2_CT_TacDong'!$A$3:$A$202,A60,'4. B2_CT_TacDong'!$P$3:$P$202,"ĐẠT")=0,"Chưa có dòng đạt",IF(COUNTIFS('4. B2_CT_TacDong'!$A$3:$A$202,A60,'4. B2_CT_TacDong'!$P$3:$P$202,"ĐẠT")=H60,"Đã kiểm chứng","Kiểm chứng một phần")))</f>
        <v/>
      </c>
      <c r="H60" s="83" t="str">
        <f>IF(A60="","",COUNTIF('4. B2_CT_TacDong'!$A$3:$A$202,A60))</f>
        <v/>
      </c>
      <c r="I60" s="83" t="str">
        <f t="shared" si="3"/>
        <v/>
      </c>
    </row>
    <row r="61" spans="1:9" ht="18.75">
      <c r="A61" s="83" t="str">
        <f>IF('4. B2_CT_TacDong'!A61="","",IF(COUNTIF('4. B2_CT_TacDong'!$A$3:A61,'4. B2_CT_TacDong'!A61)&gt;1,"",'4. B2_CT_TacDong'!A61))</f>
        <v/>
      </c>
      <c r="B61" s="83" t="str">
        <f>IF(A61="","",IFERROR(IF(INDEX('2. A2_CongViec'!$C$3:$C$202,MATCH(A61,'2. A2_CongViec'!$A$3:$A$202,0))="","",INDEX('2. A2_CongViec'!$C$3:$C$202,MATCH(A61,'2. A2_CongViec'!$A$3:$A$202,0))),""))</f>
        <v/>
      </c>
      <c r="C61" s="84" t="str">
        <f>IF(A61="","",SUMIFS('4. B2_CT_TacDong'!$N$3:$N$202,'4. B2_CT_TacDong'!$A$3:$A$202,A61,'4. B2_CT_TacDong'!$C$3:$C$202,"Số hóa")+SUMIFS('4. B2_CT_TacDong'!$N$3:$N$202,'4. B2_CT_TacDong'!$A$3:$A$202,A61,'4. B2_CT_TacDong'!$C$3:$C$202,"Cải tiến quy trình"))</f>
        <v/>
      </c>
      <c r="D61" s="84" t="str">
        <f>IF(A61="","",SUMIF('4. B2_CT_TacDong'!$A$3:$A$202,A61,'4. B2_CT_TacDong'!$N$3:$N$202)-C61)</f>
        <v/>
      </c>
      <c r="E61" s="84" t="str">
        <f>IF(A61="","",SUMIF('4. B2_CT_TacDong'!$A$3:$A$202,A61,'4. B2_CT_TacDong'!$O$3:$O$202))</f>
        <v/>
      </c>
      <c r="F61" s="84" t="str">
        <f t="shared" si="2"/>
        <v/>
      </c>
      <c r="G61" s="83" t="str">
        <f>IF(A61="","",IF(COUNTIFS('4. B2_CT_TacDong'!$A$3:$A$202,A61,'4. B2_CT_TacDong'!$P$3:$P$202,"ĐẠT")=0,"Chưa có dòng đạt",IF(COUNTIFS('4. B2_CT_TacDong'!$A$3:$A$202,A61,'4. B2_CT_TacDong'!$P$3:$P$202,"ĐẠT")=H61,"Đã kiểm chứng","Kiểm chứng một phần")))</f>
        <v/>
      </c>
      <c r="H61" s="83" t="str">
        <f>IF(A61="","",COUNTIF('4. B2_CT_TacDong'!$A$3:$A$202,A61))</f>
        <v/>
      </c>
      <c r="I61" s="83" t="str">
        <f t="shared" si="3"/>
        <v/>
      </c>
    </row>
    <row r="62" spans="1:9" ht="18.75">
      <c r="A62" s="83" t="str">
        <f>IF('4. B2_CT_TacDong'!A62="","",IF(COUNTIF('4. B2_CT_TacDong'!$A$3:A62,'4. B2_CT_TacDong'!A62)&gt;1,"",'4. B2_CT_TacDong'!A62))</f>
        <v/>
      </c>
      <c r="B62" s="83" t="str">
        <f>IF(A62="","",IFERROR(IF(INDEX('2. A2_CongViec'!$C$3:$C$202,MATCH(A62,'2. A2_CongViec'!$A$3:$A$202,0))="","",INDEX('2. A2_CongViec'!$C$3:$C$202,MATCH(A62,'2. A2_CongViec'!$A$3:$A$202,0))),""))</f>
        <v/>
      </c>
      <c r="C62" s="84" t="str">
        <f>IF(A62="","",SUMIFS('4. B2_CT_TacDong'!$N$3:$N$202,'4. B2_CT_TacDong'!$A$3:$A$202,A62,'4. B2_CT_TacDong'!$C$3:$C$202,"Số hóa")+SUMIFS('4. B2_CT_TacDong'!$N$3:$N$202,'4. B2_CT_TacDong'!$A$3:$A$202,A62,'4. B2_CT_TacDong'!$C$3:$C$202,"Cải tiến quy trình"))</f>
        <v/>
      </c>
      <c r="D62" s="84" t="str">
        <f>IF(A62="","",SUMIF('4. B2_CT_TacDong'!$A$3:$A$202,A62,'4. B2_CT_TacDong'!$N$3:$N$202)-C62)</f>
        <v/>
      </c>
      <c r="E62" s="84" t="str">
        <f>IF(A62="","",SUMIF('4. B2_CT_TacDong'!$A$3:$A$202,A62,'4. B2_CT_TacDong'!$O$3:$O$202))</f>
        <v/>
      </c>
      <c r="F62" s="84" t="str">
        <f t="shared" si="2"/>
        <v/>
      </c>
      <c r="G62" s="83" t="str">
        <f>IF(A62="","",IF(COUNTIFS('4. B2_CT_TacDong'!$A$3:$A$202,A62,'4. B2_CT_TacDong'!$P$3:$P$202,"ĐẠT")=0,"Chưa có dòng đạt",IF(COUNTIFS('4. B2_CT_TacDong'!$A$3:$A$202,A62,'4. B2_CT_TacDong'!$P$3:$P$202,"ĐẠT")=H62,"Đã kiểm chứng","Kiểm chứng một phần")))</f>
        <v/>
      </c>
      <c r="H62" s="83" t="str">
        <f>IF(A62="","",COUNTIF('4. B2_CT_TacDong'!$A$3:$A$202,A62))</f>
        <v/>
      </c>
      <c r="I62" s="83" t="str">
        <f t="shared" si="3"/>
        <v/>
      </c>
    </row>
    <row r="63" spans="1:9" ht="18.75">
      <c r="A63" s="83" t="str">
        <f>IF('4. B2_CT_TacDong'!A63="","",IF(COUNTIF('4. B2_CT_TacDong'!$A$3:A63,'4. B2_CT_TacDong'!A63)&gt;1,"",'4. B2_CT_TacDong'!A63))</f>
        <v/>
      </c>
      <c r="B63" s="83" t="str">
        <f>IF(A63="","",IFERROR(IF(INDEX('2. A2_CongViec'!$C$3:$C$202,MATCH(A63,'2. A2_CongViec'!$A$3:$A$202,0))="","",INDEX('2. A2_CongViec'!$C$3:$C$202,MATCH(A63,'2. A2_CongViec'!$A$3:$A$202,0))),""))</f>
        <v/>
      </c>
      <c r="C63" s="84" t="str">
        <f>IF(A63="","",SUMIFS('4. B2_CT_TacDong'!$N$3:$N$202,'4. B2_CT_TacDong'!$A$3:$A$202,A63,'4. B2_CT_TacDong'!$C$3:$C$202,"Số hóa")+SUMIFS('4. B2_CT_TacDong'!$N$3:$N$202,'4. B2_CT_TacDong'!$A$3:$A$202,A63,'4. B2_CT_TacDong'!$C$3:$C$202,"Cải tiến quy trình"))</f>
        <v/>
      </c>
      <c r="D63" s="84" t="str">
        <f>IF(A63="","",SUMIF('4. B2_CT_TacDong'!$A$3:$A$202,A63,'4. B2_CT_TacDong'!$N$3:$N$202)-C63)</f>
        <v/>
      </c>
      <c r="E63" s="84" t="str">
        <f>IF(A63="","",SUMIF('4. B2_CT_TacDong'!$A$3:$A$202,A63,'4. B2_CT_TacDong'!$O$3:$O$202))</f>
        <v/>
      </c>
      <c r="F63" s="84" t="str">
        <f t="shared" si="2"/>
        <v/>
      </c>
      <c r="G63" s="83" t="str">
        <f>IF(A63="","",IF(COUNTIFS('4. B2_CT_TacDong'!$A$3:$A$202,A63,'4. B2_CT_TacDong'!$P$3:$P$202,"ĐẠT")=0,"Chưa có dòng đạt",IF(COUNTIFS('4. B2_CT_TacDong'!$A$3:$A$202,A63,'4. B2_CT_TacDong'!$P$3:$P$202,"ĐẠT")=H63,"Đã kiểm chứng","Kiểm chứng một phần")))</f>
        <v/>
      </c>
      <c r="H63" s="83" t="str">
        <f>IF(A63="","",COUNTIF('4. B2_CT_TacDong'!$A$3:$A$202,A63))</f>
        <v/>
      </c>
      <c r="I63" s="83" t="str">
        <f t="shared" si="3"/>
        <v/>
      </c>
    </row>
    <row r="64" spans="1:9" ht="18.75">
      <c r="A64" s="83" t="str">
        <f>IF('4. B2_CT_TacDong'!A64="","",IF(COUNTIF('4. B2_CT_TacDong'!$A$3:A64,'4. B2_CT_TacDong'!A64)&gt;1,"",'4. B2_CT_TacDong'!A64))</f>
        <v/>
      </c>
      <c r="B64" s="83" t="str">
        <f>IF(A64="","",IFERROR(IF(INDEX('2. A2_CongViec'!$C$3:$C$202,MATCH(A64,'2. A2_CongViec'!$A$3:$A$202,0))="","",INDEX('2. A2_CongViec'!$C$3:$C$202,MATCH(A64,'2. A2_CongViec'!$A$3:$A$202,0))),""))</f>
        <v/>
      </c>
      <c r="C64" s="84" t="str">
        <f>IF(A64="","",SUMIFS('4. B2_CT_TacDong'!$N$3:$N$202,'4. B2_CT_TacDong'!$A$3:$A$202,A64,'4. B2_CT_TacDong'!$C$3:$C$202,"Số hóa")+SUMIFS('4. B2_CT_TacDong'!$N$3:$N$202,'4. B2_CT_TacDong'!$A$3:$A$202,A64,'4. B2_CT_TacDong'!$C$3:$C$202,"Cải tiến quy trình"))</f>
        <v/>
      </c>
      <c r="D64" s="84" t="str">
        <f>IF(A64="","",SUMIF('4. B2_CT_TacDong'!$A$3:$A$202,A64,'4. B2_CT_TacDong'!$N$3:$N$202)-C64)</f>
        <v/>
      </c>
      <c r="E64" s="84" t="str">
        <f>IF(A64="","",SUMIF('4. B2_CT_TacDong'!$A$3:$A$202,A64,'4. B2_CT_TacDong'!$O$3:$O$202))</f>
        <v/>
      </c>
      <c r="F64" s="84" t="str">
        <f t="shared" si="2"/>
        <v/>
      </c>
      <c r="G64" s="83" t="str">
        <f>IF(A64="","",IF(COUNTIFS('4. B2_CT_TacDong'!$A$3:$A$202,A64,'4. B2_CT_TacDong'!$P$3:$P$202,"ĐẠT")=0,"Chưa có dòng đạt",IF(COUNTIFS('4. B2_CT_TacDong'!$A$3:$A$202,A64,'4. B2_CT_TacDong'!$P$3:$P$202,"ĐẠT")=H64,"Đã kiểm chứng","Kiểm chứng một phần")))</f>
        <v/>
      </c>
      <c r="H64" s="83" t="str">
        <f>IF(A64="","",COUNTIF('4. B2_CT_TacDong'!$A$3:$A$202,A64))</f>
        <v/>
      </c>
      <c r="I64" s="83" t="str">
        <f t="shared" si="3"/>
        <v/>
      </c>
    </row>
    <row r="65" spans="1:9" ht="18.75">
      <c r="A65" s="83" t="str">
        <f>IF('4. B2_CT_TacDong'!A65="","",IF(COUNTIF('4. B2_CT_TacDong'!$A$3:A65,'4. B2_CT_TacDong'!A65)&gt;1,"",'4. B2_CT_TacDong'!A65))</f>
        <v/>
      </c>
      <c r="B65" s="83" t="str">
        <f>IF(A65="","",IFERROR(IF(INDEX('2. A2_CongViec'!$C$3:$C$202,MATCH(A65,'2. A2_CongViec'!$A$3:$A$202,0))="","",INDEX('2. A2_CongViec'!$C$3:$C$202,MATCH(A65,'2. A2_CongViec'!$A$3:$A$202,0))),""))</f>
        <v/>
      </c>
      <c r="C65" s="84" t="str">
        <f>IF(A65="","",SUMIFS('4. B2_CT_TacDong'!$N$3:$N$202,'4. B2_CT_TacDong'!$A$3:$A$202,A65,'4. B2_CT_TacDong'!$C$3:$C$202,"Số hóa")+SUMIFS('4. B2_CT_TacDong'!$N$3:$N$202,'4. B2_CT_TacDong'!$A$3:$A$202,A65,'4. B2_CT_TacDong'!$C$3:$C$202,"Cải tiến quy trình"))</f>
        <v/>
      </c>
      <c r="D65" s="84" t="str">
        <f>IF(A65="","",SUMIF('4. B2_CT_TacDong'!$A$3:$A$202,A65,'4. B2_CT_TacDong'!$N$3:$N$202)-C65)</f>
        <v/>
      </c>
      <c r="E65" s="84" t="str">
        <f>IF(A65="","",SUMIF('4. B2_CT_TacDong'!$A$3:$A$202,A65,'4. B2_CT_TacDong'!$O$3:$O$202))</f>
        <v/>
      </c>
      <c r="F65" s="84" t="str">
        <f t="shared" si="2"/>
        <v/>
      </c>
      <c r="G65" s="83" t="str">
        <f>IF(A65="","",IF(COUNTIFS('4. B2_CT_TacDong'!$A$3:$A$202,A65,'4. B2_CT_TacDong'!$P$3:$P$202,"ĐẠT")=0,"Chưa có dòng đạt",IF(COUNTIFS('4. B2_CT_TacDong'!$A$3:$A$202,A65,'4. B2_CT_TacDong'!$P$3:$P$202,"ĐẠT")=H65,"Đã kiểm chứng","Kiểm chứng một phần")))</f>
        <v/>
      </c>
      <c r="H65" s="83" t="str">
        <f>IF(A65="","",COUNTIF('4. B2_CT_TacDong'!$A$3:$A$202,A65))</f>
        <v/>
      </c>
      <c r="I65" s="83" t="str">
        <f t="shared" si="3"/>
        <v/>
      </c>
    </row>
    <row r="66" spans="1:9" ht="18.75">
      <c r="A66" s="83" t="str">
        <f>IF('4. B2_CT_TacDong'!A66="","",IF(COUNTIF('4. B2_CT_TacDong'!$A$3:A66,'4. B2_CT_TacDong'!A66)&gt;1,"",'4. B2_CT_TacDong'!A66))</f>
        <v/>
      </c>
      <c r="B66" s="83" t="str">
        <f>IF(A66="","",IFERROR(IF(INDEX('2. A2_CongViec'!$C$3:$C$202,MATCH(A66,'2. A2_CongViec'!$A$3:$A$202,0))="","",INDEX('2. A2_CongViec'!$C$3:$C$202,MATCH(A66,'2. A2_CongViec'!$A$3:$A$202,0))),""))</f>
        <v/>
      </c>
      <c r="C66" s="84" t="str">
        <f>IF(A66="","",SUMIFS('4. B2_CT_TacDong'!$N$3:$N$202,'4. B2_CT_TacDong'!$A$3:$A$202,A66,'4. B2_CT_TacDong'!$C$3:$C$202,"Số hóa")+SUMIFS('4. B2_CT_TacDong'!$N$3:$N$202,'4. B2_CT_TacDong'!$A$3:$A$202,A66,'4. B2_CT_TacDong'!$C$3:$C$202,"Cải tiến quy trình"))</f>
        <v/>
      </c>
      <c r="D66" s="84" t="str">
        <f>IF(A66="","",SUMIF('4. B2_CT_TacDong'!$A$3:$A$202,A66,'4. B2_CT_TacDong'!$N$3:$N$202)-C66)</f>
        <v/>
      </c>
      <c r="E66" s="84" t="str">
        <f>IF(A66="","",SUMIF('4. B2_CT_TacDong'!$A$3:$A$202,A66,'4. B2_CT_TacDong'!$O$3:$O$202))</f>
        <v/>
      </c>
      <c r="F66" s="84" t="str">
        <f t="shared" si="2"/>
        <v/>
      </c>
      <c r="G66" s="83" t="str">
        <f>IF(A66="","",IF(COUNTIFS('4. B2_CT_TacDong'!$A$3:$A$202,A66,'4. B2_CT_TacDong'!$P$3:$P$202,"ĐẠT")=0,"Chưa có dòng đạt",IF(COUNTIFS('4. B2_CT_TacDong'!$A$3:$A$202,A66,'4. B2_CT_TacDong'!$P$3:$P$202,"ĐẠT")=H66,"Đã kiểm chứng","Kiểm chứng một phần")))</f>
        <v/>
      </c>
      <c r="H66" s="83" t="str">
        <f>IF(A66="","",COUNTIF('4. B2_CT_TacDong'!$A$3:$A$202,A66))</f>
        <v/>
      </c>
      <c r="I66" s="83" t="str">
        <f t="shared" si="3"/>
        <v/>
      </c>
    </row>
    <row r="67" spans="1:9" ht="18.75">
      <c r="A67" s="83" t="str">
        <f>IF('4. B2_CT_TacDong'!A67="","",IF(COUNTIF('4. B2_CT_TacDong'!$A$3:A67,'4. B2_CT_TacDong'!A67)&gt;1,"",'4. B2_CT_TacDong'!A67))</f>
        <v/>
      </c>
      <c r="B67" s="83" t="str">
        <f>IF(A67="","",IFERROR(IF(INDEX('2. A2_CongViec'!$C$3:$C$202,MATCH(A67,'2. A2_CongViec'!$A$3:$A$202,0))="","",INDEX('2. A2_CongViec'!$C$3:$C$202,MATCH(A67,'2. A2_CongViec'!$A$3:$A$202,0))),""))</f>
        <v/>
      </c>
      <c r="C67" s="84" t="str">
        <f>IF(A67="","",SUMIFS('4. B2_CT_TacDong'!$N$3:$N$202,'4. B2_CT_TacDong'!$A$3:$A$202,A67,'4. B2_CT_TacDong'!$C$3:$C$202,"Số hóa")+SUMIFS('4. B2_CT_TacDong'!$N$3:$N$202,'4. B2_CT_TacDong'!$A$3:$A$202,A67,'4. B2_CT_TacDong'!$C$3:$C$202,"Cải tiến quy trình"))</f>
        <v/>
      </c>
      <c r="D67" s="84" t="str">
        <f>IF(A67="","",SUMIF('4. B2_CT_TacDong'!$A$3:$A$202,A67,'4. B2_CT_TacDong'!$N$3:$N$202)-C67)</f>
        <v/>
      </c>
      <c r="E67" s="84" t="str">
        <f>IF(A67="","",SUMIF('4. B2_CT_TacDong'!$A$3:$A$202,A67,'4. B2_CT_TacDong'!$O$3:$O$202))</f>
        <v/>
      </c>
      <c r="F67" s="84" t="str">
        <f t="shared" ref="F67:F98" si="4">IF(A67="","",E67-C67-D67)</f>
        <v/>
      </c>
      <c r="G67" s="83" t="str">
        <f>IF(A67="","",IF(COUNTIFS('4. B2_CT_TacDong'!$A$3:$A$202,A67,'4. B2_CT_TacDong'!$P$3:$P$202,"ĐẠT")=0,"Chưa có dòng đạt",IF(COUNTIFS('4. B2_CT_TacDong'!$A$3:$A$202,A67,'4. B2_CT_TacDong'!$P$3:$P$202,"ĐẠT")=H67,"Đã kiểm chứng","Kiểm chứng một phần")))</f>
        <v/>
      </c>
      <c r="H67" s="83" t="str">
        <f>IF(A67="","",COUNTIF('4. B2_CT_TacDong'!$A$3:$A$202,A67))</f>
        <v/>
      </c>
      <c r="I67" s="83" t="str">
        <f t="shared" ref="I67:I98" si="5">IF(A67="","",IF(G67="Đã kiểm chứng","ĐẠT",IF(G67="Kiểm chứng một phần","CÓ DÒNG CHƯA ĐẠT – CHỈ TÍNH DÒNG ĐẠT","CHƯA CÓ DÒNG ĐẠT – KHÔNG TÍNH TÁC ĐỘNG")))</f>
        <v/>
      </c>
    </row>
    <row r="68" spans="1:9" ht="18.75">
      <c r="A68" s="83" t="str">
        <f>IF('4. B2_CT_TacDong'!A68="","",IF(COUNTIF('4. B2_CT_TacDong'!$A$3:A68,'4. B2_CT_TacDong'!A68)&gt;1,"",'4. B2_CT_TacDong'!A68))</f>
        <v/>
      </c>
      <c r="B68" s="83" t="str">
        <f>IF(A68="","",IFERROR(IF(INDEX('2. A2_CongViec'!$C$3:$C$202,MATCH(A68,'2. A2_CongViec'!$A$3:$A$202,0))="","",INDEX('2. A2_CongViec'!$C$3:$C$202,MATCH(A68,'2. A2_CongViec'!$A$3:$A$202,0))),""))</f>
        <v/>
      </c>
      <c r="C68" s="84" t="str">
        <f>IF(A68="","",SUMIFS('4. B2_CT_TacDong'!$N$3:$N$202,'4. B2_CT_TacDong'!$A$3:$A$202,A68,'4. B2_CT_TacDong'!$C$3:$C$202,"Số hóa")+SUMIFS('4. B2_CT_TacDong'!$N$3:$N$202,'4. B2_CT_TacDong'!$A$3:$A$202,A68,'4. B2_CT_TacDong'!$C$3:$C$202,"Cải tiến quy trình"))</f>
        <v/>
      </c>
      <c r="D68" s="84" t="str">
        <f>IF(A68="","",SUMIF('4. B2_CT_TacDong'!$A$3:$A$202,A68,'4. B2_CT_TacDong'!$N$3:$N$202)-C68)</f>
        <v/>
      </c>
      <c r="E68" s="84" t="str">
        <f>IF(A68="","",SUMIF('4. B2_CT_TacDong'!$A$3:$A$202,A68,'4. B2_CT_TacDong'!$O$3:$O$202))</f>
        <v/>
      </c>
      <c r="F68" s="84" t="str">
        <f t="shared" si="4"/>
        <v/>
      </c>
      <c r="G68" s="83" t="str">
        <f>IF(A68="","",IF(COUNTIFS('4. B2_CT_TacDong'!$A$3:$A$202,A68,'4. B2_CT_TacDong'!$P$3:$P$202,"ĐẠT")=0,"Chưa có dòng đạt",IF(COUNTIFS('4. B2_CT_TacDong'!$A$3:$A$202,A68,'4. B2_CT_TacDong'!$P$3:$P$202,"ĐẠT")=H68,"Đã kiểm chứng","Kiểm chứng một phần")))</f>
        <v/>
      </c>
      <c r="H68" s="83" t="str">
        <f>IF(A68="","",COUNTIF('4. B2_CT_TacDong'!$A$3:$A$202,A68))</f>
        <v/>
      </c>
      <c r="I68" s="83" t="str">
        <f t="shared" si="5"/>
        <v/>
      </c>
    </row>
    <row r="69" spans="1:9" ht="18.75">
      <c r="A69" s="83" t="str">
        <f>IF('4. B2_CT_TacDong'!A69="","",IF(COUNTIF('4. B2_CT_TacDong'!$A$3:A69,'4. B2_CT_TacDong'!A69)&gt;1,"",'4. B2_CT_TacDong'!A69))</f>
        <v/>
      </c>
      <c r="B69" s="83" t="str">
        <f>IF(A69="","",IFERROR(IF(INDEX('2. A2_CongViec'!$C$3:$C$202,MATCH(A69,'2. A2_CongViec'!$A$3:$A$202,0))="","",INDEX('2. A2_CongViec'!$C$3:$C$202,MATCH(A69,'2. A2_CongViec'!$A$3:$A$202,0))),""))</f>
        <v/>
      </c>
      <c r="C69" s="84" t="str">
        <f>IF(A69="","",SUMIFS('4. B2_CT_TacDong'!$N$3:$N$202,'4. B2_CT_TacDong'!$A$3:$A$202,A69,'4. B2_CT_TacDong'!$C$3:$C$202,"Số hóa")+SUMIFS('4. B2_CT_TacDong'!$N$3:$N$202,'4. B2_CT_TacDong'!$A$3:$A$202,A69,'4. B2_CT_TacDong'!$C$3:$C$202,"Cải tiến quy trình"))</f>
        <v/>
      </c>
      <c r="D69" s="84" t="str">
        <f>IF(A69="","",SUMIF('4. B2_CT_TacDong'!$A$3:$A$202,A69,'4. B2_CT_TacDong'!$N$3:$N$202)-C69)</f>
        <v/>
      </c>
      <c r="E69" s="84" t="str">
        <f>IF(A69="","",SUMIF('4. B2_CT_TacDong'!$A$3:$A$202,A69,'4. B2_CT_TacDong'!$O$3:$O$202))</f>
        <v/>
      </c>
      <c r="F69" s="84" t="str">
        <f t="shared" si="4"/>
        <v/>
      </c>
      <c r="G69" s="83" t="str">
        <f>IF(A69="","",IF(COUNTIFS('4. B2_CT_TacDong'!$A$3:$A$202,A69,'4. B2_CT_TacDong'!$P$3:$P$202,"ĐẠT")=0,"Chưa có dòng đạt",IF(COUNTIFS('4. B2_CT_TacDong'!$A$3:$A$202,A69,'4. B2_CT_TacDong'!$P$3:$P$202,"ĐẠT")=H69,"Đã kiểm chứng","Kiểm chứng một phần")))</f>
        <v/>
      </c>
      <c r="H69" s="83" t="str">
        <f>IF(A69="","",COUNTIF('4. B2_CT_TacDong'!$A$3:$A$202,A69))</f>
        <v/>
      </c>
      <c r="I69" s="83" t="str">
        <f t="shared" si="5"/>
        <v/>
      </c>
    </row>
    <row r="70" spans="1:9" ht="18.75">
      <c r="A70" s="83" t="str">
        <f>IF('4. B2_CT_TacDong'!A70="","",IF(COUNTIF('4. B2_CT_TacDong'!$A$3:A70,'4. B2_CT_TacDong'!A70)&gt;1,"",'4. B2_CT_TacDong'!A70))</f>
        <v/>
      </c>
      <c r="B70" s="83" t="str">
        <f>IF(A70="","",IFERROR(IF(INDEX('2. A2_CongViec'!$C$3:$C$202,MATCH(A70,'2. A2_CongViec'!$A$3:$A$202,0))="","",INDEX('2. A2_CongViec'!$C$3:$C$202,MATCH(A70,'2. A2_CongViec'!$A$3:$A$202,0))),""))</f>
        <v/>
      </c>
      <c r="C70" s="84" t="str">
        <f>IF(A70="","",SUMIFS('4. B2_CT_TacDong'!$N$3:$N$202,'4. B2_CT_TacDong'!$A$3:$A$202,A70,'4. B2_CT_TacDong'!$C$3:$C$202,"Số hóa")+SUMIFS('4. B2_CT_TacDong'!$N$3:$N$202,'4. B2_CT_TacDong'!$A$3:$A$202,A70,'4. B2_CT_TacDong'!$C$3:$C$202,"Cải tiến quy trình"))</f>
        <v/>
      </c>
      <c r="D70" s="84" t="str">
        <f>IF(A70="","",SUMIF('4. B2_CT_TacDong'!$A$3:$A$202,A70,'4. B2_CT_TacDong'!$N$3:$N$202)-C70)</f>
        <v/>
      </c>
      <c r="E70" s="84" t="str">
        <f>IF(A70="","",SUMIF('4. B2_CT_TacDong'!$A$3:$A$202,A70,'4. B2_CT_TacDong'!$O$3:$O$202))</f>
        <v/>
      </c>
      <c r="F70" s="84" t="str">
        <f t="shared" si="4"/>
        <v/>
      </c>
      <c r="G70" s="83" t="str">
        <f>IF(A70="","",IF(COUNTIFS('4. B2_CT_TacDong'!$A$3:$A$202,A70,'4. B2_CT_TacDong'!$P$3:$P$202,"ĐẠT")=0,"Chưa có dòng đạt",IF(COUNTIFS('4. B2_CT_TacDong'!$A$3:$A$202,A70,'4. B2_CT_TacDong'!$P$3:$P$202,"ĐẠT")=H70,"Đã kiểm chứng","Kiểm chứng một phần")))</f>
        <v/>
      </c>
      <c r="H70" s="83" t="str">
        <f>IF(A70="","",COUNTIF('4. B2_CT_TacDong'!$A$3:$A$202,A70))</f>
        <v/>
      </c>
      <c r="I70" s="83" t="str">
        <f t="shared" si="5"/>
        <v/>
      </c>
    </row>
    <row r="71" spans="1:9" ht="18.75">
      <c r="A71" s="83" t="str">
        <f>IF('4. B2_CT_TacDong'!A71="","",IF(COUNTIF('4. B2_CT_TacDong'!$A$3:A71,'4. B2_CT_TacDong'!A71)&gt;1,"",'4. B2_CT_TacDong'!A71))</f>
        <v/>
      </c>
      <c r="B71" s="83" t="str">
        <f>IF(A71="","",IFERROR(IF(INDEX('2. A2_CongViec'!$C$3:$C$202,MATCH(A71,'2. A2_CongViec'!$A$3:$A$202,0))="","",INDEX('2. A2_CongViec'!$C$3:$C$202,MATCH(A71,'2. A2_CongViec'!$A$3:$A$202,0))),""))</f>
        <v/>
      </c>
      <c r="C71" s="84" t="str">
        <f>IF(A71="","",SUMIFS('4. B2_CT_TacDong'!$N$3:$N$202,'4. B2_CT_TacDong'!$A$3:$A$202,A71,'4. B2_CT_TacDong'!$C$3:$C$202,"Số hóa")+SUMIFS('4. B2_CT_TacDong'!$N$3:$N$202,'4. B2_CT_TacDong'!$A$3:$A$202,A71,'4. B2_CT_TacDong'!$C$3:$C$202,"Cải tiến quy trình"))</f>
        <v/>
      </c>
      <c r="D71" s="84" t="str">
        <f>IF(A71="","",SUMIF('4. B2_CT_TacDong'!$A$3:$A$202,A71,'4. B2_CT_TacDong'!$N$3:$N$202)-C71)</f>
        <v/>
      </c>
      <c r="E71" s="84" t="str">
        <f>IF(A71="","",SUMIF('4. B2_CT_TacDong'!$A$3:$A$202,A71,'4. B2_CT_TacDong'!$O$3:$O$202))</f>
        <v/>
      </c>
      <c r="F71" s="84" t="str">
        <f t="shared" si="4"/>
        <v/>
      </c>
      <c r="G71" s="83" t="str">
        <f>IF(A71="","",IF(COUNTIFS('4. B2_CT_TacDong'!$A$3:$A$202,A71,'4. B2_CT_TacDong'!$P$3:$P$202,"ĐẠT")=0,"Chưa có dòng đạt",IF(COUNTIFS('4. B2_CT_TacDong'!$A$3:$A$202,A71,'4. B2_CT_TacDong'!$P$3:$P$202,"ĐẠT")=H71,"Đã kiểm chứng","Kiểm chứng một phần")))</f>
        <v/>
      </c>
      <c r="H71" s="83" t="str">
        <f>IF(A71="","",COUNTIF('4. B2_CT_TacDong'!$A$3:$A$202,A71))</f>
        <v/>
      </c>
      <c r="I71" s="83" t="str">
        <f t="shared" si="5"/>
        <v/>
      </c>
    </row>
    <row r="72" spans="1:9" ht="18.75">
      <c r="A72" s="83" t="str">
        <f>IF('4. B2_CT_TacDong'!A72="","",IF(COUNTIF('4. B2_CT_TacDong'!$A$3:A72,'4. B2_CT_TacDong'!A72)&gt;1,"",'4. B2_CT_TacDong'!A72))</f>
        <v/>
      </c>
      <c r="B72" s="83" t="str">
        <f>IF(A72="","",IFERROR(IF(INDEX('2. A2_CongViec'!$C$3:$C$202,MATCH(A72,'2. A2_CongViec'!$A$3:$A$202,0))="","",INDEX('2. A2_CongViec'!$C$3:$C$202,MATCH(A72,'2. A2_CongViec'!$A$3:$A$202,0))),""))</f>
        <v/>
      </c>
      <c r="C72" s="84" t="str">
        <f>IF(A72="","",SUMIFS('4. B2_CT_TacDong'!$N$3:$N$202,'4. B2_CT_TacDong'!$A$3:$A$202,A72,'4. B2_CT_TacDong'!$C$3:$C$202,"Số hóa")+SUMIFS('4. B2_CT_TacDong'!$N$3:$N$202,'4. B2_CT_TacDong'!$A$3:$A$202,A72,'4. B2_CT_TacDong'!$C$3:$C$202,"Cải tiến quy trình"))</f>
        <v/>
      </c>
      <c r="D72" s="84" t="str">
        <f>IF(A72="","",SUMIF('4. B2_CT_TacDong'!$A$3:$A$202,A72,'4. B2_CT_TacDong'!$N$3:$N$202)-C72)</f>
        <v/>
      </c>
      <c r="E72" s="84" t="str">
        <f>IF(A72="","",SUMIF('4. B2_CT_TacDong'!$A$3:$A$202,A72,'4. B2_CT_TacDong'!$O$3:$O$202))</f>
        <v/>
      </c>
      <c r="F72" s="84" t="str">
        <f t="shared" si="4"/>
        <v/>
      </c>
      <c r="G72" s="83" t="str">
        <f>IF(A72="","",IF(COUNTIFS('4. B2_CT_TacDong'!$A$3:$A$202,A72,'4. B2_CT_TacDong'!$P$3:$P$202,"ĐẠT")=0,"Chưa có dòng đạt",IF(COUNTIFS('4. B2_CT_TacDong'!$A$3:$A$202,A72,'4. B2_CT_TacDong'!$P$3:$P$202,"ĐẠT")=H72,"Đã kiểm chứng","Kiểm chứng một phần")))</f>
        <v/>
      </c>
      <c r="H72" s="83" t="str">
        <f>IF(A72="","",COUNTIF('4. B2_CT_TacDong'!$A$3:$A$202,A72))</f>
        <v/>
      </c>
      <c r="I72" s="83" t="str">
        <f t="shared" si="5"/>
        <v/>
      </c>
    </row>
    <row r="73" spans="1:9" ht="18.75">
      <c r="A73" s="83" t="str">
        <f>IF('4. B2_CT_TacDong'!A73="","",IF(COUNTIF('4. B2_CT_TacDong'!$A$3:A73,'4. B2_CT_TacDong'!A73)&gt;1,"",'4. B2_CT_TacDong'!A73))</f>
        <v/>
      </c>
      <c r="B73" s="83" t="str">
        <f>IF(A73="","",IFERROR(IF(INDEX('2. A2_CongViec'!$C$3:$C$202,MATCH(A73,'2. A2_CongViec'!$A$3:$A$202,0))="","",INDEX('2. A2_CongViec'!$C$3:$C$202,MATCH(A73,'2. A2_CongViec'!$A$3:$A$202,0))),""))</f>
        <v/>
      </c>
      <c r="C73" s="84" t="str">
        <f>IF(A73="","",SUMIFS('4. B2_CT_TacDong'!$N$3:$N$202,'4. B2_CT_TacDong'!$A$3:$A$202,A73,'4. B2_CT_TacDong'!$C$3:$C$202,"Số hóa")+SUMIFS('4. B2_CT_TacDong'!$N$3:$N$202,'4. B2_CT_TacDong'!$A$3:$A$202,A73,'4. B2_CT_TacDong'!$C$3:$C$202,"Cải tiến quy trình"))</f>
        <v/>
      </c>
      <c r="D73" s="84" t="str">
        <f>IF(A73="","",SUMIF('4. B2_CT_TacDong'!$A$3:$A$202,A73,'4. B2_CT_TacDong'!$N$3:$N$202)-C73)</f>
        <v/>
      </c>
      <c r="E73" s="84" t="str">
        <f>IF(A73="","",SUMIF('4. B2_CT_TacDong'!$A$3:$A$202,A73,'4. B2_CT_TacDong'!$O$3:$O$202))</f>
        <v/>
      </c>
      <c r="F73" s="84" t="str">
        <f t="shared" si="4"/>
        <v/>
      </c>
      <c r="G73" s="83" t="str">
        <f>IF(A73="","",IF(COUNTIFS('4. B2_CT_TacDong'!$A$3:$A$202,A73,'4. B2_CT_TacDong'!$P$3:$P$202,"ĐẠT")=0,"Chưa có dòng đạt",IF(COUNTIFS('4. B2_CT_TacDong'!$A$3:$A$202,A73,'4. B2_CT_TacDong'!$P$3:$P$202,"ĐẠT")=H73,"Đã kiểm chứng","Kiểm chứng một phần")))</f>
        <v/>
      </c>
      <c r="H73" s="83" t="str">
        <f>IF(A73="","",COUNTIF('4. B2_CT_TacDong'!$A$3:$A$202,A73))</f>
        <v/>
      </c>
      <c r="I73" s="83" t="str">
        <f t="shared" si="5"/>
        <v/>
      </c>
    </row>
    <row r="74" spans="1:9" ht="18.75">
      <c r="A74" s="83" t="str">
        <f>IF('4. B2_CT_TacDong'!A74="","",IF(COUNTIF('4. B2_CT_TacDong'!$A$3:A74,'4. B2_CT_TacDong'!A74)&gt;1,"",'4. B2_CT_TacDong'!A74))</f>
        <v/>
      </c>
      <c r="B74" s="83" t="str">
        <f>IF(A74="","",IFERROR(IF(INDEX('2. A2_CongViec'!$C$3:$C$202,MATCH(A74,'2. A2_CongViec'!$A$3:$A$202,0))="","",INDEX('2. A2_CongViec'!$C$3:$C$202,MATCH(A74,'2. A2_CongViec'!$A$3:$A$202,0))),""))</f>
        <v/>
      </c>
      <c r="C74" s="84" t="str">
        <f>IF(A74="","",SUMIFS('4. B2_CT_TacDong'!$N$3:$N$202,'4. B2_CT_TacDong'!$A$3:$A$202,A74,'4. B2_CT_TacDong'!$C$3:$C$202,"Số hóa")+SUMIFS('4. B2_CT_TacDong'!$N$3:$N$202,'4. B2_CT_TacDong'!$A$3:$A$202,A74,'4. B2_CT_TacDong'!$C$3:$C$202,"Cải tiến quy trình"))</f>
        <v/>
      </c>
      <c r="D74" s="84" t="str">
        <f>IF(A74="","",SUMIF('4. B2_CT_TacDong'!$A$3:$A$202,A74,'4. B2_CT_TacDong'!$N$3:$N$202)-C74)</f>
        <v/>
      </c>
      <c r="E74" s="84" t="str">
        <f>IF(A74="","",SUMIF('4. B2_CT_TacDong'!$A$3:$A$202,A74,'4. B2_CT_TacDong'!$O$3:$O$202))</f>
        <v/>
      </c>
      <c r="F74" s="84" t="str">
        <f t="shared" si="4"/>
        <v/>
      </c>
      <c r="G74" s="83" t="str">
        <f>IF(A74="","",IF(COUNTIFS('4. B2_CT_TacDong'!$A$3:$A$202,A74,'4. B2_CT_TacDong'!$P$3:$P$202,"ĐẠT")=0,"Chưa có dòng đạt",IF(COUNTIFS('4. B2_CT_TacDong'!$A$3:$A$202,A74,'4. B2_CT_TacDong'!$P$3:$P$202,"ĐẠT")=H74,"Đã kiểm chứng","Kiểm chứng một phần")))</f>
        <v/>
      </c>
      <c r="H74" s="83" t="str">
        <f>IF(A74="","",COUNTIF('4. B2_CT_TacDong'!$A$3:$A$202,A74))</f>
        <v/>
      </c>
      <c r="I74" s="83" t="str">
        <f t="shared" si="5"/>
        <v/>
      </c>
    </row>
    <row r="75" spans="1:9" ht="18.75">
      <c r="A75" s="83" t="str">
        <f>IF('4. B2_CT_TacDong'!A75="","",IF(COUNTIF('4. B2_CT_TacDong'!$A$3:A75,'4. B2_CT_TacDong'!A75)&gt;1,"",'4. B2_CT_TacDong'!A75))</f>
        <v/>
      </c>
      <c r="B75" s="83" t="str">
        <f>IF(A75="","",IFERROR(IF(INDEX('2. A2_CongViec'!$C$3:$C$202,MATCH(A75,'2. A2_CongViec'!$A$3:$A$202,0))="","",INDEX('2. A2_CongViec'!$C$3:$C$202,MATCH(A75,'2. A2_CongViec'!$A$3:$A$202,0))),""))</f>
        <v/>
      </c>
      <c r="C75" s="84" t="str">
        <f>IF(A75="","",SUMIFS('4. B2_CT_TacDong'!$N$3:$N$202,'4. B2_CT_TacDong'!$A$3:$A$202,A75,'4. B2_CT_TacDong'!$C$3:$C$202,"Số hóa")+SUMIFS('4. B2_CT_TacDong'!$N$3:$N$202,'4. B2_CT_TacDong'!$A$3:$A$202,A75,'4. B2_CT_TacDong'!$C$3:$C$202,"Cải tiến quy trình"))</f>
        <v/>
      </c>
      <c r="D75" s="84" t="str">
        <f>IF(A75="","",SUMIF('4. B2_CT_TacDong'!$A$3:$A$202,A75,'4. B2_CT_TacDong'!$N$3:$N$202)-C75)</f>
        <v/>
      </c>
      <c r="E75" s="84" t="str">
        <f>IF(A75="","",SUMIF('4. B2_CT_TacDong'!$A$3:$A$202,A75,'4. B2_CT_TacDong'!$O$3:$O$202))</f>
        <v/>
      </c>
      <c r="F75" s="84" t="str">
        <f t="shared" si="4"/>
        <v/>
      </c>
      <c r="G75" s="83" t="str">
        <f>IF(A75="","",IF(COUNTIFS('4. B2_CT_TacDong'!$A$3:$A$202,A75,'4. B2_CT_TacDong'!$P$3:$P$202,"ĐẠT")=0,"Chưa có dòng đạt",IF(COUNTIFS('4. B2_CT_TacDong'!$A$3:$A$202,A75,'4. B2_CT_TacDong'!$P$3:$P$202,"ĐẠT")=H75,"Đã kiểm chứng","Kiểm chứng một phần")))</f>
        <v/>
      </c>
      <c r="H75" s="83" t="str">
        <f>IF(A75="","",COUNTIF('4. B2_CT_TacDong'!$A$3:$A$202,A75))</f>
        <v/>
      </c>
      <c r="I75" s="83" t="str">
        <f t="shared" si="5"/>
        <v/>
      </c>
    </row>
    <row r="76" spans="1:9" ht="18.75">
      <c r="A76" s="83" t="str">
        <f>IF('4. B2_CT_TacDong'!A76="","",IF(COUNTIF('4. B2_CT_TacDong'!$A$3:A76,'4. B2_CT_TacDong'!A76)&gt;1,"",'4. B2_CT_TacDong'!A76))</f>
        <v/>
      </c>
      <c r="B76" s="83" t="str">
        <f>IF(A76="","",IFERROR(IF(INDEX('2. A2_CongViec'!$C$3:$C$202,MATCH(A76,'2. A2_CongViec'!$A$3:$A$202,0))="","",INDEX('2. A2_CongViec'!$C$3:$C$202,MATCH(A76,'2. A2_CongViec'!$A$3:$A$202,0))),""))</f>
        <v/>
      </c>
      <c r="C76" s="84" t="str">
        <f>IF(A76="","",SUMIFS('4. B2_CT_TacDong'!$N$3:$N$202,'4. B2_CT_TacDong'!$A$3:$A$202,A76,'4. B2_CT_TacDong'!$C$3:$C$202,"Số hóa")+SUMIFS('4. B2_CT_TacDong'!$N$3:$N$202,'4. B2_CT_TacDong'!$A$3:$A$202,A76,'4. B2_CT_TacDong'!$C$3:$C$202,"Cải tiến quy trình"))</f>
        <v/>
      </c>
      <c r="D76" s="84" t="str">
        <f>IF(A76="","",SUMIF('4. B2_CT_TacDong'!$A$3:$A$202,A76,'4. B2_CT_TacDong'!$N$3:$N$202)-C76)</f>
        <v/>
      </c>
      <c r="E76" s="84" t="str">
        <f>IF(A76="","",SUMIF('4. B2_CT_TacDong'!$A$3:$A$202,A76,'4. B2_CT_TacDong'!$O$3:$O$202))</f>
        <v/>
      </c>
      <c r="F76" s="84" t="str">
        <f t="shared" si="4"/>
        <v/>
      </c>
      <c r="G76" s="83" t="str">
        <f>IF(A76="","",IF(COUNTIFS('4. B2_CT_TacDong'!$A$3:$A$202,A76,'4. B2_CT_TacDong'!$P$3:$P$202,"ĐẠT")=0,"Chưa có dòng đạt",IF(COUNTIFS('4. B2_CT_TacDong'!$A$3:$A$202,A76,'4. B2_CT_TacDong'!$P$3:$P$202,"ĐẠT")=H76,"Đã kiểm chứng","Kiểm chứng một phần")))</f>
        <v/>
      </c>
      <c r="H76" s="83" t="str">
        <f>IF(A76="","",COUNTIF('4. B2_CT_TacDong'!$A$3:$A$202,A76))</f>
        <v/>
      </c>
      <c r="I76" s="83" t="str">
        <f t="shared" si="5"/>
        <v/>
      </c>
    </row>
    <row r="77" spans="1:9" ht="18.75">
      <c r="A77" s="83" t="str">
        <f>IF('4. B2_CT_TacDong'!A77="","",IF(COUNTIF('4. B2_CT_TacDong'!$A$3:A77,'4. B2_CT_TacDong'!A77)&gt;1,"",'4. B2_CT_TacDong'!A77))</f>
        <v/>
      </c>
      <c r="B77" s="83" t="str">
        <f>IF(A77="","",IFERROR(IF(INDEX('2. A2_CongViec'!$C$3:$C$202,MATCH(A77,'2. A2_CongViec'!$A$3:$A$202,0))="","",INDEX('2. A2_CongViec'!$C$3:$C$202,MATCH(A77,'2. A2_CongViec'!$A$3:$A$202,0))),""))</f>
        <v/>
      </c>
      <c r="C77" s="84" t="str">
        <f>IF(A77="","",SUMIFS('4. B2_CT_TacDong'!$N$3:$N$202,'4. B2_CT_TacDong'!$A$3:$A$202,A77,'4. B2_CT_TacDong'!$C$3:$C$202,"Số hóa")+SUMIFS('4. B2_CT_TacDong'!$N$3:$N$202,'4. B2_CT_TacDong'!$A$3:$A$202,A77,'4. B2_CT_TacDong'!$C$3:$C$202,"Cải tiến quy trình"))</f>
        <v/>
      </c>
      <c r="D77" s="84" t="str">
        <f>IF(A77="","",SUMIF('4. B2_CT_TacDong'!$A$3:$A$202,A77,'4. B2_CT_TacDong'!$N$3:$N$202)-C77)</f>
        <v/>
      </c>
      <c r="E77" s="84" t="str">
        <f>IF(A77="","",SUMIF('4. B2_CT_TacDong'!$A$3:$A$202,A77,'4. B2_CT_TacDong'!$O$3:$O$202))</f>
        <v/>
      </c>
      <c r="F77" s="84" t="str">
        <f t="shared" si="4"/>
        <v/>
      </c>
      <c r="G77" s="83" t="str">
        <f>IF(A77="","",IF(COUNTIFS('4. B2_CT_TacDong'!$A$3:$A$202,A77,'4. B2_CT_TacDong'!$P$3:$P$202,"ĐẠT")=0,"Chưa có dòng đạt",IF(COUNTIFS('4. B2_CT_TacDong'!$A$3:$A$202,A77,'4. B2_CT_TacDong'!$P$3:$P$202,"ĐẠT")=H77,"Đã kiểm chứng","Kiểm chứng một phần")))</f>
        <v/>
      </c>
      <c r="H77" s="83" t="str">
        <f>IF(A77="","",COUNTIF('4. B2_CT_TacDong'!$A$3:$A$202,A77))</f>
        <v/>
      </c>
      <c r="I77" s="83" t="str">
        <f t="shared" si="5"/>
        <v/>
      </c>
    </row>
    <row r="78" spans="1:9" ht="18.75">
      <c r="A78" s="83" t="str">
        <f>IF('4. B2_CT_TacDong'!A78="","",IF(COUNTIF('4. B2_CT_TacDong'!$A$3:A78,'4. B2_CT_TacDong'!A78)&gt;1,"",'4. B2_CT_TacDong'!A78))</f>
        <v/>
      </c>
      <c r="B78" s="83" t="str">
        <f>IF(A78="","",IFERROR(IF(INDEX('2. A2_CongViec'!$C$3:$C$202,MATCH(A78,'2. A2_CongViec'!$A$3:$A$202,0))="","",INDEX('2. A2_CongViec'!$C$3:$C$202,MATCH(A78,'2. A2_CongViec'!$A$3:$A$202,0))),""))</f>
        <v/>
      </c>
      <c r="C78" s="84" t="str">
        <f>IF(A78="","",SUMIFS('4. B2_CT_TacDong'!$N$3:$N$202,'4. B2_CT_TacDong'!$A$3:$A$202,A78,'4. B2_CT_TacDong'!$C$3:$C$202,"Số hóa")+SUMIFS('4. B2_CT_TacDong'!$N$3:$N$202,'4. B2_CT_TacDong'!$A$3:$A$202,A78,'4. B2_CT_TacDong'!$C$3:$C$202,"Cải tiến quy trình"))</f>
        <v/>
      </c>
      <c r="D78" s="84" t="str">
        <f>IF(A78="","",SUMIF('4. B2_CT_TacDong'!$A$3:$A$202,A78,'4. B2_CT_TacDong'!$N$3:$N$202)-C78)</f>
        <v/>
      </c>
      <c r="E78" s="84" t="str">
        <f>IF(A78="","",SUMIF('4. B2_CT_TacDong'!$A$3:$A$202,A78,'4. B2_CT_TacDong'!$O$3:$O$202))</f>
        <v/>
      </c>
      <c r="F78" s="84" t="str">
        <f t="shared" si="4"/>
        <v/>
      </c>
      <c r="G78" s="83" t="str">
        <f>IF(A78="","",IF(COUNTIFS('4. B2_CT_TacDong'!$A$3:$A$202,A78,'4. B2_CT_TacDong'!$P$3:$P$202,"ĐẠT")=0,"Chưa có dòng đạt",IF(COUNTIFS('4. B2_CT_TacDong'!$A$3:$A$202,A78,'4. B2_CT_TacDong'!$P$3:$P$202,"ĐẠT")=H78,"Đã kiểm chứng","Kiểm chứng một phần")))</f>
        <v/>
      </c>
      <c r="H78" s="83" t="str">
        <f>IF(A78="","",COUNTIF('4. B2_CT_TacDong'!$A$3:$A$202,A78))</f>
        <v/>
      </c>
      <c r="I78" s="83" t="str">
        <f t="shared" si="5"/>
        <v/>
      </c>
    </row>
    <row r="79" spans="1:9" ht="18.75">
      <c r="A79" s="83" t="str">
        <f>IF('4. B2_CT_TacDong'!A79="","",IF(COUNTIF('4. B2_CT_TacDong'!$A$3:A79,'4. B2_CT_TacDong'!A79)&gt;1,"",'4. B2_CT_TacDong'!A79))</f>
        <v/>
      </c>
      <c r="B79" s="83" t="str">
        <f>IF(A79="","",IFERROR(IF(INDEX('2. A2_CongViec'!$C$3:$C$202,MATCH(A79,'2. A2_CongViec'!$A$3:$A$202,0))="","",INDEX('2. A2_CongViec'!$C$3:$C$202,MATCH(A79,'2. A2_CongViec'!$A$3:$A$202,0))),""))</f>
        <v/>
      </c>
      <c r="C79" s="84" t="str">
        <f>IF(A79="","",SUMIFS('4. B2_CT_TacDong'!$N$3:$N$202,'4. B2_CT_TacDong'!$A$3:$A$202,A79,'4. B2_CT_TacDong'!$C$3:$C$202,"Số hóa")+SUMIFS('4. B2_CT_TacDong'!$N$3:$N$202,'4. B2_CT_TacDong'!$A$3:$A$202,A79,'4. B2_CT_TacDong'!$C$3:$C$202,"Cải tiến quy trình"))</f>
        <v/>
      </c>
      <c r="D79" s="84" t="str">
        <f>IF(A79="","",SUMIF('4. B2_CT_TacDong'!$A$3:$A$202,A79,'4. B2_CT_TacDong'!$N$3:$N$202)-C79)</f>
        <v/>
      </c>
      <c r="E79" s="84" t="str">
        <f>IF(A79="","",SUMIF('4. B2_CT_TacDong'!$A$3:$A$202,A79,'4. B2_CT_TacDong'!$O$3:$O$202))</f>
        <v/>
      </c>
      <c r="F79" s="84" t="str">
        <f t="shared" si="4"/>
        <v/>
      </c>
      <c r="G79" s="83" t="str">
        <f>IF(A79="","",IF(COUNTIFS('4. B2_CT_TacDong'!$A$3:$A$202,A79,'4. B2_CT_TacDong'!$P$3:$P$202,"ĐẠT")=0,"Chưa có dòng đạt",IF(COUNTIFS('4. B2_CT_TacDong'!$A$3:$A$202,A79,'4. B2_CT_TacDong'!$P$3:$P$202,"ĐẠT")=H79,"Đã kiểm chứng","Kiểm chứng một phần")))</f>
        <v/>
      </c>
      <c r="H79" s="83" t="str">
        <f>IF(A79="","",COUNTIF('4. B2_CT_TacDong'!$A$3:$A$202,A79))</f>
        <v/>
      </c>
      <c r="I79" s="83" t="str">
        <f t="shared" si="5"/>
        <v/>
      </c>
    </row>
    <row r="80" spans="1:9" ht="18.75">
      <c r="A80" s="83" t="str">
        <f>IF('4. B2_CT_TacDong'!A80="","",IF(COUNTIF('4. B2_CT_TacDong'!$A$3:A80,'4. B2_CT_TacDong'!A80)&gt;1,"",'4. B2_CT_TacDong'!A80))</f>
        <v/>
      </c>
      <c r="B80" s="83" t="str">
        <f>IF(A80="","",IFERROR(IF(INDEX('2. A2_CongViec'!$C$3:$C$202,MATCH(A80,'2. A2_CongViec'!$A$3:$A$202,0))="","",INDEX('2. A2_CongViec'!$C$3:$C$202,MATCH(A80,'2. A2_CongViec'!$A$3:$A$202,0))),""))</f>
        <v/>
      </c>
      <c r="C80" s="84" t="str">
        <f>IF(A80="","",SUMIFS('4. B2_CT_TacDong'!$N$3:$N$202,'4. B2_CT_TacDong'!$A$3:$A$202,A80,'4. B2_CT_TacDong'!$C$3:$C$202,"Số hóa")+SUMIFS('4. B2_CT_TacDong'!$N$3:$N$202,'4. B2_CT_TacDong'!$A$3:$A$202,A80,'4. B2_CT_TacDong'!$C$3:$C$202,"Cải tiến quy trình"))</f>
        <v/>
      </c>
      <c r="D80" s="84" t="str">
        <f>IF(A80="","",SUMIF('4. B2_CT_TacDong'!$A$3:$A$202,A80,'4. B2_CT_TacDong'!$N$3:$N$202)-C80)</f>
        <v/>
      </c>
      <c r="E80" s="84" t="str">
        <f>IF(A80="","",SUMIF('4. B2_CT_TacDong'!$A$3:$A$202,A80,'4. B2_CT_TacDong'!$O$3:$O$202))</f>
        <v/>
      </c>
      <c r="F80" s="84" t="str">
        <f t="shared" si="4"/>
        <v/>
      </c>
      <c r="G80" s="83" t="str">
        <f>IF(A80="","",IF(COUNTIFS('4. B2_CT_TacDong'!$A$3:$A$202,A80,'4. B2_CT_TacDong'!$P$3:$P$202,"ĐẠT")=0,"Chưa có dòng đạt",IF(COUNTIFS('4. B2_CT_TacDong'!$A$3:$A$202,A80,'4. B2_CT_TacDong'!$P$3:$P$202,"ĐẠT")=H80,"Đã kiểm chứng","Kiểm chứng một phần")))</f>
        <v/>
      </c>
      <c r="H80" s="83" t="str">
        <f>IF(A80="","",COUNTIF('4. B2_CT_TacDong'!$A$3:$A$202,A80))</f>
        <v/>
      </c>
      <c r="I80" s="83" t="str">
        <f t="shared" si="5"/>
        <v/>
      </c>
    </row>
    <row r="81" spans="1:9" ht="18.75">
      <c r="A81" s="83" t="str">
        <f>IF('4. B2_CT_TacDong'!A81="","",IF(COUNTIF('4. B2_CT_TacDong'!$A$3:A81,'4. B2_CT_TacDong'!A81)&gt;1,"",'4. B2_CT_TacDong'!A81))</f>
        <v/>
      </c>
      <c r="B81" s="83" t="str">
        <f>IF(A81="","",IFERROR(IF(INDEX('2. A2_CongViec'!$C$3:$C$202,MATCH(A81,'2. A2_CongViec'!$A$3:$A$202,0))="","",INDEX('2. A2_CongViec'!$C$3:$C$202,MATCH(A81,'2. A2_CongViec'!$A$3:$A$202,0))),""))</f>
        <v/>
      </c>
      <c r="C81" s="84" t="str">
        <f>IF(A81="","",SUMIFS('4. B2_CT_TacDong'!$N$3:$N$202,'4. B2_CT_TacDong'!$A$3:$A$202,A81,'4. B2_CT_TacDong'!$C$3:$C$202,"Số hóa")+SUMIFS('4. B2_CT_TacDong'!$N$3:$N$202,'4. B2_CT_TacDong'!$A$3:$A$202,A81,'4. B2_CT_TacDong'!$C$3:$C$202,"Cải tiến quy trình"))</f>
        <v/>
      </c>
      <c r="D81" s="84" t="str">
        <f>IF(A81="","",SUMIF('4. B2_CT_TacDong'!$A$3:$A$202,A81,'4. B2_CT_TacDong'!$N$3:$N$202)-C81)</f>
        <v/>
      </c>
      <c r="E81" s="84" t="str">
        <f>IF(A81="","",SUMIF('4. B2_CT_TacDong'!$A$3:$A$202,A81,'4. B2_CT_TacDong'!$O$3:$O$202))</f>
        <v/>
      </c>
      <c r="F81" s="84" t="str">
        <f t="shared" si="4"/>
        <v/>
      </c>
      <c r="G81" s="83" t="str">
        <f>IF(A81="","",IF(COUNTIFS('4. B2_CT_TacDong'!$A$3:$A$202,A81,'4. B2_CT_TacDong'!$P$3:$P$202,"ĐẠT")=0,"Chưa có dòng đạt",IF(COUNTIFS('4. B2_CT_TacDong'!$A$3:$A$202,A81,'4. B2_CT_TacDong'!$P$3:$P$202,"ĐẠT")=H81,"Đã kiểm chứng","Kiểm chứng một phần")))</f>
        <v/>
      </c>
      <c r="H81" s="83" t="str">
        <f>IF(A81="","",COUNTIF('4. B2_CT_TacDong'!$A$3:$A$202,A81))</f>
        <v/>
      </c>
      <c r="I81" s="83" t="str">
        <f t="shared" si="5"/>
        <v/>
      </c>
    </row>
    <row r="82" spans="1:9" ht="18.75">
      <c r="A82" s="83" t="str">
        <f>IF('4. B2_CT_TacDong'!A82="","",IF(COUNTIF('4. B2_CT_TacDong'!$A$3:A82,'4. B2_CT_TacDong'!A82)&gt;1,"",'4. B2_CT_TacDong'!A82))</f>
        <v/>
      </c>
      <c r="B82" s="83" t="str">
        <f>IF(A82="","",IFERROR(IF(INDEX('2. A2_CongViec'!$C$3:$C$202,MATCH(A82,'2. A2_CongViec'!$A$3:$A$202,0))="","",INDEX('2. A2_CongViec'!$C$3:$C$202,MATCH(A82,'2. A2_CongViec'!$A$3:$A$202,0))),""))</f>
        <v/>
      </c>
      <c r="C82" s="84" t="str">
        <f>IF(A82="","",SUMIFS('4. B2_CT_TacDong'!$N$3:$N$202,'4. B2_CT_TacDong'!$A$3:$A$202,A82,'4. B2_CT_TacDong'!$C$3:$C$202,"Số hóa")+SUMIFS('4. B2_CT_TacDong'!$N$3:$N$202,'4. B2_CT_TacDong'!$A$3:$A$202,A82,'4. B2_CT_TacDong'!$C$3:$C$202,"Cải tiến quy trình"))</f>
        <v/>
      </c>
      <c r="D82" s="84" t="str">
        <f>IF(A82="","",SUMIF('4. B2_CT_TacDong'!$A$3:$A$202,A82,'4. B2_CT_TacDong'!$N$3:$N$202)-C82)</f>
        <v/>
      </c>
      <c r="E82" s="84" t="str">
        <f>IF(A82="","",SUMIF('4. B2_CT_TacDong'!$A$3:$A$202,A82,'4. B2_CT_TacDong'!$O$3:$O$202))</f>
        <v/>
      </c>
      <c r="F82" s="84" t="str">
        <f t="shared" si="4"/>
        <v/>
      </c>
      <c r="G82" s="83" t="str">
        <f>IF(A82="","",IF(COUNTIFS('4. B2_CT_TacDong'!$A$3:$A$202,A82,'4. B2_CT_TacDong'!$P$3:$P$202,"ĐẠT")=0,"Chưa có dòng đạt",IF(COUNTIFS('4. B2_CT_TacDong'!$A$3:$A$202,A82,'4. B2_CT_TacDong'!$P$3:$P$202,"ĐẠT")=H82,"Đã kiểm chứng","Kiểm chứng một phần")))</f>
        <v/>
      </c>
      <c r="H82" s="83" t="str">
        <f>IF(A82="","",COUNTIF('4. B2_CT_TacDong'!$A$3:$A$202,A82))</f>
        <v/>
      </c>
      <c r="I82" s="83" t="str">
        <f t="shared" si="5"/>
        <v/>
      </c>
    </row>
    <row r="83" spans="1:9" ht="18.75">
      <c r="A83" s="83" t="str">
        <f>IF('4. B2_CT_TacDong'!A83="","",IF(COUNTIF('4. B2_CT_TacDong'!$A$3:A83,'4. B2_CT_TacDong'!A83)&gt;1,"",'4. B2_CT_TacDong'!A83))</f>
        <v/>
      </c>
      <c r="B83" s="83" t="str">
        <f>IF(A83="","",IFERROR(IF(INDEX('2. A2_CongViec'!$C$3:$C$202,MATCH(A83,'2. A2_CongViec'!$A$3:$A$202,0))="","",INDEX('2. A2_CongViec'!$C$3:$C$202,MATCH(A83,'2. A2_CongViec'!$A$3:$A$202,0))),""))</f>
        <v/>
      </c>
      <c r="C83" s="84" t="str">
        <f>IF(A83="","",SUMIFS('4. B2_CT_TacDong'!$N$3:$N$202,'4. B2_CT_TacDong'!$A$3:$A$202,A83,'4. B2_CT_TacDong'!$C$3:$C$202,"Số hóa")+SUMIFS('4. B2_CT_TacDong'!$N$3:$N$202,'4. B2_CT_TacDong'!$A$3:$A$202,A83,'4. B2_CT_TacDong'!$C$3:$C$202,"Cải tiến quy trình"))</f>
        <v/>
      </c>
      <c r="D83" s="84" t="str">
        <f>IF(A83="","",SUMIF('4. B2_CT_TacDong'!$A$3:$A$202,A83,'4. B2_CT_TacDong'!$N$3:$N$202)-C83)</f>
        <v/>
      </c>
      <c r="E83" s="84" t="str">
        <f>IF(A83="","",SUMIF('4. B2_CT_TacDong'!$A$3:$A$202,A83,'4. B2_CT_TacDong'!$O$3:$O$202))</f>
        <v/>
      </c>
      <c r="F83" s="84" t="str">
        <f t="shared" si="4"/>
        <v/>
      </c>
      <c r="G83" s="83" t="str">
        <f>IF(A83="","",IF(COUNTIFS('4. B2_CT_TacDong'!$A$3:$A$202,A83,'4. B2_CT_TacDong'!$P$3:$P$202,"ĐẠT")=0,"Chưa có dòng đạt",IF(COUNTIFS('4. B2_CT_TacDong'!$A$3:$A$202,A83,'4. B2_CT_TacDong'!$P$3:$P$202,"ĐẠT")=H83,"Đã kiểm chứng","Kiểm chứng một phần")))</f>
        <v/>
      </c>
      <c r="H83" s="83" t="str">
        <f>IF(A83="","",COUNTIF('4. B2_CT_TacDong'!$A$3:$A$202,A83))</f>
        <v/>
      </c>
      <c r="I83" s="83" t="str">
        <f t="shared" si="5"/>
        <v/>
      </c>
    </row>
    <row r="84" spans="1:9" ht="18.75">
      <c r="A84" s="83" t="str">
        <f>IF('4. B2_CT_TacDong'!A84="","",IF(COUNTIF('4. B2_CT_TacDong'!$A$3:A84,'4. B2_CT_TacDong'!A84)&gt;1,"",'4. B2_CT_TacDong'!A84))</f>
        <v/>
      </c>
      <c r="B84" s="83" t="str">
        <f>IF(A84="","",IFERROR(IF(INDEX('2. A2_CongViec'!$C$3:$C$202,MATCH(A84,'2. A2_CongViec'!$A$3:$A$202,0))="","",INDEX('2. A2_CongViec'!$C$3:$C$202,MATCH(A84,'2. A2_CongViec'!$A$3:$A$202,0))),""))</f>
        <v/>
      </c>
      <c r="C84" s="84" t="str">
        <f>IF(A84="","",SUMIFS('4. B2_CT_TacDong'!$N$3:$N$202,'4. B2_CT_TacDong'!$A$3:$A$202,A84,'4. B2_CT_TacDong'!$C$3:$C$202,"Số hóa")+SUMIFS('4. B2_CT_TacDong'!$N$3:$N$202,'4. B2_CT_TacDong'!$A$3:$A$202,A84,'4. B2_CT_TacDong'!$C$3:$C$202,"Cải tiến quy trình"))</f>
        <v/>
      </c>
      <c r="D84" s="84" t="str">
        <f>IF(A84="","",SUMIF('4. B2_CT_TacDong'!$A$3:$A$202,A84,'4. B2_CT_TacDong'!$N$3:$N$202)-C84)</f>
        <v/>
      </c>
      <c r="E84" s="84" t="str">
        <f>IF(A84="","",SUMIF('4. B2_CT_TacDong'!$A$3:$A$202,A84,'4. B2_CT_TacDong'!$O$3:$O$202))</f>
        <v/>
      </c>
      <c r="F84" s="84" t="str">
        <f t="shared" si="4"/>
        <v/>
      </c>
      <c r="G84" s="83" t="str">
        <f>IF(A84="","",IF(COUNTIFS('4. B2_CT_TacDong'!$A$3:$A$202,A84,'4. B2_CT_TacDong'!$P$3:$P$202,"ĐẠT")=0,"Chưa có dòng đạt",IF(COUNTIFS('4. B2_CT_TacDong'!$A$3:$A$202,A84,'4. B2_CT_TacDong'!$P$3:$P$202,"ĐẠT")=H84,"Đã kiểm chứng","Kiểm chứng một phần")))</f>
        <v/>
      </c>
      <c r="H84" s="83" t="str">
        <f>IF(A84="","",COUNTIF('4. B2_CT_TacDong'!$A$3:$A$202,A84))</f>
        <v/>
      </c>
      <c r="I84" s="83" t="str">
        <f t="shared" si="5"/>
        <v/>
      </c>
    </row>
    <row r="85" spans="1:9" ht="18.75">
      <c r="A85" s="83" t="str">
        <f>IF('4. B2_CT_TacDong'!A85="","",IF(COUNTIF('4. B2_CT_TacDong'!$A$3:A85,'4. B2_CT_TacDong'!A85)&gt;1,"",'4. B2_CT_TacDong'!A85))</f>
        <v/>
      </c>
      <c r="B85" s="83" t="str">
        <f>IF(A85="","",IFERROR(IF(INDEX('2. A2_CongViec'!$C$3:$C$202,MATCH(A85,'2. A2_CongViec'!$A$3:$A$202,0))="","",INDEX('2. A2_CongViec'!$C$3:$C$202,MATCH(A85,'2. A2_CongViec'!$A$3:$A$202,0))),""))</f>
        <v/>
      </c>
      <c r="C85" s="84" t="str">
        <f>IF(A85="","",SUMIFS('4. B2_CT_TacDong'!$N$3:$N$202,'4. B2_CT_TacDong'!$A$3:$A$202,A85,'4. B2_CT_TacDong'!$C$3:$C$202,"Số hóa")+SUMIFS('4. B2_CT_TacDong'!$N$3:$N$202,'4. B2_CT_TacDong'!$A$3:$A$202,A85,'4. B2_CT_TacDong'!$C$3:$C$202,"Cải tiến quy trình"))</f>
        <v/>
      </c>
      <c r="D85" s="84" t="str">
        <f>IF(A85="","",SUMIF('4. B2_CT_TacDong'!$A$3:$A$202,A85,'4. B2_CT_TacDong'!$N$3:$N$202)-C85)</f>
        <v/>
      </c>
      <c r="E85" s="84" t="str">
        <f>IF(A85="","",SUMIF('4. B2_CT_TacDong'!$A$3:$A$202,A85,'4. B2_CT_TacDong'!$O$3:$O$202))</f>
        <v/>
      </c>
      <c r="F85" s="84" t="str">
        <f t="shared" si="4"/>
        <v/>
      </c>
      <c r="G85" s="83" t="str">
        <f>IF(A85="","",IF(COUNTIFS('4. B2_CT_TacDong'!$A$3:$A$202,A85,'4. B2_CT_TacDong'!$P$3:$P$202,"ĐẠT")=0,"Chưa có dòng đạt",IF(COUNTIFS('4. B2_CT_TacDong'!$A$3:$A$202,A85,'4. B2_CT_TacDong'!$P$3:$P$202,"ĐẠT")=H85,"Đã kiểm chứng","Kiểm chứng một phần")))</f>
        <v/>
      </c>
      <c r="H85" s="83" t="str">
        <f>IF(A85="","",COUNTIF('4. B2_CT_TacDong'!$A$3:$A$202,A85))</f>
        <v/>
      </c>
      <c r="I85" s="83" t="str">
        <f t="shared" si="5"/>
        <v/>
      </c>
    </row>
    <row r="86" spans="1:9" ht="18.75">
      <c r="A86" s="83" t="str">
        <f>IF('4. B2_CT_TacDong'!A86="","",IF(COUNTIF('4. B2_CT_TacDong'!$A$3:A86,'4. B2_CT_TacDong'!A86)&gt;1,"",'4. B2_CT_TacDong'!A86))</f>
        <v/>
      </c>
      <c r="B86" s="83" t="str">
        <f>IF(A86="","",IFERROR(IF(INDEX('2. A2_CongViec'!$C$3:$C$202,MATCH(A86,'2. A2_CongViec'!$A$3:$A$202,0))="","",INDEX('2. A2_CongViec'!$C$3:$C$202,MATCH(A86,'2. A2_CongViec'!$A$3:$A$202,0))),""))</f>
        <v/>
      </c>
      <c r="C86" s="84" t="str">
        <f>IF(A86="","",SUMIFS('4. B2_CT_TacDong'!$N$3:$N$202,'4. B2_CT_TacDong'!$A$3:$A$202,A86,'4. B2_CT_TacDong'!$C$3:$C$202,"Số hóa")+SUMIFS('4. B2_CT_TacDong'!$N$3:$N$202,'4. B2_CT_TacDong'!$A$3:$A$202,A86,'4. B2_CT_TacDong'!$C$3:$C$202,"Cải tiến quy trình"))</f>
        <v/>
      </c>
      <c r="D86" s="84" t="str">
        <f>IF(A86="","",SUMIF('4. B2_CT_TacDong'!$A$3:$A$202,A86,'4. B2_CT_TacDong'!$N$3:$N$202)-C86)</f>
        <v/>
      </c>
      <c r="E86" s="84" t="str">
        <f>IF(A86="","",SUMIF('4. B2_CT_TacDong'!$A$3:$A$202,A86,'4. B2_CT_TacDong'!$O$3:$O$202))</f>
        <v/>
      </c>
      <c r="F86" s="84" t="str">
        <f t="shared" si="4"/>
        <v/>
      </c>
      <c r="G86" s="83" t="str">
        <f>IF(A86="","",IF(COUNTIFS('4. B2_CT_TacDong'!$A$3:$A$202,A86,'4. B2_CT_TacDong'!$P$3:$P$202,"ĐẠT")=0,"Chưa có dòng đạt",IF(COUNTIFS('4. B2_CT_TacDong'!$A$3:$A$202,A86,'4. B2_CT_TacDong'!$P$3:$P$202,"ĐẠT")=H86,"Đã kiểm chứng","Kiểm chứng một phần")))</f>
        <v/>
      </c>
      <c r="H86" s="83" t="str">
        <f>IF(A86="","",COUNTIF('4. B2_CT_TacDong'!$A$3:$A$202,A86))</f>
        <v/>
      </c>
      <c r="I86" s="83" t="str">
        <f t="shared" si="5"/>
        <v/>
      </c>
    </row>
    <row r="87" spans="1:9" ht="18.75">
      <c r="A87" s="83" t="str">
        <f>IF('4. B2_CT_TacDong'!A87="","",IF(COUNTIF('4. B2_CT_TacDong'!$A$3:A87,'4. B2_CT_TacDong'!A87)&gt;1,"",'4. B2_CT_TacDong'!A87))</f>
        <v/>
      </c>
      <c r="B87" s="83" t="str">
        <f>IF(A87="","",IFERROR(IF(INDEX('2. A2_CongViec'!$C$3:$C$202,MATCH(A87,'2. A2_CongViec'!$A$3:$A$202,0))="","",INDEX('2. A2_CongViec'!$C$3:$C$202,MATCH(A87,'2. A2_CongViec'!$A$3:$A$202,0))),""))</f>
        <v/>
      </c>
      <c r="C87" s="84" t="str">
        <f>IF(A87="","",SUMIFS('4. B2_CT_TacDong'!$N$3:$N$202,'4. B2_CT_TacDong'!$A$3:$A$202,A87,'4. B2_CT_TacDong'!$C$3:$C$202,"Số hóa")+SUMIFS('4. B2_CT_TacDong'!$N$3:$N$202,'4. B2_CT_TacDong'!$A$3:$A$202,A87,'4. B2_CT_TacDong'!$C$3:$C$202,"Cải tiến quy trình"))</f>
        <v/>
      </c>
      <c r="D87" s="84" t="str">
        <f>IF(A87="","",SUMIF('4. B2_CT_TacDong'!$A$3:$A$202,A87,'4. B2_CT_TacDong'!$N$3:$N$202)-C87)</f>
        <v/>
      </c>
      <c r="E87" s="84" t="str">
        <f>IF(A87="","",SUMIF('4. B2_CT_TacDong'!$A$3:$A$202,A87,'4. B2_CT_TacDong'!$O$3:$O$202))</f>
        <v/>
      </c>
      <c r="F87" s="84" t="str">
        <f t="shared" si="4"/>
        <v/>
      </c>
      <c r="G87" s="83" t="str">
        <f>IF(A87="","",IF(COUNTIFS('4. B2_CT_TacDong'!$A$3:$A$202,A87,'4. B2_CT_TacDong'!$P$3:$P$202,"ĐẠT")=0,"Chưa có dòng đạt",IF(COUNTIFS('4. B2_CT_TacDong'!$A$3:$A$202,A87,'4. B2_CT_TacDong'!$P$3:$P$202,"ĐẠT")=H87,"Đã kiểm chứng","Kiểm chứng một phần")))</f>
        <v/>
      </c>
      <c r="H87" s="83" t="str">
        <f>IF(A87="","",COUNTIF('4. B2_CT_TacDong'!$A$3:$A$202,A87))</f>
        <v/>
      </c>
      <c r="I87" s="83" t="str">
        <f t="shared" si="5"/>
        <v/>
      </c>
    </row>
    <row r="88" spans="1:9" ht="18.75">
      <c r="A88" s="83" t="str">
        <f>IF('4. B2_CT_TacDong'!A88="","",IF(COUNTIF('4. B2_CT_TacDong'!$A$3:A88,'4. B2_CT_TacDong'!A88)&gt;1,"",'4. B2_CT_TacDong'!A88))</f>
        <v/>
      </c>
      <c r="B88" s="83" t="str">
        <f>IF(A88="","",IFERROR(IF(INDEX('2. A2_CongViec'!$C$3:$C$202,MATCH(A88,'2. A2_CongViec'!$A$3:$A$202,0))="","",INDEX('2. A2_CongViec'!$C$3:$C$202,MATCH(A88,'2. A2_CongViec'!$A$3:$A$202,0))),""))</f>
        <v/>
      </c>
      <c r="C88" s="84" t="str">
        <f>IF(A88="","",SUMIFS('4. B2_CT_TacDong'!$N$3:$N$202,'4. B2_CT_TacDong'!$A$3:$A$202,A88,'4. B2_CT_TacDong'!$C$3:$C$202,"Số hóa")+SUMIFS('4. B2_CT_TacDong'!$N$3:$N$202,'4. B2_CT_TacDong'!$A$3:$A$202,A88,'4. B2_CT_TacDong'!$C$3:$C$202,"Cải tiến quy trình"))</f>
        <v/>
      </c>
      <c r="D88" s="84" t="str">
        <f>IF(A88="","",SUMIF('4. B2_CT_TacDong'!$A$3:$A$202,A88,'4. B2_CT_TacDong'!$N$3:$N$202)-C88)</f>
        <v/>
      </c>
      <c r="E88" s="84" t="str">
        <f>IF(A88="","",SUMIF('4. B2_CT_TacDong'!$A$3:$A$202,A88,'4. B2_CT_TacDong'!$O$3:$O$202))</f>
        <v/>
      </c>
      <c r="F88" s="84" t="str">
        <f t="shared" si="4"/>
        <v/>
      </c>
      <c r="G88" s="83" t="str">
        <f>IF(A88="","",IF(COUNTIFS('4. B2_CT_TacDong'!$A$3:$A$202,A88,'4. B2_CT_TacDong'!$P$3:$P$202,"ĐẠT")=0,"Chưa có dòng đạt",IF(COUNTIFS('4. B2_CT_TacDong'!$A$3:$A$202,A88,'4. B2_CT_TacDong'!$P$3:$P$202,"ĐẠT")=H88,"Đã kiểm chứng","Kiểm chứng một phần")))</f>
        <v/>
      </c>
      <c r="H88" s="83" t="str">
        <f>IF(A88="","",COUNTIF('4. B2_CT_TacDong'!$A$3:$A$202,A88))</f>
        <v/>
      </c>
      <c r="I88" s="83" t="str">
        <f t="shared" si="5"/>
        <v/>
      </c>
    </row>
    <row r="89" spans="1:9" ht="18.75">
      <c r="A89" s="83" t="str">
        <f>IF('4. B2_CT_TacDong'!A89="","",IF(COUNTIF('4. B2_CT_TacDong'!$A$3:A89,'4. B2_CT_TacDong'!A89)&gt;1,"",'4. B2_CT_TacDong'!A89))</f>
        <v/>
      </c>
      <c r="B89" s="83" t="str">
        <f>IF(A89="","",IFERROR(IF(INDEX('2. A2_CongViec'!$C$3:$C$202,MATCH(A89,'2. A2_CongViec'!$A$3:$A$202,0))="","",INDEX('2. A2_CongViec'!$C$3:$C$202,MATCH(A89,'2. A2_CongViec'!$A$3:$A$202,0))),""))</f>
        <v/>
      </c>
      <c r="C89" s="84" t="str">
        <f>IF(A89="","",SUMIFS('4. B2_CT_TacDong'!$N$3:$N$202,'4. B2_CT_TacDong'!$A$3:$A$202,A89,'4. B2_CT_TacDong'!$C$3:$C$202,"Số hóa")+SUMIFS('4. B2_CT_TacDong'!$N$3:$N$202,'4. B2_CT_TacDong'!$A$3:$A$202,A89,'4. B2_CT_TacDong'!$C$3:$C$202,"Cải tiến quy trình"))</f>
        <v/>
      </c>
      <c r="D89" s="84" t="str">
        <f>IF(A89="","",SUMIF('4. B2_CT_TacDong'!$A$3:$A$202,A89,'4. B2_CT_TacDong'!$N$3:$N$202)-C89)</f>
        <v/>
      </c>
      <c r="E89" s="84" t="str">
        <f>IF(A89="","",SUMIF('4. B2_CT_TacDong'!$A$3:$A$202,A89,'4. B2_CT_TacDong'!$O$3:$O$202))</f>
        <v/>
      </c>
      <c r="F89" s="84" t="str">
        <f t="shared" si="4"/>
        <v/>
      </c>
      <c r="G89" s="83" t="str">
        <f>IF(A89="","",IF(COUNTIFS('4. B2_CT_TacDong'!$A$3:$A$202,A89,'4. B2_CT_TacDong'!$P$3:$P$202,"ĐẠT")=0,"Chưa có dòng đạt",IF(COUNTIFS('4. B2_CT_TacDong'!$A$3:$A$202,A89,'4. B2_CT_TacDong'!$P$3:$P$202,"ĐẠT")=H89,"Đã kiểm chứng","Kiểm chứng một phần")))</f>
        <v/>
      </c>
      <c r="H89" s="83" t="str">
        <f>IF(A89="","",COUNTIF('4. B2_CT_TacDong'!$A$3:$A$202,A89))</f>
        <v/>
      </c>
      <c r="I89" s="83" t="str">
        <f t="shared" si="5"/>
        <v/>
      </c>
    </row>
    <row r="90" spans="1:9" ht="18.75">
      <c r="A90" s="83" t="str">
        <f>IF('4. B2_CT_TacDong'!A90="","",IF(COUNTIF('4. B2_CT_TacDong'!$A$3:A90,'4. B2_CT_TacDong'!A90)&gt;1,"",'4. B2_CT_TacDong'!A90))</f>
        <v/>
      </c>
      <c r="B90" s="83" t="str">
        <f>IF(A90="","",IFERROR(IF(INDEX('2. A2_CongViec'!$C$3:$C$202,MATCH(A90,'2. A2_CongViec'!$A$3:$A$202,0))="","",INDEX('2. A2_CongViec'!$C$3:$C$202,MATCH(A90,'2. A2_CongViec'!$A$3:$A$202,0))),""))</f>
        <v/>
      </c>
      <c r="C90" s="84" t="str">
        <f>IF(A90="","",SUMIFS('4. B2_CT_TacDong'!$N$3:$N$202,'4. B2_CT_TacDong'!$A$3:$A$202,A90,'4. B2_CT_TacDong'!$C$3:$C$202,"Số hóa")+SUMIFS('4. B2_CT_TacDong'!$N$3:$N$202,'4. B2_CT_TacDong'!$A$3:$A$202,A90,'4. B2_CT_TacDong'!$C$3:$C$202,"Cải tiến quy trình"))</f>
        <v/>
      </c>
      <c r="D90" s="84" t="str">
        <f>IF(A90="","",SUMIF('4. B2_CT_TacDong'!$A$3:$A$202,A90,'4. B2_CT_TacDong'!$N$3:$N$202)-C90)</f>
        <v/>
      </c>
      <c r="E90" s="84" t="str">
        <f>IF(A90="","",SUMIF('4. B2_CT_TacDong'!$A$3:$A$202,A90,'4. B2_CT_TacDong'!$O$3:$O$202))</f>
        <v/>
      </c>
      <c r="F90" s="84" t="str">
        <f t="shared" si="4"/>
        <v/>
      </c>
      <c r="G90" s="83" t="str">
        <f>IF(A90="","",IF(COUNTIFS('4. B2_CT_TacDong'!$A$3:$A$202,A90,'4. B2_CT_TacDong'!$P$3:$P$202,"ĐẠT")=0,"Chưa có dòng đạt",IF(COUNTIFS('4. B2_CT_TacDong'!$A$3:$A$202,A90,'4. B2_CT_TacDong'!$P$3:$P$202,"ĐẠT")=H90,"Đã kiểm chứng","Kiểm chứng một phần")))</f>
        <v/>
      </c>
      <c r="H90" s="83" t="str">
        <f>IF(A90="","",COUNTIF('4. B2_CT_TacDong'!$A$3:$A$202,A90))</f>
        <v/>
      </c>
      <c r="I90" s="83" t="str">
        <f t="shared" si="5"/>
        <v/>
      </c>
    </row>
    <row r="91" spans="1:9" ht="18.75">
      <c r="A91" s="83" t="str">
        <f>IF('4. B2_CT_TacDong'!A91="","",IF(COUNTIF('4. B2_CT_TacDong'!$A$3:A91,'4. B2_CT_TacDong'!A91)&gt;1,"",'4. B2_CT_TacDong'!A91))</f>
        <v/>
      </c>
      <c r="B91" s="83" t="str">
        <f>IF(A91="","",IFERROR(IF(INDEX('2. A2_CongViec'!$C$3:$C$202,MATCH(A91,'2. A2_CongViec'!$A$3:$A$202,0))="","",INDEX('2. A2_CongViec'!$C$3:$C$202,MATCH(A91,'2. A2_CongViec'!$A$3:$A$202,0))),""))</f>
        <v/>
      </c>
      <c r="C91" s="84" t="str">
        <f>IF(A91="","",SUMIFS('4. B2_CT_TacDong'!$N$3:$N$202,'4. B2_CT_TacDong'!$A$3:$A$202,A91,'4. B2_CT_TacDong'!$C$3:$C$202,"Số hóa")+SUMIFS('4. B2_CT_TacDong'!$N$3:$N$202,'4. B2_CT_TacDong'!$A$3:$A$202,A91,'4. B2_CT_TacDong'!$C$3:$C$202,"Cải tiến quy trình"))</f>
        <v/>
      </c>
      <c r="D91" s="84" t="str">
        <f>IF(A91="","",SUMIF('4. B2_CT_TacDong'!$A$3:$A$202,A91,'4. B2_CT_TacDong'!$N$3:$N$202)-C91)</f>
        <v/>
      </c>
      <c r="E91" s="84" t="str">
        <f>IF(A91="","",SUMIF('4. B2_CT_TacDong'!$A$3:$A$202,A91,'4. B2_CT_TacDong'!$O$3:$O$202))</f>
        <v/>
      </c>
      <c r="F91" s="84" t="str">
        <f t="shared" si="4"/>
        <v/>
      </c>
      <c r="G91" s="83" t="str">
        <f>IF(A91="","",IF(COUNTIFS('4. B2_CT_TacDong'!$A$3:$A$202,A91,'4. B2_CT_TacDong'!$P$3:$P$202,"ĐẠT")=0,"Chưa có dòng đạt",IF(COUNTIFS('4. B2_CT_TacDong'!$A$3:$A$202,A91,'4. B2_CT_TacDong'!$P$3:$P$202,"ĐẠT")=H91,"Đã kiểm chứng","Kiểm chứng một phần")))</f>
        <v/>
      </c>
      <c r="H91" s="83" t="str">
        <f>IF(A91="","",COUNTIF('4. B2_CT_TacDong'!$A$3:$A$202,A91))</f>
        <v/>
      </c>
      <c r="I91" s="83" t="str">
        <f t="shared" si="5"/>
        <v/>
      </c>
    </row>
    <row r="92" spans="1:9" ht="18.75">
      <c r="A92" s="83" t="str">
        <f>IF('4. B2_CT_TacDong'!A92="","",IF(COUNTIF('4. B2_CT_TacDong'!$A$3:A92,'4. B2_CT_TacDong'!A92)&gt;1,"",'4. B2_CT_TacDong'!A92))</f>
        <v/>
      </c>
      <c r="B92" s="83" t="str">
        <f>IF(A92="","",IFERROR(IF(INDEX('2. A2_CongViec'!$C$3:$C$202,MATCH(A92,'2. A2_CongViec'!$A$3:$A$202,0))="","",INDEX('2. A2_CongViec'!$C$3:$C$202,MATCH(A92,'2. A2_CongViec'!$A$3:$A$202,0))),""))</f>
        <v/>
      </c>
      <c r="C92" s="84" t="str">
        <f>IF(A92="","",SUMIFS('4. B2_CT_TacDong'!$N$3:$N$202,'4. B2_CT_TacDong'!$A$3:$A$202,A92,'4. B2_CT_TacDong'!$C$3:$C$202,"Số hóa")+SUMIFS('4. B2_CT_TacDong'!$N$3:$N$202,'4. B2_CT_TacDong'!$A$3:$A$202,A92,'4. B2_CT_TacDong'!$C$3:$C$202,"Cải tiến quy trình"))</f>
        <v/>
      </c>
      <c r="D92" s="84" t="str">
        <f>IF(A92="","",SUMIF('4. B2_CT_TacDong'!$A$3:$A$202,A92,'4. B2_CT_TacDong'!$N$3:$N$202)-C92)</f>
        <v/>
      </c>
      <c r="E92" s="84" t="str">
        <f>IF(A92="","",SUMIF('4. B2_CT_TacDong'!$A$3:$A$202,A92,'4. B2_CT_TacDong'!$O$3:$O$202))</f>
        <v/>
      </c>
      <c r="F92" s="84" t="str">
        <f t="shared" si="4"/>
        <v/>
      </c>
      <c r="G92" s="83" t="str">
        <f>IF(A92="","",IF(COUNTIFS('4. B2_CT_TacDong'!$A$3:$A$202,A92,'4. B2_CT_TacDong'!$P$3:$P$202,"ĐẠT")=0,"Chưa có dòng đạt",IF(COUNTIFS('4. B2_CT_TacDong'!$A$3:$A$202,A92,'4. B2_CT_TacDong'!$P$3:$P$202,"ĐẠT")=H92,"Đã kiểm chứng","Kiểm chứng một phần")))</f>
        <v/>
      </c>
      <c r="H92" s="83" t="str">
        <f>IF(A92="","",COUNTIF('4. B2_CT_TacDong'!$A$3:$A$202,A92))</f>
        <v/>
      </c>
      <c r="I92" s="83" t="str">
        <f t="shared" si="5"/>
        <v/>
      </c>
    </row>
    <row r="93" spans="1:9" ht="18.75">
      <c r="A93" s="83" t="str">
        <f>IF('4. B2_CT_TacDong'!A93="","",IF(COUNTIF('4. B2_CT_TacDong'!$A$3:A93,'4. B2_CT_TacDong'!A93)&gt;1,"",'4. B2_CT_TacDong'!A93))</f>
        <v/>
      </c>
      <c r="B93" s="83" t="str">
        <f>IF(A93="","",IFERROR(IF(INDEX('2. A2_CongViec'!$C$3:$C$202,MATCH(A93,'2. A2_CongViec'!$A$3:$A$202,0))="","",INDEX('2. A2_CongViec'!$C$3:$C$202,MATCH(A93,'2. A2_CongViec'!$A$3:$A$202,0))),""))</f>
        <v/>
      </c>
      <c r="C93" s="84" t="str">
        <f>IF(A93="","",SUMIFS('4. B2_CT_TacDong'!$N$3:$N$202,'4. B2_CT_TacDong'!$A$3:$A$202,A93,'4. B2_CT_TacDong'!$C$3:$C$202,"Số hóa")+SUMIFS('4. B2_CT_TacDong'!$N$3:$N$202,'4. B2_CT_TacDong'!$A$3:$A$202,A93,'4. B2_CT_TacDong'!$C$3:$C$202,"Cải tiến quy trình"))</f>
        <v/>
      </c>
      <c r="D93" s="84" t="str">
        <f>IF(A93="","",SUMIF('4. B2_CT_TacDong'!$A$3:$A$202,A93,'4. B2_CT_TacDong'!$N$3:$N$202)-C93)</f>
        <v/>
      </c>
      <c r="E93" s="84" t="str">
        <f>IF(A93="","",SUMIF('4. B2_CT_TacDong'!$A$3:$A$202,A93,'4. B2_CT_TacDong'!$O$3:$O$202))</f>
        <v/>
      </c>
      <c r="F93" s="84" t="str">
        <f t="shared" si="4"/>
        <v/>
      </c>
      <c r="G93" s="83" t="str">
        <f>IF(A93="","",IF(COUNTIFS('4. B2_CT_TacDong'!$A$3:$A$202,A93,'4. B2_CT_TacDong'!$P$3:$P$202,"ĐẠT")=0,"Chưa có dòng đạt",IF(COUNTIFS('4. B2_CT_TacDong'!$A$3:$A$202,A93,'4. B2_CT_TacDong'!$P$3:$P$202,"ĐẠT")=H93,"Đã kiểm chứng","Kiểm chứng một phần")))</f>
        <v/>
      </c>
      <c r="H93" s="83" t="str">
        <f>IF(A93="","",COUNTIF('4. B2_CT_TacDong'!$A$3:$A$202,A93))</f>
        <v/>
      </c>
      <c r="I93" s="83" t="str">
        <f t="shared" si="5"/>
        <v/>
      </c>
    </row>
    <row r="94" spans="1:9" ht="18.75">
      <c r="A94" s="83" t="str">
        <f>IF('4. B2_CT_TacDong'!A94="","",IF(COUNTIF('4. B2_CT_TacDong'!$A$3:A94,'4. B2_CT_TacDong'!A94)&gt;1,"",'4. B2_CT_TacDong'!A94))</f>
        <v/>
      </c>
      <c r="B94" s="83" t="str">
        <f>IF(A94="","",IFERROR(IF(INDEX('2. A2_CongViec'!$C$3:$C$202,MATCH(A94,'2. A2_CongViec'!$A$3:$A$202,0))="","",INDEX('2. A2_CongViec'!$C$3:$C$202,MATCH(A94,'2. A2_CongViec'!$A$3:$A$202,0))),""))</f>
        <v/>
      </c>
      <c r="C94" s="84" t="str">
        <f>IF(A94="","",SUMIFS('4. B2_CT_TacDong'!$N$3:$N$202,'4. B2_CT_TacDong'!$A$3:$A$202,A94,'4. B2_CT_TacDong'!$C$3:$C$202,"Số hóa")+SUMIFS('4. B2_CT_TacDong'!$N$3:$N$202,'4. B2_CT_TacDong'!$A$3:$A$202,A94,'4. B2_CT_TacDong'!$C$3:$C$202,"Cải tiến quy trình"))</f>
        <v/>
      </c>
      <c r="D94" s="84" t="str">
        <f>IF(A94="","",SUMIF('4. B2_CT_TacDong'!$A$3:$A$202,A94,'4. B2_CT_TacDong'!$N$3:$N$202)-C94)</f>
        <v/>
      </c>
      <c r="E94" s="84" t="str">
        <f>IF(A94="","",SUMIF('4. B2_CT_TacDong'!$A$3:$A$202,A94,'4. B2_CT_TacDong'!$O$3:$O$202))</f>
        <v/>
      </c>
      <c r="F94" s="84" t="str">
        <f t="shared" si="4"/>
        <v/>
      </c>
      <c r="G94" s="83" t="str">
        <f>IF(A94="","",IF(COUNTIFS('4. B2_CT_TacDong'!$A$3:$A$202,A94,'4. B2_CT_TacDong'!$P$3:$P$202,"ĐẠT")=0,"Chưa có dòng đạt",IF(COUNTIFS('4. B2_CT_TacDong'!$A$3:$A$202,A94,'4. B2_CT_TacDong'!$P$3:$P$202,"ĐẠT")=H94,"Đã kiểm chứng","Kiểm chứng một phần")))</f>
        <v/>
      </c>
      <c r="H94" s="83" t="str">
        <f>IF(A94="","",COUNTIF('4. B2_CT_TacDong'!$A$3:$A$202,A94))</f>
        <v/>
      </c>
      <c r="I94" s="83" t="str">
        <f t="shared" si="5"/>
        <v/>
      </c>
    </row>
    <row r="95" spans="1:9" ht="18.75">
      <c r="A95" s="83" t="str">
        <f>IF('4. B2_CT_TacDong'!A95="","",IF(COUNTIF('4. B2_CT_TacDong'!$A$3:A95,'4. B2_CT_TacDong'!A95)&gt;1,"",'4. B2_CT_TacDong'!A95))</f>
        <v/>
      </c>
      <c r="B95" s="83" t="str">
        <f>IF(A95="","",IFERROR(IF(INDEX('2. A2_CongViec'!$C$3:$C$202,MATCH(A95,'2. A2_CongViec'!$A$3:$A$202,0))="","",INDEX('2. A2_CongViec'!$C$3:$C$202,MATCH(A95,'2. A2_CongViec'!$A$3:$A$202,0))),""))</f>
        <v/>
      </c>
      <c r="C95" s="84" t="str">
        <f>IF(A95="","",SUMIFS('4. B2_CT_TacDong'!$N$3:$N$202,'4. B2_CT_TacDong'!$A$3:$A$202,A95,'4. B2_CT_TacDong'!$C$3:$C$202,"Số hóa")+SUMIFS('4. B2_CT_TacDong'!$N$3:$N$202,'4. B2_CT_TacDong'!$A$3:$A$202,A95,'4. B2_CT_TacDong'!$C$3:$C$202,"Cải tiến quy trình"))</f>
        <v/>
      </c>
      <c r="D95" s="84" t="str">
        <f>IF(A95="","",SUMIF('4. B2_CT_TacDong'!$A$3:$A$202,A95,'4. B2_CT_TacDong'!$N$3:$N$202)-C95)</f>
        <v/>
      </c>
      <c r="E95" s="84" t="str">
        <f>IF(A95="","",SUMIF('4. B2_CT_TacDong'!$A$3:$A$202,A95,'4. B2_CT_TacDong'!$O$3:$O$202))</f>
        <v/>
      </c>
      <c r="F95" s="84" t="str">
        <f t="shared" si="4"/>
        <v/>
      </c>
      <c r="G95" s="83" t="str">
        <f>IF(A95="","",IF(COUNTIFS('4. B2_CT_TacDong'!$A$3:$A$202,A95,'4. B2_CT_TacDong'!$P$3:$P$202,"ĐẠT")=0,"Chưa có dòng đạt",IF(COUNTIFS('4. B2_CT_TacDong'!$A$3:$A$202,A95,'4. B2_CT_TacDong'!$P$3:$P$202,"ĐẠT")=H95,"Đã kiểm chứng","Kiểm chứng một phần")))</f>
        <v/>
      </c>
      <c r="H95" s="83" t="str">
        <f>IF(A95="","",COUNTIF('4. B2_CT_TacDong'!$A$3:$A$202,A95))</f>
        <v/>
      </c>
      <c r="I95" s="83" t="str">
        <f t="shared" si="5"/>
        <v/>
      </c>
    </row>
    <row r="96" spans="1:9" ht="18.75">
      <c r="A96" s="83" t="str">
        <f>IF('4. B2_CT_TacDong'!A96="","",IF(COUNTIF('4. B2_CT_TacDong'!$A$3:A96,'4. B2_CT_TacDong'!A96)&gt;1,"",'4. B2_CT_TacDong'!A96))</f>
        <v/>
      </c>
      <c r="B96" s="83" t="str">
        <f>IF(A96="","",IFERROR(IF(INDEX('2. A2_CongViec'!$C$3:$C$202,MATCH(A96,'2. A2_CongViec'!$A$3:$A$202,0))="","",INDEX('2. A2_CongViec'!$C$3:$C$202,MATCH(A96,'2. A2_CongViec'!$A$3:$A$202,0))),""))</f>
        <v/>
      </c>
      <c r="C96" s="84" t="str">
        <f>IF(A96="","",SUMIFS('4. B2_CT_TacDong'!$N$3:$N$202,'4. B2_CT_TacDong'!$A$3:$A$202,A96,'4. B2_CT_TacDong'!$C$3:$C$202,"Số hóa")+SUMIFS('4. B2_CT_TacDong'!$N$3:$N$202,'4. B2_CT_TacDong'!$A$3:$A$202,A96,'4. B2_CT_TacDong'!$C$3:$C$202,"Cải tiến quy trình"))</f>
        <v/>
      </c>
      <c r="D96" s="84" t="str">
        <f>IF(A96="","",SUMIF('4. B2_CT_TacDong'!$A$3:$A$202,A96,'4. B2_CT_TacDong'!$N$3:$N$202)-C96)</f>
        <v/>
      </c>
      <c r="E96" s="84" t="str">
        <f>IF(A96="","",SUMIF('4. B2_CT_TacDong'!$A$3:$A$202,A96,'4. B2_CT_TacDong'!$O$3:$O$202))</f>
        <v/>
      </c>
      <c r="F96" s="84" t="str">
        <f t="shared" si="4"/>
        <v/>
      </c>
      <c r="G96" s="83" t="str">
        <f>IF(A96="","",IF(COUNTIFS('4. B2_CT_TacDong'!$A$3:$A$202,A96,'4. B2_CT_TacDong'!$P$3:$P$202,"ĐẠT")=0,"Chưa có dòng đạt",IF(COUNTIFS('4. B2_CT_TacDong'!$A$3:$A$202,A96,'4. B2_CT_TacDong'!$P$3:$P$202,"ĐẠT")=H96,"Đã kiểm chứng","Kiểm chứng một phần")))</f>
        <v/>
      </c>
      <c r="H96" s="83" t="str">
        <f>IF(A96="","",COUNTIF('4. B2_CT_TacDong'!$A$3:$A$202,A96))</f>
        <v/>
      </c>
      <c r="I96" s="83" t="str">
        <f t="shared" si="5"/>
        <v/>
      </c>
    </row>
    <row r="97" spans="1:9" ht="18.75">
      <c r="A97" s="83" t="str">
        <f>IF('4. B2_CT_TacDong'!A97="","",IF(COUNTIF('4. B2_CT_TacDong'!$A$3:A97,'4. B2_CT_TacDong'!A97)&gt;1,"",'4. B2_CT_TacDong'!A97))</f>
        <v/>
      </c>
      <c r="B97" s="83" t="str">
        <f>IF(A97="","",IFERROR(IF(INDEX('2. A2_CongViec'!$C$3:$C$202,MATCH(A97,'2. A2_CongViec'!$A$3:$A$202,0))="","",INDEX('2. A2_CongViec'!$C$3:$C$202,MATCH(A97,'2. A2_CongViec'!$A$3:$A$202,0))),""))</f>
        <v/>
      </c>
      <c r="C97" s="84" t="str">
        <f>IF(A97="","",SUMIFS('4. B2_CT_TacDong'!$N$3:$N$202,'4. B2_CT_TacDong'!$A$3:$A$202,A97,'4. B2_CT_TacDong'!$C$3:$C$202,"Số hóa")+SUMIFS('4. B2_CT_TacDong'!$N$3:$N$202,'4. B2_CT_TacDong'!$A$3:$A$202,A97,'4. B2_CT_TacDong'!$C$3:$C$202,"Cải tiến quy trình"))</f>
        <v/>
      </c>
      <c r="D97" s="84" t="str">
        <f>IF(A97="","",SUMIF('4. B2_CT_TacDong'!$A$3:$A$202,A97,'4. B2_CT_TacDong'!$N$3:$N$202)-C97)</f>
        <v/>
      </c>
      <c r="E97" s="84" t="str">
        <f>IF(A97="","",SUMIF('4. B2_CT_TacDong'!$A$3:$A$202,A97,'4. B2_CT_TacDong'!$O$3:$O$202))</f>
        <v/>
      </c>
      <c r="F97" s="84" t="str">
        <f t="shared" si="4"/>
        <v/>
      </c>
      <c r="G97" s="83" t="str">
        <f>IF(A97="","",IF(COUNTIFS('4. B2_CT_TacDong'!$A$3:$A$202,A97,'4. B2_CT_TacDong'!$P$3:$P$202,"ĐẠT")=0,"Chưa có dòng đạt",IF(COUNTIFS('4. B2_CT_TacDong'!$A$3:$A$202,A97,'4. B2_CT_TacDong'!$P$3:$P$202,"ĐẠT")=H97,"Đã kiểm chứng","Kiểm chứng một phần")))</f>
        <v/>
      </c>
      <c r="H97" s="83" t="str">
        <f>IF(A97="","",COUNTIF('4. B2_CT_TacDong'!$A$3:$A$202,A97))</f>
        <v/>
      </c>
      <c r="I97" s="83" t="str">
        <f t="shared" si="5"/>
        <v/>
      </c>
    </row>
    <row r="98" spans="1:9" ht="18.75">
      <c r="A98" s="83" t="str">
        <f>IF('4. B2_CT_TacDong'!A98="","",IF(COUNTIF('4. B2_CT_TacDong'!$A$3:A98,'4. B2_CT_TacDong'!A98)&gt;1,"",'4. B2_CT_TacDong'!A98))</f>
        <v/>
      </c>
      <c r="B98" s="83" t="str">
        <f>IF(A98="","",IFERROR(IF(INDEX('2. A2_CongViec'!$C$3:$C$202,MATCH(A98,'2. A2_CongViec'!$A$3:$A$202,0))="","",INDEX('2. A2_CongViec'!$C$3:$C$202,MATCH(A98,'2. A2_CongViec'!$A$3:$A$202,0))),""))</f>
        <v/>
      </c>
      <c r="C98" s="84" t="str">
        <f>IF(A98="","",SUMIFS('4. B2_CT_TacDong'!$N$3:$N$202,'4. B2_CT_TacDong'!$A$3:$A$202,A98,'4. B2_CT_TacDong'!$C$3:$C$202,"Số hóa")+SUMIFS('4. B2_CT_TacDong'!$N$3:$N$202,'4. B2_CT_TacDong'!$A$3:$A$202,A98,'4. B2_CT_TacDong'!$C$3:$C$202,"Cải tiến quy trình"))</f>
        <v/>
      </c>
      <c r="D98" s="84" t="str">
        <f>IF(A98="","",SUMIF('4. B2_CT_TacDong'!$A$3:$A$202,A98,'4. B2_CT_TacDong'!$N$3:$N$202)-C98)</f>
        <v/>
      </c>
      <c r="E98" s="84" t="str">
        <f>IF(A98="","",SUMIF('4. B2_CT_TacDong'!$A$3:$A$202,A98,'4. B2_CT_TacDong'!$O$3:$O$202))</f>
        <v/>
      </c>
      <c r="F98" s="84" t="str">
        <f t="shared" si="4"/>
        <v/>
      </c>
      <c r="G98" s="83" t="str">
        <f>IF(A98="","",IF(COUNTIFS('4. B2_CT_TacDong'!$A$3:$A$202,A98,'4. B2_CT_TacDong'!$P$3:$P$202,"ĐẠT")=0,"Chưa có dòng đạt",IF(COUNTIFS('4. B2_CT_TacDong'!$A$3:$A$202,A98,'4. B2_CT_TacDong'!$P$3:$P$202,"ĐẠT")=H98,"Đã kiểm chứng","Kiểm chứng một phần")))</f>
        <v/>
      </c>
      <c r="H98" s="83" t="str">
        <f>IF(A98="","",COUNTIF('4. B2_CT_TacDong'!$A$3:$A$202,A98))</f>
        <v/>
      </c>
      <c r="I98" s="83" t="str">
        <f t="shared" si="5"/>
        <v/>
      </c>
    </row>
    <row r="99" spans="1:9" ht="18.75">
      <c r="A99" s="83" t="str">
        <f>IF('4. B2_CT_TacDong'!A99="","",IF(COUNTIF('4. B2_CT_TacDong'!$A$3:A99,'4. B2_CT_TacDong'!A99)&gt;1,"",'4. B2_CT_TacDong'!A99))</f>
        <v/>
      </c>
      <c r="B99" s="83" t="str">
        <f>IF(A99="","",IFERROR(IF(INDEX('2. A2_CongViec'!$C$3:$C$202,MATCH(A99,'2. A2_CongViec'!$A$3:$A$202,0))="","",INDEX('2. A2_CongViec'!$C$3:$C$202,MATCH(A99,'2. A2_CongViec'!$A$3:$A$202,0))),""))</f>
        <v/>
      </c>
      <c r="C99" s="84" t="str">
        <f>IF(A99="","",SUMIFS('4. B2_CT_TacDong'!$N$3:$N$202,'4. B2_CT_TacDong'!$A$3:$A$202,A99,'4. B2_CT_TacDong'!$C$3:$C$202,"Số hóa")+SUMIFS('4. B2_CT_TacDong'!$N$3:$N$202,'4. B2_CT_TacDong'!$A$3:$A$202,A99,'4. B2_CT_TacDong'!$C$3:$C$202,"Cải tiến quy trình"))</f>
        <v/>
      </c>
      <c r="D99" s="84" t="str">
        <f>IF(A99="","",SUMIF('4. B2_CT_TacDong'!$A$3:$A$202,A99,'4. B2_CT_TacDong'!$N$3:$N$202)-C99)</f>
        <v/>
      </c>
      <c r="E99" s="84" t="str">
        <f>IF(A99="","",SUMIF('4. B2_CT_TacDong'!$A$3:$A$202,A99,'4. B2_CT_TacDong'!$O$3:$O$202))</f>
        <v/>
      </c>
      <c r="F99" s="84" t="str">
        <f t="shared" ref="F99:F130" si="6">IF(A99="","",E99-C99-D99)</f>
        <v/>
      </c>
      <c r="G99" s="83" t="str">
        <f>IF(A99="","",IF(COUNTIFS('4. B2_CT_TacDong'!$A$3:$A$202,A99,'4. B2_CT_TacDong'!$P$3:$P$202,"ĐẠT")=0,"Chưa có dòng đạt",IF(COUNTIFS('4. B2_CT_TacDong'!$A$3:$A$202,A99,'4. B2_CT_TacDong'!$P$3:$P$202,"ĐẠT")=H99,"Đã kiểm chứng","Kiểm chứng một phần")))</f>
        <v/>
      </c>
      <c r="H99" s="83" t="str">
        <f>IF(A99="","",COUNTIF('4. B2_CT_TacDong'!$A$3:$A$202,A99))</f>
        <v/>
      </c>
      <c r="I99" s="83" t="str">
        <f t="shared" ref="I99:I130" si="7">IF(A99="","",IF(G99="Đã kiểm chứng","ĐẠT",IF(G99="Kiểm chứng một phần","CÓ DÒNG CHƯA ĐẠT – CHỈ TÍNH DÒNG ĐẠT","CHƯA CÓ DÒNG ĐẠT – KHÔNG TÍNH TÁC ĐỘNG")))</f>
        <v/>
      </c>
    </row>
    <row r="100" spans="1:9" ht="18.75">
      <c r="A100" s="83" t="str">
        <f>IF('4. B2_CT_TacDong'!A100="","",IF(COUNTIF('4. B2_CT_TacDong'!$A$3:A100,'4. B2_CT_TacDong'!A100)&gt;1,"",'4. B2_CT_TacDong'!A100))</f>
        <v/>
      </c>
      <c r="B100" s="83" t="str">
        <f>IF(A100="","",IFERROR(IF(INDEX('2. A2_CongViec'!$C$3:$C$202,MATCH(A100,'2. A2_CongViec'!$A$3:$A$202,0))="","",INDEX('2. A2_CongViec'!$C$3:$C$202,MATCH(A100,'2. A2_CongViec'!$A$3:$A$202,0))),""))</f>
        <v/>
      </c>
      <c r="C100" s="84" t="str">
        <f>IF(A100="","",SUMIFS('4. B2_CT_TacDong'!$N$3:$N$202,'4. B2_CT_TacDong'!$A$3:$A$202,A100,'4. B2_CT_TacDong'!$C$3:$C$202,"Số hóa")+SUMIFS('4. B2_CT_TacDong'!$N$3:$N$202,'4. B2_CT_TacDong'!$A$3:$A$202,A100,'4. B2_CT_TacDong'!$C$3:$C$202,"Cải tiến quy trình"))</f>
        <v/>
      </c>
      <c r="D100" s="84" t="str">
        <f>IF(A100="","",SUMIF('4. B2_CT_TacDong'!$A$3:$A$202,A100,'4. B2_CT_TacDong'!$N$3:$N$202)-C100)</f>
        <v/>
      </c>
      <c r="E100" s="84" t="str">
        <f>IF(A100="","",SUMIF('4. B2_CT_TacDong'!$A$3:$A$202,A100,'4. B2_CT_TacDong'!$O$3:$O$202))</f>
        <v/>
      </c>
      <c r="F100" s="84" t="str">
        <f t="shared" si="6"/>
        <v/>
      </c>
      <c r="G100" s="83" t="str">
        <f>IF(A100="","",IF(COUNTIFS('4. B2_CT_TacDong'!$A$3:$A$202,A100,'4. B2_CT_TacDong'!$P$3:$P$202,"ĐẠT")=0,"Chưa có dòng đạt",IF(COUNTIFS('4. B2_CT_TacDong'!$A$3:$A$202,A100,'4. B2_CT_TacDong'!$P$3:$P$202,"ĐẠT")=H100,"Đã kiểm chứng","Kiểm chứng một phần")))</f>
        <v/>
      </c>
      <c r="H100" s="83" t="str">
        <f>IF(A100="","",COUNTIF('4. B2_CT_TacDong'!$A$3:$A$202,A100))</f>
        <v/>
      </c>
      <c r="I100" s="83" t="str">
        <f t="shared" si="7"/>
        <v/>
      </c>
    </row>
    <row r="101" spans="1:9" ht="18.75">
      <c r="A101" s="83" t="str">
        <f>IF('4. B2_CT_TacDong'!A101="","",IF(COUNTIF('4. B2_CT_TacDong'!$A$3:A101,'4. B2_CT_TacDong'!A101)&gt;1,"",'4. B2_CT_TacDong'!A101))</f>
        <v/>
      </c>
      <c r="B101" s="83" t="str">
        <f>IF(A101="","",IFERROR(IF(INDEX('2. A2_CongViec'!$C$3:$C$202,MATCH(A101,'2. A2_CongViec'!$A$3:$A$202,0))="","",INDEX('2. A2_CongViec'!$C$3:$C$202,MATCH(A101,'2. A2_CongViec'!$A$3:$A$202,0))),""))</f>
        <v/>
      </c>
      <c r="C101" s="84" t="str">
        <f>IF(A101="","",SUMIFS('4. B2_CT_TacDong'!$N$3:$N$202,'4. B2_CT_TacDong'!$A$3:$A$202,A101,'4. B2_CT_TacDong'!$C$3:$C$202,"Số hóa")+SUMIFS('4. B2_CT_TacDong'!$N$3:$N$202,'4. B2_CT_TacDong'!$A$3:$A$202,A101,'4. B2_CT_TacDong'!$C$3:$C$202,"Cải tiến quy trình"))</f>
        <v/>
      </c>
      <c r="D101" s="84" t="str">
        <f>IF(A101="","",SUMIF('4. B2_CT_TacDong'!$A$3:$A$202,A101,'4. B2_CT_TacDong'!$N$3:$N$202)-C101)</f>
        <v/>
      </c>
      <c r="E101" s="84" t="str">
        <f>IF(A101="","",SUMIF('4. B2_CT_TacDong'!$A$3:$A$202,A101,'4. B2_CT_TacDong'!$O$3:$O$202))</f>
        <v/>
      </c>
      <c r="F101" s="84" t="str">
        <f t="shared" si="6"/>
        <v/>
      </c>
      <c r="G101" s="83" t="str">
        <f>IF(A101="","",IF(COUNTIFS('4. B2_CT_TacDong'!$A$3:$A$202,A101,'4. B2_CT_TacDong'!$P$3:$P$202,"ĐẠT")=0,"Chưa có dòng đạt",IF(COUNTIFS('4. B2_CT_TacDong'!$A$3:$A$202,A101,'4. B2_CT_TacDong'!$P$3:$P$202,"ĐẠT")=H101,"Đã kiểm chứng","Kiểm chứng một phần")))</f>
        <v/>
      </c>
      <c r="H101" s="83" t="str">
        <f>IF(A101="","",COUNTIF('4. B2_CT_TacDong'!$A$3:$A$202,A101))</f>
        <v/>
      </c>
      <c r="I101" s="83" t="str">
        <f t="shared" si="7"/>
        <v/>
      </c>
    </row>
    <row r="102" spans="1:9" ht="18.75">
      <c r="A102" s="83" t="str">
        <f>IF('4. B2_CT_TacDong'!A102="","",IF(COUNTIF('4. B2_CT_TacDong'!$A$3:A102,'4. B2_CT_TacDong'!A102)&gt;1,"",'4. B2_CT_TacDong'!A102))</f>
        <v/>
      </c>
      <c r="B102" s="83" t="str">
        <f>IF(A102="","",IFERROR(IF(INDEX('2. A2_CongViec'!$C$3:$C$202,MATCH(A102,'2. A2_CongViec'!$A$3:$A$202,0))="","",INDEX('2. A2_CongViec'!$C$3:$C$202,MATCH(A102,'2. A2_CongViec'!$A$3:$A$202,0))),""))</f>
        <v/>
      </c>
      <c r="C102" s="84" t="str">
        <f>IF(A102="","",SUMIFS('4. B2_CT_TacDong'!$N$3:$N$202,'4. B2_CT_TacDong'!$A$3:$A$202,A102,'4. B2_CT_TacDong'!$C$3:$C$202,"Số hóa")+SUMIFS('4. B2_CT_TacDong'!$N$3:$N$202,'4. B2_CT_TacDong'!$A$3:$A$202,A102,'4. B2_CT_TacDong'!$C$3:$C$202,"Cải tiến quy trình"))</f>
        <v/>
      </c>
      <c r="D102" s="84" t="str">
        <f>IF(A102="","",SUMIF('4. B2_CT_TacDong'!$A$3:$A$202,A102,'4. B2_CT_TacDong'!$N$3:$N$202)-C102)</f>
        <v/>
      </c>
      <c r="E102" s="84" t="str">
        <f>IF(A102="","",SUMIF('4. B2_CT_TacDong'!$A$3:$A$202,A102,'4. B2_CT_TacDong'!$O$3:$O$202))</f>
        <v/>
      </c>
      <c r="F102" s="84" t="str">
        <f t="shared" si="6"/>
        <v/>
      </c>
      <c r="G102" s="83" t="str">
        <f>IF(A102="","",IF(COUNTIFS('4. B2_CT_TacDong'!$A$3:$A$202,A102,'4. B2_CT_TacDong'!$P$3:$P$202,"ĐẠT")=0,"Chưa có dòng đạt",IF(COUNTIFS('4. B2_CT_TacDong'!$A$3:$A$202,A102,'4. B2_CT_TacDong'!$P$3:$P$202,"ĐẠT")=H102,"Đã kiểm chứng","Kiểm chứng một phần")))</f>
        <v/>
      </c>
      <c r="H102" s="83" t="str">
        <f>IF(A102="","",COUNTIF('4. B2_CT_TacDong'!$A$3:$A$202,A102))</f>
        <v/>
      </c>
      <c r="I102" s="83" t="str">
        <f t="shared" si="7"/>
        <v/>
      </c>
    </row>
    <row r="103" spans="1:9" ht="18.75">
      <c r="A103" s="83" t="str">
        <f>IF('4. B2_CT_TacDong'!A103="","",IF(COUNTIF('4. B2_CT_TacDong'!$A$3:A103,'4. B2_CT_TacDong'!A103)&gt;1,"",'4. B2_CT_TacDong'!A103))</f>
        <v/>
      </c>
      <c r="B103" s="83" t="str">
        <f>IF(A103="","",IFERROR(IF(INDEX('2. A2_CongViec'!$C$3:$C$202,MATCH(A103,'2. A2_CongViec'!$A$3:$A$202,0))="","",INDEX('2. A2_CongViec'!$C$3:$C$202,MATCH(A103,'2. A2_CongViec'!$A$3:$A$202,0))),""))</f>
        <v/>
      </c>
      <c r="C103" s="84" t="str">
        <f>IF(A103="","",SUMIFS('4. B2_CT_TacDong'!$N$3:$N$202,'4. B2_CT_TacDong'!$A$3:$A$202,A103,'4. B2_CT_TacDong'!$C$3:$C$202,"Số hóa")+SUMIFS('4. B2_CT_TacDong'!$N$3:$N$202,'4. B2_CT_TacDong'!$A$3:$A$202,A103,'4. B2_CT_TacDong'!$C$3:$C$202,"Cải tiến quy trình"))</f>
        <v/>
      </c>
      <c r="D103" s="84" t="str">
        <f>IF(A103="","",SUMIF('4. B2_CT_TacDong'!$A$3:$A$202,A103,'4. B2_CT_TacDong'!$N$3:$N$202)-C103)</f>
        <v/>
      </c>
      <c r="E103" s="84" t="str">
        <f>IF(A103="","",SUMIF('4. B2_CT_TacDong'!$A$3:$A$202,A103,'4. B2_CT_TacDong'!$O$3:$O$202))</f>
        <v/>
      </c>
      <c r="F103" s="84" t="str">
        <f t="shared" si="6"/>
        <v/>
      </c>
      <c r="G103" s="83" t="str">
        <f>IF(A103="","",IF(COUNTIFS('4. B2_CT_TacDong'!$A$3:$A$202,A103,'4. B2_CT_TacDong'!$P$3:$P$202,"ĐẠT")=0,"Chưa có dòng đạt",IF(COUNTIFS('4. B2_CT_TacDong'!$A$3:$A$202,A103,'4. B2_CT_TacDong'!$P$3:$P$202,"ĐẠT")=H103,"Đã kiểm chứng","Kiểm chứng một phần")))</f>
        <v/>
      </c>
      <c r="H103" s="83" t="str">
        <f>IF(A103="","",COUNTIF('4. B2_CT_TacDong'!$A$3:$A$202,A103))</f>
        <v/>
      </c>
      <c r="I103" s="83" t="str">
        <f t="shared" si="7"/>
        <v/>
      </c>
    </row>
    <row r="104" spans="1:9" ht="18.75">
      <c r="A104" s="83" t="str">
        <f>IF('4. B2_CT_TacDong'!A104="","",IF(COUNTIF('4. B2_CT_TacDong'!$A$3:A104,'4. B2_CT_TacDong'!A104)&gt;1,"",'4. B2_CT_TacDong'!A104))</f>
        <v/>
      </c>
      <c r="B104" s="83" t="str">
        <f>IF(A104="","",IFERROR(IF(INDEX('2. A2_CongViec'!$C$3:$C$202,MATCH(A104,'2. A2_CongViec'!$A$3:$A$202,0))="","",INDEX('2. A2_CongViec'!$C$3:$C$202,MATCH(A104,'2. A2_CongViec'!$A$3:$A$202,0))),""))</f>
        <v/>
      </c>
      <c r="C104" s="84" t="str">
        <f>IF(A104="","",SUMIFS('4. B2_CT_TacDong'!$N$3:$N$202,'4. B2_CT_TacDong'!$A$3:$A$202,A104,'4. B2_CT_TacDong'!$C$3:$C$202,"Số hóa")+SUMIFS('4. B2_CT_TacDong'!$N$3:$N$202,'4. B2_CT_TacDong'!$A$3:$A$202,A104,'4. B2_CT_TacDong'!$C$3:$C$202,"Cải tiến quy trình"))</f>
        <v/>
      </c>
      <c r="D104" s="84" t="str">
        <f>IF(A104="","",SUMIF('4. B2_CT_TacDong'!$A$3:$A$202,A104,'4. B2_CT_TacDong'!$N$3:$N$202)-C104)</f>
        <v/>
      </c>
      <c r="E104" s="84" t="str">
        <f>IF(A104="","",SUMIF('4. B2_CT_TacDong'!$A$3:$A$202,A104,'4. B2_CT_TacDong'!$O$3:$O$202))</f>
        <v/>
      </c>
      <c r="F104" s="84" t="str">
        <f t="shared" si="6"/>
        <v/>
      </c>
      <c r="G104" s="83" t="str">
        <f>IF(A104="","",IF(COUNTIFS('4. B2_CT_TacDong'!$A$3:$A$202,A104,'4. B2_CT_TacDong'!$P$3:$P$202,"ĐẠT")=0,"Chưa có dòng đạt",IF(COUNTIFS('4. B2_CT_TacDong'!$A$3:$A$202,A104,'4. B2_CT_TacDong'!$P$3:$P$202,"ĐẠT")=H104,"Đã kiểm chứng","Kiểm chứng một phần")))</f>
        <v/>
      </c>
      <c r="H104" s="83" t="str">
        <f>IF(A104="","",COUNTIF('4. B2_CT_TacDong'!$A$3:$A$202,A104))</f>
        <v/>
      </c>
      <c r="I104" s="83" t="str">
        <f t="shared" si="7"/>
        <v/>
      </c>
    </row>
    <row r="105" spans="1:9" ht="18.75">
      <c r="A105" s="83" t="str">
        <f>IF('4. B2_CT_TacDong'!A105="","",IF(COUNTIF('4. B2_CT_TacDong'!$A$3:A105,'4. B2_CT_TacDong'!A105)&gt;1,"",'4. B2_CT_TacDong'!A105))</f>
        <v/>
      </c>
      <c r="B105" s="83" t="str">
        <f>IF(A105="","",IFERROR(IF(INDEX('2. A2_CongViec'!$C$3:$C$202,MATCH(A105,'2. A2_CongViec'!$A$3:$A$202,0))="","",INDEX('2. A2_CongViec'!$C$3:$C$202,MATCH(A105,'2. A2_CongViec'!$A$3:$A$202,0))),""))</f>
        <v/>
      </c>
      <c r="C105" s="84" t="str">
        <f>IF(A105="","",SUMIFS('4. B2_CT_TacDong'!$N$3:$N$202,'4. B2_CT_TacDong'!$A$3:$A$202,A105,'4. B2_CT_TacDong'!$C$3:$C$202,"Số hóa")+SUMIFS('4. B2_CT_TacDong'!$N$3:$N$202,'4. B2_CT_TacDong'!$A$3:$A$202,A105,'4. B2_CT_TacDong'!$C$3:$C$202,"Cải tiến quy trình"))</f>
        <v/>
      </c>
      <c r="D105" s="84" t="str">
        <f>IF(A105="","",SUMIF('4. B2_CT_TacDong'!$A$3:$A$202,A105,'4. B2_CT_TacDong'!$N$3:$N$202)-C105)</f>
        <v/>
      </c>
      <c r="E105" s="84" t="str">
        <f>IF(A105="","",SUMIF('4. B2_CT_TacDong'!$A$3:$A$202,A105,'4. B2_CT_TacDong'!$O$3:$O$202))</f>
        <v/>
      </c>
      <c r="F105" s="84" t="str">
        <f t="shared" si="6"/>
        <v/>
      </c>
      <c r="G105" s="83" t="str">
        <f>IF(A105="","",IF(COUNTIFS('4. B2_CT_TacDong'!$A$3:$A$202,A105,'4. B2_CT_TacDong'!$P$3:$P$202,"ĐẠT")=0,"Chưa có dòng đạt",IF(COUNTIFS('4. B2_CT_TacDong'!$A$3:$A$202,A105,'4. B2_CT_TacDong'!$P$3:$P$202,"ĐẠT")=H105,"Đã kiểm chứng","Kiểm chứng một phần")))</f>
        <v/>
      </c>
      <c r="H105" s="83" t="str">
        <f>IF(A105="","",COUNTIF('4. B2_CT_TacDong'!$A$3:$A$202,A105))</f>
        <v/>
      </c>
      <c r="I105" s="83" t="str">
        <f t="shared" si="7"/>
        <v/>
      </c>
    </row>
    <row r="106" spans="1:9" ht="18.75">
      <c r="A106" s="83" t="str">
        <f>IF('4. B2_CT_TacDong'!A106="","",IF(COUNTIF('4. B2_CT_TacDong'!$A$3:A106,'4. B2_CT_TacDong'!A106)&gt;1,"",'4. B2_CT_TacDong'!A106))</f>
        <v/>
      </c>
      <c r="B106" s="83" t="str">
        <f>IF(A106="","",IFERROR(IF(INDEX('2. A2_CongViec'!$C$3:$C$202,MATCH(A106,'2. A2_CongViec'!$A$3:$A$202,0))="","",INDEX('2. A2_CongViec'!$C$3:$C$202,MATCH(A106,'2. A2_CongViec'!$A$3:$A$202,0))),""))</f>
        <v/>
      </c>
      <c r="C106" s="84" t="str">
        <f>IF(A106="","",SUMIFS('4. B2_CT_TacDong'!$N$3:$N$202,'4. B2_CT_TacDong'!$A$3:$A$202,A106,'4. B2_CT_TacDong'!$C$3:$C$202,"Số hóa")+SUMIFS('4. B2_CT_TacDong'!$N$3:$N$202,'4. B2_CT_TacDong'!$A$3:$A$202,A106,'4. B2_CT_TacDong'!$C$3:$C$202,"Cải tiến quy trình"))</f>
        <v/>
      </c>
      <c r="D106" s="84" t="str">
        <f>IF(A106="","",SUMIF('4. B2_CT_TacDong'!$A$3:$A$202,A106,'4. B2_CT_TacDong'!$N$3:$N$202)-C106)</f>
        <v/>
      </c>
      <c r="E106" s="84" t="str">
        <f>IF(A106="","",SUMIF('4. B2_CT_TacDong'!$A$3:$A$202,A106,'4. B2_CT_TacDong'!$O$3:$O$202))</f>
        <v/>
      </c>
      <c r="F106" s="84" t="str">
        <f t="shared" si="6"/>
        <v/>
      </c>
      <c r="G106" s="83" t="str">
        <f>IF(A106="","",IF(COUNTIFS('4. B2_CT_TacDong'!$A$3:$A$202,A106,'4. B2_CT_TacDong'!$P$3:$P$202,"ĐẠT")=0,"Chưa có dòng đạt",IF(COUNTIFS('4. B2_CT_TacDong'!$A$3:$A$202,A106,'4. B2_CT_TacDong'!$P$3:$P$202,"ĐẠT")=H106,"Đã kiểm chứng","Kiểm chứng một phần")))</f>
        <v/>
      </c>
      <c r="H106" s="83" t="str">
        <f>IF(A106="","",COUNTIF('4. B2_CT_TacDong'!$A$3:$A$202,A106))</f>
        <v/>
      </c>
      <c r="I106" s="83" t="str">
        <f t="shared" si="7"/>
        <v/>
      </c>
    </row>
    <row r="107" spans="1:9" ht="18.75">
      <c r="A107" s="83" t="str">
        <f>IF('4. B2_CT_TacDong'!A107="","",IF(COUNTIF('4. B2_CT_TacDong'!$A$3:A107,'4. B2_CT_TacDong'!A107)&gt;1,"",'4. B2_CT_TacDong'!A107))</f>
        <v/>
      </c>
      <c r="B107" s="83" t="str">
        <f>IF(A107="","",IFERROR(IF(INDEX('2. A2_CongViec'!$C$3:$C$202,MATCH(A107,'2. A2_CongViec'!$A$3:$A$202,0))="","",INDEX('2. A2_CongViec'!$C$3:$C$202,MATCH(A107,'2. A2_CongViec'!$A$3:$A$202,0))),""))</f>
        <v/>
      </c>
      <c r="C107" s="84" t="str">
        <f>IF(A107="","",SUMIFS('4. B2_CT_TacDong'!$N$3:$N$202,'4. B2_CT_TacDong'!$A$3:$A$202,A107,'4. B2_CT_TacDong'!$C$3:$C$202,"Số hóa")+SUMIFS('4. B2_CT_TacDong'!$N$3:$N$202,'4. B2_CT_TacDong'!$A$3:$A$202,A107,'4. B2_CT_TacDong'!$C$3:$C$202,"Cải tiến quy trình"))</f>
        <v/>
      </c>
      <c r="D107" s="84" t="str">
        <f>IF(A107="","",SUMIF('4. B2_CT_TacDong'!$A$3:$A$202,A107,'4. B2_CT_TacDong'!$N$3:$N$202)-C107)</f>
        <v/>
      </c>
      <c r="E107" s="84" t="str">
        <f>IF(A107="","",SUMIF('4. B2_CT_TacDong'!$A$3:$A$202,A107,'4. B2_CT_TacDong'!$O$3:$O$202))</f>
        <v/>
      </c>
      <c r="F107" s="84" t="str">
        <f t="shared" si="6"/>
        <v/>
      </c>
      <c r="G107" s="83" t="str">
        <f>IF(A107="","",IF(COUNTIFS('4. B2_CT_TacDong'!$A$3:$A$202,A107,'4. B2_CT_TacDong'!$P$3:$P$202,"ĐẠT")=0,"Chưa có dòng đạt",IF(COUNTIFS('4. B2_CT_TacDong'!$A$3:$A$202,A107,'4. B2_CT_TacDong'!$P$3:$P$202,"ĐẠT")=H107,"Đã kiểm chứng","Kiểm chứng một phần")))</f>
        <v/>
      </c>
      <c r="H107" s="83" t="str">
        <f>IF(A107="","",COUNTIF('4. B2_CT_TacDong'!$A$3:$A$202,A107))</f>
        <v/>
      </c>
      <c r="I107" s="83" t="str">
        <f t="shared" si="7"/>
        <v/>
      </c>
    </row>
    <row r="108" spans="1:9" ht="18.75">
      <c r="A108" s="83" t="str">
        <f>IF('4. B2_CT_TacDong'!A108="","",IF(COUNTIF('4. B2_CT_TacDong'!$A$3:A108,'4. B2_CT_TacDong'!A108)&gt;1,"",'4. B2_CT_TacDong'!A108))</f>
        <v/>
      </c>
      <c r="B108" s="83" t="str">
        <f>IF(A108="","",IFERROR(IF(INDEX('2. A2_CongViec'!$C$3:$C$202,MATCH(A108,'2. A2_CongViec'!$A$3:$A$202,0))="","",INDEX('2. A2_CongViec'!$C$3:$C$202,MATCH(A108,'2. A2_CongViec'!$A$3:$A$202,0))),""))</f>
        <v/>
      </c>
      <c r="C108" s="84" t="str">
        <f>IF(A108="","",SUMIFS('4. B2_CT_TacDong'!$N$3:$N$202,'4. B2_CT_TacDong'!$A$3:$A$202,A108,'4. B2_CT_TacDong'!$C$3:$C$202,"Số hóa")+SUMIFS('4. B2_CT_TacDong'!$N$3:$N$202,'4. B2_CT_TacDong'!$A$3:$A$202,A108,'4. B2_CT_TacDong'!$C$3:$C$202,"Cải tiến quy trình"))</f>
        <v/>
      </c>
      <c r="D108" s="84" t="str">
        <f>IF(A108="","",SUMIF('4. B2_CT_TacDong'!$A$3:$A$202,A108,'4. B2_CT_TacDong'!$N$3:$N$202)-C108)</f>
        <v/>
      </c>
      <c r="E108" s="84" t="str">
        <f>IF(A108="","",SUMIF('4. B2_CT_TacDong'!$A$3:$A$202,A108,'4. B2_CT_TacDong'!$O$3:$O$202))</f>
        <v/>
      </c>
      <c r="F108" s="84" t="str">
        <f t="shared" si="6"/>
        <v/>
      </c>
      <c r="G108" s="83" t="str">
        <f>IF(A108="","",IF(COUNTIFS('4. B2_CT_TacDong'!$A$3:$A$202,A108,'4. B2_CT_TacDong'!$P$3:$P$202,"ĐẠT")=0,"Chưa có dòng đạt",IF(COUNTIFS('4. B2_CT_TacDong'!$A$3:$A$202,A108,'4. B2_CT_TacDong'!$P$3:$P$202,"ĐẠT")=H108,"Đã kiểm chứng","Kiểm chứng một phần")))</f>
        <v/>
      </c>
      <c r="H108" s="83" t="str">
        <f>IF(A108="","",COUNTIF('4. B2_CT_TacDong'!$A$3:$A$202,A108))</f>
        <v/>
      </c>
      <c r="I108" s="83" t="str">
        <f t="shared" si="7"/>
        <v/>
      </c>
    </row>
    <row r="109" spans="1:9" ht="18.75">
      <c r="A109" s="83" t="str">
        <f>IF('4. B2_CT_TacDong'!A109="","",IF(COUNTIF('4. B2_CT_TacDong'!$A$3:A109,'4. B2_CT_TacDong'!A109)&gt;1,"",'4. B2_CT_TacDong'!A109))</f>
        <v/>
      </c>
      <c r="B109" s="83" t="str">
        <f>IF(A109="","",IFERROR(IF(INDEX('2. A2_CongViec'!$C$3:$C$202,MATCH(A109,'2. A2_CongViec'!$A$3:$A$202,0))="","",INDEX('2. A2_CongViec'!$C$3:$C$202,MATCH(A109,'2. A2_CongViec'!$A$3:$A$202,0))),""))</f>
        <v/>
      </c>
      <c r="C109" s="84" t="str">
        <f>IF(A109="","",SUMIFS('4. B2_CT_TacDong'!$N$3:$N$202,'4. B2_CT_TacDong'!$A$3:$A$202,A109,'4. B2_CT_TacDong'!$C$3:$C$202,"Số hóa")+SUMIFS('4. B2_CT_TacDong'!$N$3:$N$202,'4. B2_CT_TacDong'!$A$3:$A$202,A109,'4. B2_CT_TacDong'!$C$3:$C$202,"Cải tiến quy trình"))</f>
        <v/>
      </c>
      <c r="D109" s="84" t="str">
        <f>IF(A109="","",SUMIF('4. B2_CT_TacDong'!$A$3:$A$202,A109,'4. B2_CT_TacDong'!$N$3:$N$202)-C109)</f>
        <v/>
      </c>
      <c r="E109" s="84" t="str">
        <f>IF(A109="","",SUMIF('4. B2_CT_TacDong'!$A$3:$A$202,A109,'4. B2_CT_TacDong'!$O$3:$O$202))</f>
        <v/>
      </c>
      <c r="F109" s="84" t="str">
        <f t="shared" si="6"/>
        <v/>
      </c>
      <c r="G109" s="83" t="str">
        <f>IF(A109="","",IF(COUNTIFS('4. B2_CT_TacDong'!$A$3:$A$202,A109,'4. B2_CT_TacDong'!$P$3:$P$202,"ĐẠT")=0,"Chưa có dòng đạt",IF(COUNTIFS('4. B2_CT_TacDong'!$A$3:$A$202,A109,'4. B2_CT_TacDong'!$P$3:$P$202,"ĐẠT")=H109,"Đã kiểm chứng","Kiểm chứng một phần")))</f>
        <v/>
      </c>
      <c r="H109" s="83" t="str">
        <f>IF(A109="","",COUNTIF('4. B2_CT_TacDong'!$A$3:$A$202,A109))</f>
        <v/>
      </c>
      <c r="I109" s="83" t="str">
        <f t="shared" si="7"/>
        <v/>
      </c>
    </row>
    <row r="110" spans="1:9" ht="18.75">
      <c r="A110" s="83" t="str">
        <f>IF('4. B2_CT_TacDong'!A110="","",IF(COUNTIF('4. B2_CT_TacDong'!$A$3:A110,'4. B2_CT_TacDong'!A110)&gt;1,"",'4. B2_CT_TacDong'!A110))</f>
        <v/>
      </c>
      <c r="B110" s="83" t="str">
        <f>IF(A110="","",IFERROR(IF(INDEX('2. A2_CongViec'!$C$3:$C$202,MATCH(A110,'2. A2_CongViec'!$A$3:$A$202,0))="","",INDEX('2. A2_CongViec'!$C$3:$C$202,MATCH(A110,'2. A2_CongViec'!$A$3:$A$202,0))),""))</f>
        <v/>
      </c>
      <c r="C110" s="84" t="str">
        <f>IF(A110="","",SUMIFS('4. B2_CT_TacDong'!$N$3:$N$202,'4. B2_CT_TacDong'!$A$3:$A$202,A110,'4. B2_CT_TacDong'!$C$3:$C$202,"Số hóa")+SUMIFS('4. B2_CT_TacDong'!$N$3:$N$202,'4. B2_CT_TacDong'!$A$3:$A$202,A110,'4. B2_CT_TacDong'!$C$3:$C$202,"Cải tiến quy trình"))</f>
        <v/>
      </c>
      <c r="D110" s="84" t="str">
        <f>IF(A110="","",SUMIF('4. B2_CT_TacDong'!$A$3:$A$202,A110,'4. B2_CT_TacDong'!$N$3:$N$202)-C110)</f>
        <v/>
      </c>
      <c r="E110" s="84" t="str">
        <f>IF(A110="","",SUMIF('4. B2_CT_TacDong'!$A$3:$A$202,A110,'4. B2_CT_TacDong'!$O$3:$O$202))</f>
        <v/>
      </c>
      <c r="F110" s="84" t="str">
        <f t="shared" si="6"/>
        <v/>
      </c>
      <c r="G110" s="83" t="str">
        <f>IF(A110="","",IF(COUNTIFS('4. B2_CT_TacDong'!$A$3:$A$202,A110,'4. B2_CT_TacDong'!$P$3:$P$202,"ĐẠT")=0,"Chưa có dòng đạt",IF(COUNTIFS('4. B2_CT_TacDong'!$A$3:$A$202,A110,'4. B2_CT_TacDong'!$P$3:$P$202,"ĐẠT")=H110,"Đã kiểm chứng","Kiểm chứng một phần")))</f>
        <v/>
      </c>
      <c r="H110" s="83" t="str">
        <f>IF(A110="","",COUNTIF('4. B2_CT_TacDong'!$A$3:$A$202,A110))</f>
        <v/>
      </c>
      <c r="I110" s="83" t="str">
        <f t="shared" si="7"/>
        <v/>
      </c>
    </row>
    <row r="111" spans="1:9" ht="18.75">
      <c r="A111" s="83" t="str">
        <f>IF('4. B2_CT_TacDong'!A111="","",IF(COUNTIF('4. B2_CT_TacDong'!$A$3:A111,'4. B2_CT_TacDong'!A111)&gt;1,"",'4. B2_CT_TacDong'!A111))</f>
        <v/>
      </c>
      <c r="B111" s="83" t="str">
        <f>IF(A111="","",IFERROR(IF(INDEX('2. A2_CongViec'!$C$3:$C$202,MATCH(A111,'2. A2_CongViec'!$A$3:$A$202,0))="","",INDEX('2. A2_CongViec'!$C$3:$C$202,MATCH(A111,'2. A2_CongViec'!$A$3:$A$202,0))),""))</f>
        <v/>
      </c>
      <c r="C111" s="84" t="str">
        <f>IF(A111="","",SUMIFS('4. B2_CT_TacDong'!$N$3:$N$202,'4. B2_CT_TacDong'!$A$3:$A$202,A111,'4. B2_CT_TacDong'!$C$3:$C$202,"Số hóa")+SUMIFS('4. B2_CT_TacDong'!$N$3:$N$202,'4. B2_CT_TacDong'!$A$3:$A$202,A111,'4. B2_CT_TacDong'!$C$3:$C$202,"Cải tiến quy trình"))</f>
        <v/>
      </c>
      <c r="D111" s="84" t="str">
        <f>IF(A111="","",SUMIF('4. B2_CT_TacDong'!$A$3:$A$202,A111,'4. B2_CT_TacDong'!$N$3:$N$202)-C111)</f>
        <v/>
      </c>
      <c r="E111" s="84" t="str">
        <f>IF(A111="","",SUMIF('4. B2_CT_TacDong'!$A$3:$A$202,A111,'4. B2_CT_TacDong'!$O$3:$O$202))</f>
        <v/>
      </c>
      <c r="F111" s="84" t="str">
        <f t="shared" si="6"/>
        <v/>
      </c>
      <c r="G111" s="83" t="str">
        <f>IF(A111="","",IF(COUNTIFS('4. B2_CT_TacDong'!$A$3:$A$202,A111,'4. B2_CT_TacDong'!$P$3:$P$202,"ĐẠT")=0,"Chưa có dòng đạt",IF(COUNTIFS('4. B2_CT_TacDong'!$A$3:$A$202,A111,'4. B2_CT_TacDong'!$P$3:$P$202,"ĐẠT")=H111,"Đã kiểm chứng","Kiểm chứng một phần")))</f>
        <v/>
      </c>
      <c r="H111" s="83" t="str">
        <f>IF(A111="","",COUNTIF('4. B2_CT_TacDong'!$A$3:$A$202,A111))</f>
        <v/>
      </c>
      <c r="I111" s="83" t="str">
        <f t="shared" si="7"/>
        <v/>
      </c>
    </row>
    <row r="112" spans="1:9" ht="18.75">
      <c r="A112" s="83" t="str">
        <f>IF('4. B2_CT_TacDong'!A112="","",IF(COUNTIF('4. B2_CT_TacDong'!$A$3:A112,'4. B2_CT_TacDong'!A112)&gt;1,"",'4. B2_CT_TacDong'!A112))</f>
        <v/>
      </c>
      <c r="B112" s="83" t="str">
        <f>IF(A112="","",IFERROR(IF(INDEX('2. A2_CongViec'!$C$3:$C$202,MATCH(A112,'2. A2_CongViec'!$A$3:$A$202,0))="","",INDEX('2. A2_CongViec'!$C$3:$C$202,MATCH(A112,'2. A2_CongViec'!$A$3:$A$202,0))),""))</f>
        <v/>
      </c>
      <c r="C112" s="84" t="str">
        <f>IF(A112="","",SUMIFS('4. B2_CT_TacDong'!$N$3:$N$202,'4. B2_CT_TacDong'!$A$3:$A$202,A112,'4. B2_CT_TacDong'!$C$3:$C$202,"Số hóa")+SUMIFS('4. B2_CT_TacDong'!$N$3:$N$202,'4. B2_CT_TacDong'!$A$3:$A$202,A112,'4. B2_CT_TacDong'!$C$3:$C$202,"Cải tiến quy trình"))</f>
        <v/>
      </c>
      <c r="D112" s="84" t="str">
        <f>IF(A112="","",SUMIF('4. B2_CT_TacDong'!$A$3:$A$202,A112,'4. B2_CT_TacDong'!$N$3:$N$202)-C112)</f>
        <v/>
      </c>
      <c r="E112" s="84" t="str">
        <f>IF(A112="","",SUMIF('4. B2_CT_TacDong'!$A$3:$A$202,A112,'4. B2_CT_TacDong'!$O$3:$O$202))</f>
        <v/>
      </c>
      <c r="F112" s="84" t="str">
        <f t="shared" si="6"/>
        <v/>
      </c>
      <c r="G112" s="83" t="str">
        <f>IF(A112="","",IF(COUNTIFS('4. B2_CT_TacDong'!$A$3:$A$202,A112,'4. B2_CT_TacDong'!$P$3:$P$202,"ĐẠT")=0,"Chưa có dòng đạt",IF(COUNTIFS('4. B2_CT_TacDong'!$A$3:$A$202,A112,'4. B2_CT_TacDong'!$P$3:$P$202,"ĐẠT")=H112,"Đã kiểm chứng","Kiểm chứng một phần")))</f>
        <v/>
      </c>
      <c r="H112" s="83" t="str">
        <f>IF(A112="","",COUNTIF('4. B2_CT_TacDong'!$A$3:$A$202,A112))</f>
        <v/>
      </c>
      <c r="I112" s="83" t="str">
        <f t="shared" si="7"/>
        <v/>
      </c>
    </row>
    <row r="113" spans="1:9" ht="18.75">
      <c r="A113" s="83" t="str">
        <f>IF('4. B2_CT_TacDong'!A113="","",IF(COUNTIF('4. B2_CT_TacDong'!$A$3:A113,'4. B2_CT_TacDong'!A113)&gt;1,"",'4. B2_CT_TacDong'!A113))</f>
        <v/>
      </c>
      <c r="B113" s="83" t="str">
        <f>IF(A113="","",IFERROR(IF(INDEX('2. A2_CongViec'!$C$3:$C$202,MATCH(A113,'2. A2_CongViec'!$A$3:$A$202,0))="","",INDEX('2. A2_CongViec'!$C$3:$C$202,MATCH(A113,'2. A2_CongViec'!$A$3:$A$202,0))),""))</f>
        <v/>
      </c>
      <c r="C113" s="84" t="str">
        <f>IF(A113="","",SUMIFS('4. B2_CT_TacDong'!$N$3:$N$202,'4. B2_CT_TacDong'!$A$3:$A$202,A113,'4. B2_CT_TacDong'!$C$3:$C$202,"Số hóa")+SUMIFS('4. B2_CT_TacDong'!$N$3:$N$202,'4. B2_CT_TacDong'!$A$3:$A$202,A113,'4. B2_CT_TacDong'!$C$3:$C$202,"Cải tiến quy trình"))</f>
        <v/>
      </c>
      <c r="D113" s="84" t="str">
        <f>IF(A113="","",SUMIF('4. B2_CT_TacDong'!$A$3:$A$202,A113,'4. B2_CT_TacDong'!$N$3:$N$202)-C113)</f>
        <v/>
      </c>
      <c r="E113" s="84" t="str">
        <f>IF(A113="","",SUMIF('4. B2_CT_TacDong'!$A$3:$A$202,A113,'4. B2_CT_TacDong'!$O$3:$O$202))</f>
        <v/>
      </c>
      <c r="F113" s="84" t="str">
        <f t="shared" si="6"/>
        <v/>
      </c>
      <c r="G113" s="83" t="str">
        <f>IF(A113="","",IF(COUNTIFS('4. B2_CT_TacDong'!$A$3:$A$202,A113,'4. B2_CT_TacDong'!$P$3:$P$202,"ĐẠT")=0,"Chưa có dòng đạt",IF(COUNTIFS('4. B2_CT_TacDong'!$A$3:$A$202,A113,'4. B2_CT_TacDong'!$P$3:$P$202,"ĐẠT")=H113,"Đã kiểm chứng","Kiểm chứng một phần")))</f>
        <v/>
      </c>
      <c r="H113" s="83" t="str">
        <f>IF(A113="","",COUNTIF('4. B2_CT_TacDong'!$A$3:$A$202,A113))</f>
        <v/>
      </c>
      <c r="I113" s="83" t="str">
        <f t="shared" si="7"/>
        <v/>
      </c>
    </row>
    <row r="114" spans="1:9" ht="18.75">
      <c r="A114" s="83" t="str">
        <f>IF('4. B2_CT_TacDong'!A114="","",IF(COUNTIF('4. B2_CT_TacDong'!$A$3:A114,'4. B2_CT_TacDong'!A114)&gt;1,"",'4. B2_CT_TacDong'!A114))</f>
        <v/>
      </c>
      <c r="B114" s="83" t="str">
        <f>IF(A114="","",IFERROR(IF(INDEX('2. A2_CongViec'!$C$3:$C$202,MATCH(A114,'2. A2_CongViec'!$A$3:$A$202,0))="","",INDEX('2. A2_CongViec'!$C$3:$C$202,MATCH(A114,'2. A2_CongViec'!$A$3:$A$202,0))),""))</f>
        <v/>
      </c>
      <c r="C114" s="84" t="str">
        <f>IF(A114="","",SUMIFS('4. B2_CT_TacDong'!$N$3:$N$202,'4. B2_CT_TacDong'!$A$3:$A$202,A114,'4. B2_CT_TacDong'!$C$3:$C$202,"Số hóa")+SUMIFS('4. B2_CT_TacDong'!$N$3:$N$202,'4. B2_CT_TacDong'!$A$3:$A$202,A114,'4. B2_CT_TacDong'!$C$3:$C$202,"Cải tiến quy trình"))</f>
        <v/>
      </c>
      <c r="D114" s="84" t="str">
        <f>IF(A114="","",SUMIF('4. B2_CT_TacDong'!$A$3:$A$202,A114,'4. B2_CT_TacDong'!$N$3:$N$202)-C114)</f>
        <v/>
      </c>
      <c r="E114" s="84" t="str">
        <f>IF(A114="","",SUMIF('4. B2_CT_TacDong'!$A$3:$A$202,A114,'4. B2_CT_TacDong'!$O$3:$O$202))</f>
        <v/>
      </c>
      <c r="F114" s="84" t="str">
        <f t="shared" si="6"/>
        <v/>
      </c>
      <c r="G114" s="83" t="str">
        <f>IF(A114="","",IF(COUNTIFS('4. B2_CT_TacDong'!$A$3:$A$202,A114,'4. B2_CT_TacDong'!$P$3:$P$202,"ĐẠT")=0,"Chưa có dòng đạt",IF(COUNTIFS('4. B2_CT_TacDong'!$A$3:$A$202,A114,'4. B2_CT_TacDong'!$P$3:$P$202,"ĐẠT")=H114,"Đã kiểm chứng","Kiểm chứng một phần")))</f>
        <v/>
      </c>
      <c r="H114" s="83" t="str">
        <f>IF(A114="","",COUNTIF('4. B2_CT_TacDong'!$A$3:$A$202,A114))</f>
        <v/>
      </c>
      <c r="I114" s="83" t="str">
        <f t="shared" si="7"/>
        <v/>
      </c>
    </row>
    <row r="115" spans="1:9" ht="18.75">
      <c r="A115" s="83" t="str">
        <f>IF('4. B2_CT_TacDong'!A115="","",IF(COUNTIF('4. B2_CT_TacDong'!$A$3:A115,'4. B2_CT_TacDong'!A115)&gt;1,"",'4. B2_CT_TacDong'!A115))</f>
        <v/>
      </c>
      <c r="B115" s="83" t="str">
        <f>IF(A115="","",IFERROR(IF(INDEX('2. A2_CongViec'!$C$3:$C$202,MATCH(A115,'2. A2_CongViec'!$A$3:$A$202,0))="","",INDEX('2. A2_CongViec'!$C$3:$C$202,MATCH(A115,'2. A2_CongViec'!$A$3:$A$202,0))),""))</f>
        <v/>
      </c>
      <c r="C115" s="84" t="str">
        <f>IF(A115="","",SUMIFS('4. B2_CT_TacDong'!$N$3:$N$202,'4. B2_CT_TacDong'!$A$3:$A$202,A115,'4. B2_CT_TacDong'!$C$3:$C$202,"Số hóa")+SUMIFS('4. B2_CT_TacDong'!$N$3:$N$202,'4. B2_CT_TacDong'!$A$3:$A$202,A115,'4. B2_CT_TacDong'!$C$3:$C$202,"Cải tiến quy trình"))</f>
        <v/>
      </c>
      <c r="D115" s="84" t="str">
        <f>IF(A115="","",SUMIF('4. B2_CT_TacDong'!$A$3:$A$202,A115,'4. B2_CT_TacDong'!$N$3:$N$202)-C115)</f>
        <v/>
      </c>
      <c r="E115" s="84" t="str">
        <f>IF(A115="","",SUMIF('4. B2_CT_TacDong'!$A$3:$A$202,A115,'4. B2_CT_TacDong'!$O$3:$O$202))</f>
        <v/>
      </c>
      <c r="F115" s="84" t="str">
        <f t="shared" si="6"/>
        <v/>
      </c>
      <c r="G115" s="83" t="str">
        <f>IF(A115="","",IF(COUNTIFS('4. B2_CT_TacDong'!$A$3:$A$202,A115,'4. B2_CT_TacDong'!$P$3:$P$202,"ĐẠT")=0,"Chưa có dòng đạt",IF(COUNTIFS('4. B2_CT_TacDong'!$A$3:$A$202,A115,'4. B2_CT_TacDong'!$P$3:$P$202,"ĐẠT")=H115,"Đã kiểm chứng","Kiểm chứng một phần")))</f>
        <v/>
      </c>
      <c r="H115" s="83" t="str">
        <f>IF(A115="","",COUNTIF('4. B2_CT_TacDong'!$A$3:$A$202,A115))</f>
        <v/>
      </c>
      <c r="I115" s="83" t="str">
        <f t="shared" si="7"/>
        <v/>
      </c>
    </row>
    <row r="116" spans="1:9" ht="18.75">
      <c r="A116" s="83" t="str">
        <f>IF('4. B2_CT_TacDong'!A116="","",IF(COUNTIF('4. B2_CT_TacDong'!$A$3:A116,'4. B2_CT_TacDong'!A116)&gt;1,"",'4. B2_CT_TacDong'!A116))</f>
        <v/>
      </c>
      <c r="B116" s="83" t="str">
        <f>IF(A116="","",IFERROR(IF(INDEX('2. A2_CongViec'!$C$3:$C$202,MATCH(A116,'2. A2_CongViec'!$A$3:$A$202,0))="","",INDEX('2. A2_CongViec'!$C$3:$C$202,MATCH(A116,'2. A2_CongViec'!$A$3:$A$202,0))),""))</f>
        <v/>
      </c>
      <c r="C116" s="84" t="str">
        <f>IF(A116="","",SUMIFS('4. B2_CT_TacDong'!$N$3:$N$202,'4. B2_CT_TacDong'!$A$3:$A$202,A116,'4. B2_CT_TacDong'!$C$3:$C$202,"Số hóa")+SUMIFS('4. B2_CT_TacDong'!$N$3:$N$202,'4. B2_CT_TacDong'!$A$3:$A$202,A116,'4. B2_CT_TacDong'!$C$3:$C$202,"Cải tiến quy trình"))</f>
        <v/>
      </c>
      <c r="D116" s="84" t="str">
        <f>IF(A116="","",SUMIF('4. B2_CT_TacDong'!$A$3:$A$202,A116,'4. B2_CT_TacDong'!$N$3:$N$202)-C116)</f>
        <v/>
      </c>
      <c r="E116" s="84" t="str">
        <f>IF(A116="","",SUMIF('4. B2_CT_TacDong'!$A$3:$A$202,A116,'4. B2_CT_TacDong'!$O$3:$O$202))</f>
        <v/>
      </c>
      <c r="F116" s="84" t="str">
        <f t="shared" si="6"/>
        <v/>
      </c>
      <c r="G116" s="83" t="str">
        <f>IF(A116="","",IF(COUNTIFS('4. B2_CT_TacDong'!$A$3:$A$202,A116,'4. B2_CT_TacDong'!$P$3:$P$202,"ĐẠT")=0,"Chưa có dòng đạt",IF(COUNTIFS('4. B2_CT_TacDong'!$A$3:$A$202,A116,'4. B2_CT_TacDong'!$P$3:$P$202,"ĐẠT")=H116,"Đã kiểm chứng","Kiểm chứng một phần")))</f>
        <v/>
      </c>
      <c r="H116" s="83" t="str">
        <f>IF(A116="","",COUNTIF('4. B2_CT_TacDong'!$A$3:$A$202,A116))</f>
        <v/>
      </c>
      <c r="I116" s="83" t="str">
        <f t="shared" si="7"/>
        <v/>
      </c>
    </row>
    <row r="117" spans="1:9" ht="18.75">
      <c r="A117" s="83" t="str">
        <f>IF('4. B2_CT_TacDong'!A117="","",IF(COUNTIF('4. B2_CT_TacDong'!$A$3:A117,'4. B2_CT_TacDong'!A117)&gt;1,"",'4. B2_CT_TacDong'!A117))</f>
        <v/>
      </c>
      <c r="B117" s="83" t="str">
        <f>IF(A117="","",IFERROR(IF(INDEX('2. A2_CongViec'!$C$3:$C$202,MATCH(A117,'2. A2_CongViec'!$A$3:$A$202,0))="","",INDEX('2. A2_CongViec'!$C$3:$C$202,MATCH(A117,'2. A2_CongViec'!$A$3:$A$202,0))),""))</f>
        <v/>
      </c>
      <c r="C117" s="84" t="str">
        <f>IF(A117="","",SUMIFS('4. B2_CT_TacDong'!$N$3:$N$202,'4. B2_CT_TacDong'!$A$3:$A$202,A117,'4. B2_CT_TacDong'!$C$3:$C$202,"Số hóa")+SUMIFS('4. B2_CT_TacDong'!$N$3:$N$202,'4. B2_CT_TacDong'!$A$3:$A$202,A117,'4. B2_CT_TacDong'!$C$3:$C$202,"Cải tiến quy trình"))</f>
        <v/>
      </c>
      <c r="D117" s="84" t="str">
        <f>IF(A117="","",SUMIF('4. B2_CT_TacDong'!$A$3:$A$202,A117,'4. B2_CT_TacDong'!$N$3:$N$202)-C117)</f>
        <v/>
      </c>
      <c r="E117" s="84" t="str">
        <f>IF(A117="","",SUMIF('4. B2_CT_TacDong'!$A$3:$A$202,A117,'4. B2_CT_TacDong'!$O$3:$O$202))</f>
        <v/>
      </c>
      <c r="F117" s="84" t="str">
        <f t="shared" si="6"/>
        <v/>
      </c>
      <c r="G117" s="83" t="str">
        <f>IF(A117="","",IF(COUNTIFS('4. B2_CT_TacDong'!$A$3:$A$202,A117,'4. B2_CT_TacDong'!$P$3:$P$202,"ĐẠT")=0,"Chưa có dòng đạt",IF(COUNTIFS('4. B2_CT_TacDong'!$A$3:$A$202,A117,'4. B2_CT_TacDong'!$P$3:$P$202,"ĐẠT")=H117,"Đã kiểm chứng","Kiểm chứng một phần")))</f>
        <v/>
      </c>
      <c r="H117" s="83" t="str">
        <f>IF(A117="","",COUNTIF('4. B2_CT_TacDong'!$A$3:$A$202,A117))</f>
        <v/>
      </c>
      <c r="I117" s="83" t="str">
        <f t="shared" si="7"/>
        <v/>
      </c>
    </row>
    <row r="118" spans="1:9" ht="18.75">
      <c r="A118" s="83" t="str">
        <f>IF('4. B2_CT_TacDong'!A118="","",IF(COUNTIF('4. B2_CT_TacDong'!$A$3:A118,'4. B2_CT_TacDong'!A118)&gt;1,"",'4. B2_CT_TacDong'!A118))</f>
        <v/>
      </c>
      <c r="B118" s="83" t="str">
        <f>IF(A118="","",IFERROR(IF(INDEX('2. A2_CongViec'!$C$3:$C$202,MATCH(A118,'2. A2_CongViec'!$A$3:$A$202,0))="","",INDEX('2. A2_CongViec'!$C$3:$C$202,MATCH(A118,'2. A2_CongViec'!$A$3:$A$202,0))),""))</f>
        <v/>
      </c>
      <c r="C118" s="84" t="str">
        <f>IF(A118="","",SUMIFS('4. B2_CT_TacDong'!$N$3:$N$202,'4. B2_CT_TacDong'!$A$3:$A$202,A118,'4. B2_CT_TacDong'!$C$3:$C$202,"Số hóa")+SUMIFS('4. B2_CT_TacDong'!$N$3:$N$202,'4. B2_CT_TacDong'!$A$3:$A$202,A118,'4. B2_CT_TacDong'!$C$3:$C$202,"Cải tiến quy trình"))</f>
        <v/>
      </c>
      <c r="D118" s="84" t="str">
        <f>IF(A118="","",SUMIF('4. B2_CT_TacDong'!$A$3:$A$202,A118,'4. B2_CT_TacDong'!$N$3:$N$202)-C118)</f>
        <v/>
      </c>
      <c r="E118" s="84" t="str">
        <f>IF(A118="","",SUMIF('4. B2_CT_TacDong'!$A$3:$A$202,A118,'4. B2_CT_TacDong'!$O$3:$O$202))</f>
        <v/>
      </c>
      <c r="F118" s="84" t="str">
        <f t="shared" si="6"/>
        <v/>
      </c>
      <c r="G118" s="83" t="str">
        <f>IF(A118="","",IF(COUNTIFS('4. B2_CT_TacDong'!$A$3:$A$202,A118,'4. B2_CT_TacDong'!$P$3:$P$202,"ĐẠT")=0,"Chưa có dòng đạt",IF(COUNTIFS('4. B2_CT_TacDong'!$A$3:$A$202,A118,'4. B2_CT_TacDong'!$P$3:$P$202,"ĐẠT")=H118,"Đã kiểm chứng","Kiểm chứng một phần")))</f>
        <v/>
      </c>
      <c r="H118" s="83" t="str">
        <f>IF(A118="","",COUNTIF('4. B2_CT_TacDong'!$A$3:$A$202,A118))</f>
        <v/>
      </c>
      <c r="I118" s="83" t="str">
        <f t="shared" si="7"/>
        <v/>
      </c>
    </row>
    <row r="119" spans="1:9" ht="18.75">
      <c r="A119" s="83" t="str">
        <f>IF('4. B2_CT_TacDong'!A119="","",IF(COUNTIF('4. B2_CT_TacDong'!$A$3:A119,'4. B2_CT_TacDong'!A119)&gt;1,"",'4. B2_CT_TacDong'!A119))</f>
        <v/>
      </c>
      <c r="B119" s="83" t="str">
        <f>IF(A119="","",IFERROR(IF(INDEX('2. A2_CongViec'!$C$3:$C$202,MATCH(A119,'2. A2_CongViec'!$A$3:$A$202,0))="","",INDEX('2. A2_CongViec'!$C$3:$C$202,MATCH(A119,'2. A2_CongViec'!$A$3:$A$202,0))),""))</f>
        <v/>
      </c>
      <c r="C119" s="84" t="str">
        <f>IF(A119="","",SUMIFS('4. B2_CT_TacDong'!$N$3:$N$202,'4. B2_CT_TacDong'!$A$3:$A$202,A119,'4. B2_CT_TacDong'!$C$3:$C$202,"Số hóa")+SUMIFS('4. B2_CT_TacDong'!$N$3:$N$202,'4. B2_CT_TacDong'!$A$3:$A$202,A119,'4. B2_CT_TacDong'!$C$3:$C$202,"Cải tiến quy trình"))</f>
        <v/>
      </c>
      <c r="D119" s="84" t="str">
        <f>IF(A119="","",SUMIF('4. B2_CT_TacDong'!$A$3:$A$202,A119,'4. B2_CT_TacDong'!$N$3:$N$202)-C119)</f>
        <v/>
      </c>
      <c r="E119" s="84" t="str">
        <f>IF(A119="","",SUMIF('4. B2_CT_TacDong'!$A$3:$A$202,A119,'4. B2_CT_TacDong'!$O$3:$O$202))</f>
        <v/>
      </c>
      <c r="F119" s="84" t="str">
        <f t="shared" si="6"/>
        <v/>
      </c>
      <c r="G119" s="83" t="str">
        <f>IF(A119="","",IF(COUNTIFS('4. B2_CT_TacDong'!$A$3:$A$202,A119,'4. B2_CT_TacDong'!$P$3:$P$202,"ĐẠT")=0,"Chưa có dòng đạt",IF(COUNTIFS('4. B2_CT_TacDong'!$A$3:$A$202,A119,'4. B2_CT_TacDong'!$P$3:$P$202,"ĐẠT")=H119,"Đã kiểm chứng","Kiểm chứng một phần")))</f>
        <v/>
      </c>
      <c r="H119" s="83" t="str">
        <f>IF(A119="","",COUNTIF('4. B2_CT_TacDong'!$A$3:$A$202,A119))</f>
        <v/>
      </c>
      <c r="I119" s="83" t="str">
        <f t="shared" si="7"/>
        <v/>
      </c>
    </row>
    <row r="120" spans="1:9" ht="18.75">
      <c r="A120" s="83" t="str">
        <f>IF('4. B2_CT_TacDong'!A120="","",IF(COUNTIF('4. B2_CT_TacDong'!$A$3:A120,'4. B2_CT_TacDong'!A120)&gt;1,"",'4. B2_CT_TacDong'!A120))</f>
        <v/>
      </c>
      <c r="B120" s="83" t="str">
        <f>IF(A120="","",IFERROR(IF(INDEX('2. A2_CongViec'!$C$3:$C$202,MATCH(A120,'2. A2_CongViec'!$A$3:$A$202,0))="","",INDEX('2. A2_CongViec'!$C$3:$C$202,MATCH(A120,'2. A2_CongViec'!$A$3:$A$202,0))),""))</f>
        <v/>
      </c>
      <c r="C120" s="84" t="str">
        <f>IF(A120="","",SUMIFS('4. B2_CT_TacDong'!$N$3:$N$202,'4. B2_CT_TacDong'!$A$3:$A$202,A120,'4. B2_CT_TacDong'!$C$3:$C$202,"Số hóa")+SUMIFS('4. B2_CT_TacDong'!$N$3:$N$202,'4. B2_CT_TacDong'!$A$3:$A$202,A120,'4. B2_CT_TacDong'!$C$3:$C$202,"Cải tiến quy trình"))</f>
        <v/>
      </c>
      <c r="D120" s="84" t="str">
        <f>IF(A120="","",SUMIF('4. B2_CT_TacDong'!$A$3:$A$202,A120,'4. B2_CT_TacDong'!$N$3:$N$202)-C120)</f>
        <v/>
      </c>
      <c r="E120" s="84" t="str">
        <f>IF(A120="","",SUMIF('4. B2_CT_TacDong'!$A$3:$A$202,A120,'4. B2_CT_TacDong'!$O$3:$O$202))</f>
        <v/>
      </c>
      <c r="F120" s="84" t="str">
        <f t="shared" si="6"/>
        <v/>
      </c>
      <c r="G120" s="83" t="str">
        <f>IF(A120="","",IF(COUNTIFS('4. B2_CT_TacDong'!$A$3:$A$202,A120,'4. B2_CT_TacDong'!$P$3:$P$202,"ĐẠT")=0,"Chưa có dòng đạt",IF(COUNTIFS('4. B2_CT_TacDong'!$A$3:$A$202,A120,'4. B2_CT_TacDong'!$P$3:$P$202,"ĐẠT")=H120,"Đã kiểm chứng","Kiểm chứng một phần")))</f>
        <v/>
      </c>
      <c r="H120" s="83" t="str">
        <f>IF(A120="","",COUNTIF('4. B2_CT_TacDong'!$A$3:$A$202,A120))</f>
        <v/>
      </c>
      <c r="I120" s="83" t="str">
        <f t="shared" si="7"/>
        <v/>
      </c>
    </row>
    <row r="121" spans="1:9" ht="18.75">
      <c r="A121" s="83" t="str">
        <f>IF('4. B2_CT_TacDong'!A121="","",IF(COUNTIF('4. B2_CT_TacDong'!$A$3:A121,'4. B2_CT_TacDong'!A121)&gt;1,"",'4. B2_CT_TacDong'!A121))</f>
        <v/>
      </c>
      <c r="B121" s="83" t="str">
        <f>IF(A121="","",IFERROR(IF(INDEX('2. A2_CongViec'!$C$3:$C$202,MATCH(A121,'2. A2_CongViec'!$A$3:$A$202,0))="","",INDEX('2. A2_CongViec'!$C$3:$C$202,MATCH(A121,'2. A2_CongViec'!$A$3:$A$202,0))),""))</f>
        <v/>
      </c>
      <c r="C121" s="84" t="str">
        <f>IF(A121="","",SUMIFS('4. B2_CT_TacDong'!$N$3:$N$202,'4. B2_CT_TacDong'!$A$3:$A$202,A121,'4. B2_CT_TacDong'!$C$3:$C$202,"Số hóa")+SUMIFS('4. B2_CT_TacDong'!$N$3:$N$202,'4. B2_CT_TacDong'!$A$3:$A$202,A121,'4. B2_CT_TacDong'!$C$3:$C$202,"Cải tiến quy trình"))</f>
        <v/>
      </c>
      <c r="D121" s="84" t="str">
        <f>IF(A121="","",SUMIF('4. B2_CT_TacDong'!$A$3:$A$202,A121,'4. B2_CT_TacDong'!$N$3:$N$202)-C121)</f>
        <v/>
      </c>
      <c r="E121" s="84" t="str">
        <f>IF(A121="","",SUMIF('4. B2_CT_TacDong'!$A$3:$A$202,A121,'4. B2_CT_TacDong'!$O$3:$O$202))</f>
        <v/>
      </c>
      <c r="F121" s="84" t="str">
        <f t="shared" si="6"/>
        <v/>
      </c>
      <c r="G121" s="83" t="str">
        <f>IF(A121="","",IF(COUNTIFS('4. B2_CT_TacDong'!$A$3:$A$202,A121,'4. B2_CT_TacDong'!$P$3:$P$202,"ĐẠT")=0,"Chưa có dòng đạt",IF(COUNTIFS('4. B2_CT_TacDong'!$A$3:$A$202,A121,'4. B2_CT_TacDong'!$P$3:$P$202,"ĐẠT")=H121,"Đã kiểm chứng","Kiểm chứng một phần")))</f>
        <v/>
      </c>
      <c r="H121" s="83" t="str">
        <f>IF(A121="","",COUNTIF('4. B2_CT_TacDong'!$A$3:$A$202,A121))</f>
        <v/>
      </c>
      <c r="I121" s="83" t="str">
        <f t="shared" si="7"/>
        <v/>
      </c>
    </row>
    <row r="122" spans="1:9" ht="18.75">
      <c r="A122" s="83" t="str">
        <f>IF('4. B2_CT_TacDong'!A122="","",IF(COUNTIF('4. B2_CT_TacDong'!$A$3:A122,'4. B2_CT_TacDong'!A122)&gt;1,"",'4. B2_CT_TacDong'!A122))</f>
        <v/>
      </c>
      <c r="B122" s="83" t="str">
        <f>IF(A122="","",IFERROR(IF(INDEX('2. A2_CongViec'!$C$3:$C$202,MATCH(A122,'2. A2_CongViec'!$A$3:$A$202,0))="","",INDEX('2. A2_CongViec'!$C$3:$C$202,MATCH(A122,'2. A2_CongViec'!$A$3:$A$202,0))),""))</f>
        <v/>
      </c>
      <c r="C122" s="84" t="str">
        <f>IF(A122="","",SUMIFS('4. B2_CT_TacDong'!$N$3:$N$202,'4. B2_CT_TacDong'!$A$3:$A$202,A122,'4. B2_CT_TacDong'!$C$3:$C$202,"Số hóa")+SUMIFS('4. B2_CT_TacDong'!$N$3:$N$202,'4. B2_CT_TacDong'!$A$3:$A$202,A122,'4. B2_CT_TacDong'!$C$3:$C$202,"Cải tiến quy trình"))</f>
        <v/>
      </c>
      <c r="D122" s="84" t="str">
        <f>IF(A122="","",SUMIF('4. B2_CT_TacDong'!$A$3:$A$202,A122,'4. B2_CT_TacDong'!$N$3:$N$202)-C122)</f>
        <v/>
      </c>
      <c r="E122" s="84" t="str">
        <f>IF(A122="","",SUMIF('4. B2_CT_TacDong'!$A$3:$A$202,A122,'4. B2_CT_TacDong'!$O$3:$O$202))</f>
        <v/>
      </c>
      <c r="F122" s="84" t="str">
        <f t="shared" si="6"/>
        <v/>
      </c>
      <c r="G122" s="83" t="str">
        <f>IF(A122="","",IF(COUNTIFS('4. B2_CT_TacDong'!$A$3:$A$202,A122,'4. B2_CT_TacDong'!$P$3:$P$202,"ĐẠT")=0,"Chưa có dòng đạt",IF(COUNTIFS('4. B2_CT_TacDong'!$A$3:$A$202,A122,'4. B2_CT_TacDong'!$P$3:$P$202,"ĐẠT")=H122,"Đã kiểm chứng","Kiểm chứng một phần")))</f>
        <v/>
      </c>
      <c r="H122" s="83" t="str">
        <f>IF(A122="","",COUNTIF('4. B2_CT_TacDong'!$A$3:$A$202,A122))</f>
        <v/>
      </c>
      <c r="I122" s="83" t="str">
        <f t="shared" si="7"/>
        <v/>
      </c>
    </row>
    <row r="123" spans="1:9" ht="18.75">
      <c r="A123" s="83" t="str">
        <f>IF('4. B2_CT_TacDong'!A123="","",IF(COUNTIF('4. B2_CT_TacDong'!$A$3:A123,'4. B2_CT_TacDong'!A123)&gt;1,"",'4. B2_CT_TacDong'!A123))</f>
        <v/>
      </c>
      <c r="B123" s="83" t="str">
        <f>IF(A123="","",IFERROR(IF(INDEX('2. A2_CongViec'!$C$3:$C$202,MATCH(A123,'2. A2_CongViec'!$A$3:$A$202,0))="","",INDEX('2. A2_CongViec'!$C$3:$C$202,MATCH(A123,'2. A2_CongViec'!$A$3:$A$202,0))),""))</f>
        <v/>
      </c>
      <c r="C123" s="84" t="str">
        <f>IF(A123="","",SUMIFS('4. B2_CT_TacDong'!$N$3:$N$202,'4. B2_CT_TacDong'!$A$3:$A$202,A123,'4. B2_CT_TacDong'!$C$3:$C$202,"Số hóa")+SUMIFS('4. B2_CT_TacDong'!$N$3:$N$202,'4. B2_CT_TacDong'!$A$3:$A$202,A123,'4. B2_CT_TacDong'!$C$3:$C$202,"Cải tiến quy trình"))</f>
        <v/>
      </c>
      <c r="D123" s="84" t="str">
        <f>IF(A123="","",SUMIF('4. B2_CT_TacDong'!$A$3:$A$202,A123,'4. B2_CT_TacDong'!$N$3:$N$202)-C123)</f>
        <v/>
      </c>
      <c r="E123" s="84" t="str">
        <f>IF(A123="","",SUMIF('4. B2_CT_TacDong'!$A$3:$A$202,A123,'4. B2_CT_TacDong'!$O$3:$O$202))</f>
        <v/>
      </c>
      <c r="F123" s="84" t="str">
        <f t="shared" si="6"/>
        <v/>
      </c>
      <c r="G123" s="83" t="str">
        <f>IF(A123="","",IF(COUNTIFS('4. B2_CT_TacDong'!$A$3:$A$202,A123,'4. B2_CT_TacDong'!$P$3:$P$202,"ĐẠT")=0,"Chưa có dòng đạt",IF(COUNTIFS('4. B2_CT_TacDong'!$A$3:$A$202,A123,'4. B2_CT_TacDong'!$P$3:$P$202,"ĐẠT")=H123,"Đã kiểm chứng","Kiểm chứng một phần")))</f>
        <v/>
      </c>
      <c r="H123" s="83" t="str">
        <f>IF(A123="","",COUNTIF('4. B2_CT_TacDong'!$A$3:$A$202,A123))</f>
        <v/>
      </c>
      <c r="I123" s="83" t="str">
        <f t="shared" si="7"/>
        <v/>
      </c>
    </row>
    <row r="124" spans="1:9" ht="18.75">
      <c r="A124" s="83" t="str">
        <f>IF('4. B2_CT_TacDong'!A124="","",IF(COUNTIF('4. B2_CT_TacDong'!$A$3:A124,'4. B2_CT_TacDong'!A124)&gt;1,"",'4. B2_CT_TacDong'!A124))</f>
        <v/>
      </c>
      <c r="B124" s="83" t="str">
        <f>IF(A124="","",IFERROR(IF(INDEX('2. A2_CongViec'!$C$3:$C$202,MATCH(A124,'2. A2_CongViec'!$A$3:$A$202,0))="","",INDEX('2. A2_CongViec'!$C$3:$C$202,MATCH(A124,'2. A2_CongViec'!$A$3:$A$202,0))),""))</f>
        <v/>
      </c>
      <c r="C124" s="84" t="str">
        <f>IF(A124="","",SUMIFS('4. B2_CT_TacDong'!$N$3:$N$202,'4. B2_CT_TacDong'!$A$3:$A$202,A124,'4. B2_CT_TacDong'!$C$3:$C$202,"Số hóa")+SUMIFS('4. B2_CT_TacDong'!$N$3:$N$202,'4. B2_CT_TacDong'!$A$3:$A$202,A124,'4. B2_CT_TacDong'!$C$3:$C$202,"Cải tiến quy trình"))</f>
        <v/>
      </c>
      <c r="D124" s="84" t="str">
        <f>IF(A124="","",SUMIF('4. B2_CT_TacDong'!$A$3:$A$202,A124,'4. B2_CT_TacDong'!$N$3:$N$202)-C124)</f>
        <v/>
      </c>
      <c r="E124" s="84" t="str">
        <f>IF(A124="","",SUMIF('4. B2_CT_TacDong'!$A$3:$A$202,A124,'4. B2_CT_TacDong'!$O$3:$O$202))</f>
        <v/>
      </c>
      <c r="F124" s="84" t="str">
        <f t="shared" si="6"/>
        <v/>
      </c>
      <c r="G124" s="83" t="str">
        <f>IF(A124="","",IF(COUNTIFS('4. B2_CT_TacDong'!$A$3:$A$202,A124,'4. B2_CT_TacDong'!$P$3:$P$202,"ĐẠT")=0,"Chưa có dòng đạt",IF(COUNTIFS('4. B2_CT_TacDong'!$A$3:$A$202,A124,'4. B2_CT_TacDong'!$P$3:$P$202,"ĐẠT")=H124,"Đã kiểm chứng","Kiểm chứng một phần")))</f>
        <v/>
      </c>
      <c r="H124" s="83" t="str">
        <f>IF(A124="","",COUNTIF('4. B2_CT_TacDong'!$A$3:$A$202,A124))</f>
        <v/>
      </c>
      <c r="I124" s="83" t="str">
        <f t="shared" si="7"/>
        <v/>
      </c>
    </row>
    <row r="125" spans="1:9" ht="18.75">
      <c r="A125" s="83" t="str">
        <f>IF('4. B2_CT_TacDong'!A125="","",IF(COUNTIF('4. B2_CT_TacDong'!$A$3:A125,'4. B2_CT_TacDong'!A125)&gt;1,"",'4. B2_CT_TacDong'!A125))</f>
        <v/>
      </c>
      <c r="B125" s="83" t="str">
        <f>IF(A125="","",IFERROR(IF(INDEX('2. A2_CongViec'!$C$3:$C$202,MATCH(A125,'2. A2_CongViec'!$A$3:$A$202,0))="","",INDEX('2. A2_CongViec'!$C$3:$C$202,MATCH(A125,'2. A2_CongViec'!$A$3:$A$202,0))),""))</f>
        <v/>
      </c>
      <c r="C125" s="84" t="str">
        <f>IF(A125="","",SUMIFS('4. B2_CT_TacDong'!$N$3:$N$202,'4. B2_CT_TacDong'!$A$3:$A$202,A125,'4. B2_CT_TacDong'!$C$3:$C$202,"Số hóa")+SUMIFS('4. B2_CT_TacDong'!$N$3:$N$202,'4. B2_CT_TacDong'!$A$3:$A$202,A125,'4. B2_CT_TacDong'!$C$3:$C$202,"Cải tiến quy trình"))</f>
        <v/>
      </c>
      <c r="D125" s="84" t="str">
        <f>IF(A125="","",SUMIF('4. B2_CT_TacDong'!$A$3:$A$202,A125,'4. B2_CT_TacDong'!$N$3:$N$202)-C125)</f>
        <v/>
      </c>
      <c r="E125" s="84" t="str">
        <f>IF(A125="","",SUMIF('4. B2_CT_TacDong'!$A$3:$A$202,A125,'4. B2_CT_TacDong'!$O$3:$O$202))</f>
        <v/>
      </c>
      <c r="F125" s="84" t="str">
        <f t="shared" si="6"/>
        <v/>
      </c>
      <c r="G125" s="83" t="str">
        <f>IF(A125="","",IF(COUNTIFS('4. B2_CT_TacDong'!$A$3:$A$202,A125,'4. B2_CT_TacDong'!$P$3:$P$202,"ĐẠT")=0,"Chưa có dòng đạt",IF(COUNTIFS('4. B2_CT_TacDong'!$A$3:$A$202,A125,'4. B2_CT_TacDong'!$P$3:$P$202,"ĐẠT")=H125,"Đã kiểm chứng","Kiểm chứng một phần")))</f>
        <v/>
      </c>
      <c r="H125" s="83" t="str">
        <f>IF(A125="","",COUNTIF('4. B2_CT_TacDong'!$A$3:$A$202,A125))</f>
        <v/>
      </c>
      <c r="I125" s="83" t="str">
        <f t="shared" si="7"/>
        <v/>
      </c>
    </row>
    <row r="126" spans="1:9" ht="18.75">
      <c r="A126" s="83" t="str">
        <f>IF('4. B2_CT_TacDong'!A126="","",IF(COUNTIF('4. B2_CT_TacDong'!$A$3:A126,'4. B2_CT_TacDong'!A126)&gt;1,"",'4. B2_CT_TacDong'!A126))</f>
        <v/>
      </c>
      <c r="B126" s="83" t="str">
        <f>IF(A126="","",IFERROR(IF(INDEX('2. A2_CongViec'!$C$3:$C$202,MATCH(A126,'2. A2_CongViec'!$A$3:$A$202,0))="","",INDEX('2. A2_CongViec'!$C$3:$C$202,MATCH(A126,'2. A2_CongViec'!$A$3:$A$202,0))),""))</f>
        <v/>
      </c>
      <c r="C126" s="84" t="str">
        <f>IF(A126="","",SUMIFS('4. B2_CT_TacDong'!$N$3:$N$202,'4. B2_CT_TacDong'!$A$3:$A$202,A126,'4. B2_CT_TacDong'!$C$3:$C$202,"Số hóa")+SUMIFS('4. B2_CT_TacDong'!$N$3:$N$202,'4. B2_CT_TacDong'!$A$3:$A$202,A126,'4. B2_CT_TacDong'!$C$3:$C$202,"Cải tiến quy trình"))</f>
        <v/>
      </c>
      <c r="D126" s="84" t="str">
        <f>IF(A126="","",SUMIF('4. B2_CT_TacDong'!$A$3:$A$202,A126,'4. B2_CT_TacDong'!$N$3:$N$202)-C126)</f>
        <v/>
      </c>
      <c r="E126" s="84" t="str">
        <f>IF(A126="","",SUMIF('4. B2_CT_TacDong'!$A$3:$A$202,A126,'4. B2_CT_TacDong'!$O$3:$O$202))</f>
        <v/>
      </c>
      <c r="F126" s="84" t="str">
        <f t="shared" si="6"/>
        <v/>
      </c>
      <c r="G126" s="83" t="str">
        <f>IF(A126="","",IF(COUNTIFS('4. B2_CT_TacDong'!$A$3:$A$202,A126,'4. B2_CT_TacDong'!$P$3:$P$202,"ĐẠT")=0,"Chưa có dòng đạt",IF(COUNTIFS('4. B2_CT_TacDong'!$A$3:$A$202,A126,'4. B2_CT_TacDong'!$P$3:$P$202,"ĐẠT")=H126,"Đã kiểm chứng","Kiểm chứng một phần")))</f>
        <v/>
      </c>
      <c r="H126" s="83" t="str">
        <f>IF(A126="","",COUNTIF('4. B2_CT_TacDong'!$A$3:$A$202,A126))</f>
        <v/>
      </c>
      <c r="I126" s="83" t="str">
        <f t="shared" si="7"/>
        <v/>
      </c>
    </row>
    <row r="127" spans="1:9" ht="18.75">
      <c r="A127" s="83" t="str">
        <f>IF('4. B2_CT_TacDong'!A127="","",IF(COUNTIF('4. B2_CT_TacDong'!$A$3:A127,'4. B2_CT_TacDong'!A127)&gt;1,"",'4. B2_CT_TacDong'!A127))</f>
        <v/>
      </c>
      <c r="B127" s="83" t="str">
        <f>IF(A127="","",IFERROR(IF(INDEX('2. A2_CongViec'!$C$3:$C$202,MATCH(A127,'2. A2_CongViec'!$A$3:$A$202,0))="","",INDEX('2. A2_CongViec'!$C$3:$C$202,MATCH(A127,'2. A2_CongViec'!$A$3:$A$202,0))),""))</f>
        <v/>
      </c>
      <c r="C127" s="84" t="str">
        <f>IF(A127="","",SUMIFS('4. B2_CT_TacDong'!$N$3:$N$202,'4. B2_CT_TacDong'!$A$3:$A$202,A127,'4. B2_CT_TacDong'!$C$3:$C$202,"Số hóa")+SUMIFS('4. B2_CT_TacDong'!$N$3:$N$202,'4. B2_CT_TacDong'!$A$3:$A$202,A127,'4. B2_CT_TacDong'!$C$3:$C$202,"Cải tiến quy trình"))</f>
        <v/>
      </c>
      <c r="D127" s="84" t="str">
        <f>IF(A127="","",SUMIF('4. B2_CT_TacDong'!$A$3:$A$202,A127,'4. B2_CT_TacDong'!$N$3:$N$202)-C127)</f>
        <v/>
      </c>
      <c r="E127" s="84" t="str">
        <f>IF(A127="","",SUMIF('4. B2_CT_TacDong'!$A$3:$A$202,A127,'4. B2_CT_TacDong'!$O$3:$O$202))</f>
        <v/>
      </c>
      <c r="F127" s="84" t="str">
        <f t="shared" si="6"/>
        <v/>
      </c>
      <c r="G127" s="83" t="str">
        <f>IF(A127="","",IF(COUNTIFS('4. B2_CT_TacDong'!$A$3:$A$202,A127,'4. B2_CT_TacDong'!$P$3:$P$202,"ĐẠT")=0,"Chưa có dòng đạt",IF(COUNTIFS('4. B2_CT_TacDong'!$A$3:$A$202,A127,'4. B2_CT_TacDong'!$P$3:$P$202,"ĐẠT")=H127,"Đã kiểm chứng","Kiểm chứng một phần")))</f>
        <v/>
      </c>
      <c r="H127" s="83" t="str">
        <f>IF(A127="","",COUNTIF('4. B2_CT_TacDong'!$A$3:$A$202,A127))</f>
        <v/>
      </c>
      <c r="I127" s="83" t="str">
        <f t="shared" si="7"/>
        <v/>
      </c>
    </row>
    <row r="128" spans="1:9" ht="18.75">
      <c r="A128" s="83" t="str">
        <f>IF('4. B2_CT_TacDong'!A128="","",IF(COUNTIF('4. B2_CT_TacDong'!$A$3:A128,'4. B2_CT_TacDong'!A128)&gt;1,"",'4. B2_CT_TacDong'!A128))</f>
        <v/>
      </c>
      <c r="B128" s="83" t="str">
        <f>IF(A128="","",IFERROR(IF(INDEX('2. A2_CongViec'!$C$3:$C$202,MATCH(A128,'2. A2_CongViec'!$A$3:$A$202,0))="","",INDEX('2. A2_CongViec'!$C$3:$C$202,MATCH(A128,'2. A2_CongViec'!$A$3:$A$202,0))),""))</f>
        <v/>
      </c>
      <c r="C128" s="84" t="str">
        <f>IF(A128="","",SUMIFS('4. B2_CT_TacDong'!$N$3:$N$202,'4. B2_CT_TacDong'!$A$3:$A$202,A128,'4. B2_CT_TacDong'!$C$3:$C$202,"Số hóa")+SUMIFS('4. B2_CT_TacDong'!$N$3:$N$202,'4. B2_CT_TacDong'!$A$3:$A$202,A128,'4. B2_CT_TacDong'!$C$3:$C$202,"Cải tiến quy trình"))</f>
        <v/>
      </c>
      <c r="D128" s="84" t="str">
        <f>IF(A128="","",SUMIF('4. B2_CT_TacDong'!$A$3:$A$202,A128,'4. B2_CT_TacDong'!$N$3:$N$202)-C128)</f>
        <v/>
      </c>
      <c r="E128" s="84" t="str">
        <f>IF(A128="","",SUMIF('4. B2_CT_TacDong'!$A$3:$A$202,A128,'4. B2_CT_TacDong'!$O$3:$O$202))</f>
        <v/>
      </c>
      <c r="F128" s="84" t="str">
        <f t="shared" si="6"/>
        <v/>
      </c>
      <c r="G128" s="83" t="str">
        <f>IF(A128="","",IF(COUNTIFS('4. B2_CT_TacDong'!$A$3:$A$202,A128,'4. B2_CT_TacDong'!$P$3:$P$202,"ĐẠT")=0,"Chưa có dòng đạt",IF(COUNTIFS('4. B2_CT_TacDong'!$A$3:$A$202,A128,'4. B2_CT_TacDong'!$P$3:$P$202,"ĐẠT")=H128,"Đã kiểm chứng","Kiểm chứng một phần")))</f>
        <v/>
      </c>
      <c r="H128" s="83" t="str">
        <f>IF(A128="","",COUNTIF('4. B2_CT_TacDong'!$A$3:$A$202,A128))</f>
        <v/>
      </c>
      <c r="I128" s="83" t="str">
        <f t="shared" si="7"/>
        <v/>
      </c>
    </row>
    <row r="129" spans="1:9" ht="18.75">
      <c r="A129" s="83" t="str">
        <f>IF('4. B2_CT_TacDong'!A129="","",IF(COUNTIF('4. B2_CT_TacDong'!$A$3:A129,'4. B2_CT_TacDong'!A129)&gt;1,"",'4. B2_CT_TacDong'!A129))</f>
        <v/>
      </c>
      <c r="B129" s="83" t="str">
        <f>IF(A129="","",IFERROR(IF(INDEX('2. A2_CongViec'!$C$3:$C$202,MATCH(A129,'2. A2_CongViec'!$A$3:$A$202,0))="","",INDEX('2. A2_CongViec'!$C$3:$C$202,MATCH(A129,'2. A2_CongViec'!$A$3:$A$202,0))),""))</f>
        <v/>
      </c>
      <c r="C129" s="84" t="str">
        <f>IF(A129="","",SUMIFS('4. B2_CT_TacDong'!$N$3:$N$202,'4. B2_CT_TacDong'!$A$3:$A$202,A129,'4. B2_CT_TacDong'!$C$3:$C$202,"Số hóa")+SUMIFS('4. B2_CT_TacDong'!$N$3:$N$202,'4. B2_CT_TacDong'!$A$3:$A$202,A129,'4. B2_CT_TacDong'!$C$3:$C$202,"Cải tiến quy trình"))</f>
        <v/>
      </c>
      <c r="D129" s="84" t="str">
        <f>IF(A129="","",SUMIF('4. B2_CT_TacDong'!$A$3:$A$202,A129,'4. B2_CT_TacDong'!$N$3:$N$202)-C129)</f>
        <v/>
      </c>
      <c r="E129" s="84" t="str">
        <f>IF(A129="","",SUMIF('4. B2_CT_TacDong'!$A$3:$A$202,A129,'4. B2_CT_TacDong'!$O$3:$O$202))</f>
        <v/>
      </c>
      <c r="F129" s="84" t="str">
        <f t="shared" si="6"/>
        <v/>
      </c>
      <c r="G129" s="83" t="str">
        <f>IF(A129="","",IF(COUNTIFS('4. B2_CT_TacDong'!$A$3:$A$202,A129,'4. B2_CT_TacDong'!$P$3:$P$202,"ĐẠT")=0,"Chưa có dòng đạt",IF(COUNTIFS('4. B2_CT_TacDong'!$A$3:$A$202,A129,'4. B2_CT_TacDong'!$P$3:$P$202,"ĐẠT")=H129,"Đã kiểm chứng","Kiểm chứng một phần")))</f>
        <v/>
      </c>
      <c r="H129" s="83" t="str">
        <f>IF(A129="","",COUNTIF('4. B2_CT_TacDong'!$A$3:$A$202,A129))</f>
        <v/>
      </c>
      <c r="I129" s="83" t="str">
        <f t="shared" si="7"/>
        <v/>
      </c>
    </row>
    <row r="130" spans="1:9" ht="18.75">
      <c r="A130" s="83" t="str">
        <f>IF('4. B2_CT_TacDong'!A130="","",IF(COUNTIF('4. B2_CT_TacDong'!$A$3:A130,'4. B2_CT_TacDong'!A130)&gt;1,"",'4. B2_CT_TacDong'!A130))</f>
        <v/>
      </c>
      <c r="B130" s="83" t="str">
        <f>IF(A130="","",IFERROR(IF(INDEX('2. A2_CongViec'!$C$3:$C$202,MATCH(A130,'2. A2_CongViec'!$A$3:$A$202,0))="","",INDEX('2. A2_CongViec'!$C$3:$C$202,MATCH(A130,'2. A2_CongViec'!$A$3:$A$202,0))),""))</f>
        <v/>
      </c>
      <c r="C130" s="84" t="str">
        <f>IF(A130="","",SUMIFS('4. B2_CT_TacDong'!$N$3:$N$202,'4. B2_CT_TacDong'!$A$3:$A$202,A130,'4. B2_CT_TacDong'!$C$3:$C$202,"Số hóa")+SUMIFS('4. B2_CT_TacDong'!$N$3:$N$202,'4. B2_CT_TacDong'!$A$3:$A$202,A130,'4. B2_CT_TacDong'!$C$3:$C$202,"Cải tiến quy trình"))</f>
        <v/>
      </c>
      <c r="D130" s="84" t="str">
        <f>IF(A130="","",SUMIF('4. B2_CT_TacDong'!$A$3:$A$202,A130,'4. B2_CT_TacDong'!$N$3:$N$202)-C130)</f>
        <v/>
      </c>
      <c r="E130" s="84" t="str">
        <f>IF(A130="","",SUMIF('4. B2_CT_TacDong'!$A$3:$A$202,A130,'4. B2_CT_TacDong'!$O$3:$O$202))</f>
        <v/>
      </c>
      <c r="F130" s="84" t="str">
        <f t="shared" si="6"/>
        <v/>
      </c>
      <c r="G130" s="83" t="str">
        <f>IF(A130="","",IF(COUNTIFS('4. B2_CT_TacDong'!$A$3:$A$202,A130,'4. B2_CT_TacDong'!$P$3:$P$202,"ĐẠT")=0,"Chưa có dòng đạt",IF(COUNTIFS('4. B2_CT_TacDong'!$A$3:$A$202,A130,'4. B2_CT_TacDong'!$P$3:$P$202,"ĐẠT")=H130,"Đã kiểm chứng","Kiểm chứng một phần")))</f>
        <v/>
      </c>
      <c r="H130" s="83" t="str">
        <f>IF(A130="","",COUNTIF('4. B2_CT_TacDong'!$A$3:$A$202,A130))</f>
        <v/>
      </c>
      <c r="I130" s="83" t="str">
        <f t="shared" si="7"/>
        <v/>
      </c>
    </row>
    <row r="131" spans="1:9" ht="18.75">
      <c r="A131" s="83" t="str">
        <f>IF('4. B2_CT_TacDong'!A131="","",IF(COUNTIF('4. B2_CT_TacDong'!$A$3:A131,'4. B2_CT_TacDong'!A131)&gt;1,"",'4. B2_CT_TacDong'!A131))</f>
        <v/>
      </c>
      <c r="B131" s="83" t="str">
        <f>IF(A131="","",IFERROR(IF(INDEX('2. A2_CongViec'!$C$3:$C$202,MATCH(A131,'2. A2_CongViec'!$A$3:$A$202,0))="","",INDEX('2. A2_CongViec'!$C$3:$C$202,MATCH(A131,'2. A2_CongViec'!$A$3:$A$202,0))),""))</f>
        <v/>
      </c>
      <c r="C131" s="84" t="str">
        <f>IF(A131="","",SUMIFS('4. B2_CT_TacDong'!$N$3:$N$202,'4. B2_CT_TacDong'!$A$3:$A$202,A131,'4. B2_CT_TacDong'!$C$3:$C$202,"Số hóa")+SUMIFS('4. B2_CT_TacDong'!$N$3:$N$202,'4. B2_CT_TacDong'!$A$3:$A$202,A131,'4. B2_CT_TacDong'!$C$3:$C$202,"Cải tiến quy trình"))</f>
        <v/>
      </c>
      <c r="D131" s="84" t="str">
        <f>IF(A131="","",SUMIF('4. B2_CT_TacDong'!$A$3:$A$202,A131,'4. B2_CT_TacDong'!$N$3:$N$202)-C131)</f>
        <v/>
      </c>
      <c r="E131" s="84" t="str">
        <f>IF(A131="","",SUMIF('4. B2_CT_TacDong'!$A$3:$A$202,A131,'4. B2_CT_TacDong'!$O$3:$O$202))</f>
        <v/>
      </c>
      <c r="F131" s="84" t="str">
        <f t="shared" ref="F131:F162" si="8">IF(A131="","",E131-C131-D131)</f>
        <v/>
      </c>
      <c r="G131" s="83" t="str">
        <f>IF(A131="","",IF(COUNTIFS('4. B2_CT_TacDong'!$A$3:$A$202,A131,'4. B2_CT_TacDong'!$P$3:$P$202,"ĐẠT")=0,"Chưa có dòng đạt",IF(COUNTIFS('4. B2_CT_TacDong'!$A$3:$A$202,A131,'4. B2_CT_TacDong'!$P$3:$P$202,"ĐẠT")=H131,"Đã kiểm chứng","Kiểm chứng một phần")))</f>
        <v/>
      </c>
      <c r="H131" s="83" t="str">
        <f>IF(A131="","",COUNTIF('4. B2_CT_TacDong'!$A$3:$A$202,A131))</f>
        <v/>
      </c>
      <c r="I131" s="83" t="str">
        <f t="shared" ref="I131:I162" si="9">IF(A131="","",IF(G131="Đã kiểm chứng","ĐẠT",IF(G131="Kiểm chứng một phần","CÓ DÒNG CHƯA ĐẠT – CHỈ TÍNH DÒNG ĐẠT","CHƯA CÓ DÒNG ĐẠT – KHÔNG TÍNH TÁC ĐỘNG")))</f>
        <v/>
      </c>
    </row>
    <row r="132" spans="1:9" ht="18.75">
      <c r="A132" s="83" t="str">
        <f>IF('4. B2_CT_TacDong'!A132="","",IF(COUNTIF('4. B2_CT_TacDong'!$A$3:A132,'4. B2_CT_TacDong'!A132)&gt;1,"",'4. B2_CT_TacDong'!A132))</f>
        <v/>
      </c>
      <c r="B132" s="83" t="str">
        <f>IF(A132="","",IFERROR(IF(INDEX('2. A2_CongViec'!$C$3:$C$202,MATCH(A132,'2. A2_CongViec'!$A$3:$A$202,0))="","",INDEX('2. A2_CongViec'!$C$3:$C$202,MATCH(A132,'2. A2_CongViec'!$A$3:$A$202,0))),""))</f>
        <v/>
      </c>
      <c r="C132" s="84" t="str">
        <f>IF(A132="","",SUMIFS('4. B2_CT_TacDong'!$N$3:$N$202,'4. B2_CT_TacDong'!$A$3:$A$202,A132,'4. B2_CT_TacDong'!$C$3:$C$202,"Số hóa")+SUMIFS('4. B2_CT_TacDong'!$N$3:$N$202,'4. B2_CT_TacDong'!$A$3:$A$202,A132,'4. B2_CT_TacDong'!$C$3:$C$202,"Cải tiến quy trình"))</f>
        <v/>
      </c>
      <c r="D132" s="84" t="str">
        <f>IF(A132="","",SUMIF('4. B2_CT_TacDong'!$A$3:$A$202,A132,'4. B2_CT_TacDong'!$N$3:$N$202)-C132)</f>
        <v/>
      </c>
      <c r="E132" s="84" t="str">
        <f>IF(A132="","",SUMIF('4. B2_CT_TacDong'!$A$3:$A$202,A132,'4. B2_CT_TacDong'!$O$3:$O$202))</f>
        <v/>
      </c>
      <c r="F132" s="84" t="str">
        <f t="shared" si="8"/>
        <v/>
      </c>
      <c r="G132" s="83" t="str">
        <f>IF(A132="","",IF(COUNTIFS('4. B2_CT_TacDong'!$A$3:$A$202,A132,'4. B2_CT_TacDong'!$P$3:$P$202,"ĐẠT")=0,"Chưa có dòng đạt",IF(COUNTIFS('4. B2_CT_TacDong'!$A$3:$A$202,A132,'4. B2_CT_TacDong'!$P$3:$P$202,"ĐẠT")=H132,"Đã kiểm chứng","Kiểm chứng một phần")))</f>
        <v/>
      </c>
      <c r="H132" s="83" t="str">
        <f>IF(A132="","",COUNTIF('4. B2_CT_TacDong'!$A$3:$A$202,A132))</f>
        <v/>
      </c>
      <c r="I132" s="83" t="str">
        <f t="shared" si="9"/>
        <v/>
      </c>
    </row>
    <row r="133" spans="1:9" ht="18.75">
      <c r="A133" s="83" t="str">
        <f>IF('4. B2_CT_TacDong'!A133="","",IF(COUNTIF('4. B2_CT_TacDong'!$A$3:A133,'4. B2_CT_TacDong'!A133)&gt;1,"",'4. B2_CT_TacDong'!A133))</f>
        <v/>
      </c>
      <c r="B133" s="83" t="str">
        <f>IF(A133="","",IFERROR(IF(INDEX('2. A2_CongViec'!$C$3:$C$202,MATCH(A133,'2. A2_CongViec'!$A$3:$A$202,0))="","",INDEX('2. A2_CongViec'!$C$3:$C$202,MATCH(A133,'2. A2_CongViec'!$A$3:$A$202,0))),""))</f>
        <v/>
      </c>
      <c r="C133" s="84" t="str">
        <f>IF(A133="","",SUMIFS('4. B2_CT_TacDong'!$N$3:$N$202,'4. B2_CT_TacDong'!$A$3:$A$202,A133,'4. B2_CT_TacDong'!$C$3:$C$202,"Số hóa")+SUMIFS('4. B2_CT_TacDong'!$N$3:$N$202,'4. B2_CT_TacDong'!$A$3:$A$202,A133,'4. B2_CT_TacDong'!$C$3:$C$202,"Cải tiến quy trình"))</f>
        <v/>
      </c>
      <c r="D133" s="84" t="str">
        <f>IF(A133="","",SUMIF('4. B2_CT_TacDong'!$A$3:$A$202,A133,'4. B2_CT_TacDong'!$N$3:$N$202)-C133)</f>
        <v/>
      </c>
      <c r="E133" s="84" t="str">
        <f>IF(A133="","",SUMIF('4. B2_CT_TacDong'!$A$3:$A$202,A133,'4. B2_CT_TacDong'!$O$3:$O$202))</f>
        <v/>
      </c>
      <c r="F133" s="84" t="str">
        <f t="shared" si="8"/>
        <v/>
      </c>
      <c r="G133" s="83" t="str">
        <f>IF(A133="","",IF(COUNTIFS('4. B2_CT_TacDong'!$A$3:$A$202,A133,'4. B2_CT_TacDong'!$P$3:$P$202,"ĐẠT")=0,"Chưa có dòng đạt",IF(COUNTIFS('4. B2_CT_TacDong'!$A$3:$A$202,A133,'4. B2_CT_TacDong'!$P$3:$P$202,"ĐẠT")=H133,"Đã kiểm chứng","Kiểm chứng một phần")))</f>
        <v/>
      </c>
      <c r="H133" s="83" t="str">
        <f>IF(A133="","",COUNTIF('4. B2_CT_TacDong'!$A$3:$A$202,A133))</f>
        <v/>
      </c>
      <c r="I133" s="83" t="str">
        <f t="shared" si="9"/>
        <v/>
      </c>
    </row>
    <row r="134" spans="1:9" ht="18.75">
      <c r="A134" s="83" t="str">
        <f>IF('4. B2_CT_TacDong'!A134="","",IF(COUNTIF('4. B2_CT_TacDong'!$A$3:A134,'4. B2_CT_TacDong'!A134)&gt;1,"",'4. B2_CT_TacDong'!A134))</f>
        <v/>
      </c>
      <c r="B134" s="83" t="str">
        <f>IF(A134="","",IFERROR(IF(INDEX('2. A2_CongViec'!$C$3:$C$202,MATCH(A134,'2. A2_CongViec'!$A$3:$A$202,0))="","",INDEX('2. A2_CongViec'!$C$3:$C$202,MATCH(A134,'2. A2_CongViec'!$A$3:$A$202,0))),""))</f>
        <v/>
      </c>
      <c r="C134" s="84" t="str">
        <f>IF(A134="","",SUMIFS('4. B2_CT_TacDong'!$N$3:$N$202,'4. B2_CT_TacDong'!$A$3:$A$202,A134,'4. B2_CT_TacDong'!$C$3:$C$202,"Số hóa")+SUMIFS('4. B2_CT_TacDong'!$N$3:$N$202,'4. B2_CT_TacDong'!$A$3:$A$202,A134,'4. B2_CT_TacDong'!$C$3:$C$202,"Cải tiến quy trình"))</f>
        <v/>
      </c>
      <c r="D134" s="84" t="str">
        <f>IF(A134="","",SUMIF('4. B2_CT_TacDong'!$A$3:$A$202,A134,'4. B2_CT_TacDong'!$N$3:$N$202)-C134)</f>
        <v/>
      </c>
      <c r="E134" s="84" t="str">
        <f>IF(A134="","",SUMIF('4. B2_CT_TacDong'!$A$3:$A$202,A134,'4. B2_CT_TacDong'!$O$3:$O$202))</f>
        <v/>
      </c>
      <c r="F134" s="84" t="str">
        <f t="shared" si="8"/>
        <v/>
      </c>
      <c r="G134" s="83" t="str">
        <f>IF(A134="","",IF(COUNTIFS('4. B2_CT_TacDong'!$A$3:$A$202,A134,'4. B2_CT_TacDong'!$P$3:$P$202,"ĐẠT")=0,"Chưa có dòng đạt",IF(COUNTIFS('4. B2_CT_TacDong'!$A$3:$A$202,A134,'4. B2_CT_TacDong'!$P$3:$P$202,"ĐẠT")=H134,"Đã kiểm chứng","Kiểm chứng một phần")))</f>
        <v/>
      </c>
      <c r="H134" s="83" t="str">
        <f>IF(A134="","",COUNTIF('4. B2_CT_TacDong'!$A$3:$A$202,A134))</f>
        <v/>
      </c>
      <c r="I134" s="83" t="str">
        <f t="shared" si="9"/>
        <v/>
      </c>
    </row>
    <row r="135" spans="1:9" ht="18.75">
      <c r="A135" s="83" t="str">
        <f>IF('4. B2_CT_TacDong'!A135="","",IF(COUNTIF('4. B2_CT_TacDong'!$A$3:A135,'4. B2_CT_TacDong'!A135)&gt;1,"",'4. B2_CT_TacDong'!A135))</f>
        <v/>
      </c>
      <c r="B135" s="83" t="str">
        <f>IF(A135="","",IFERROR(IF(INDEX('2. A2_CongViec'!$C$3:$C$202,MATCH(A135,'2. A2_CongViec'!$A$3:$A$202,0))="","",INDEX('2. A2_CongViec'!$C$3:$C$202,MATCH(A135,'2. A2_CongViec'!$A$3:$A$202,0))),""))</f>
        <v/>
      </c>
      <c r="C135" s="84" t="str">
        <f>IF(A135="","",SUMIFS('4. B2_CT_TacDong'!$N$3:$N$202,'4. B2_CT_TacDong'!$A$3:$A$202,A135,'4. B2_CT_TacDong'!$C$3:$C$202,"Số hóa")+SUMIFS('4. B2_CT_TacDong'!$N$3:$N$202,'4. B2_CT_TacDong'!$A$3:$A$202,A135,'4. B2_CT_TacDong'!$C$3:$C$202,"Cải tiến quy trình"))</f>
        <v/>
      </c>
      <c r="D135" s="84" t="str">
        <f>IF(A135="","",SUMIF('4. B2_CT_TacDong'!$A$3:$A$202,A135,'4. B2_CT_TacDong'!$N$3:$N$202)-C135)</f>
        <v/>
      </c>
      <c r="E135" s="84" t="str">
        <f>IF(A135="","",SUMIF('4. B2_CT_TacDong'!$A$3:$A$202,A135,'4. B2_CT_TacDong'!$O$3:$O$202))</f>
        <v/>
      </c>
      <c r="F135" s="84" t="str">
        <f t="shared" si="8"/>
        <v/>
      </c>
      <c r="G135" s="83" t="str">
        <f>IF(A135="","",IF(COUNTIFS('4. B2_CT_TacDong'!$A$3:$A$202,A135,'4. B2_CT_TacDong'!$P$3:$P$202,"ĐẠT")=0,"Chưa có dòng đạt",IF(COUNTIFS('4. B2_CT_TacDong'!$A$3:$A$202,A135,'4. B2_CT_TacDong'!$P$3:$P$202,"ĐẠT")=H135,"Đã kiểm chứng","Kiểm chứng một phần")))</f>
        <v/>
      </c>
      <c r="H135" s="83" t="str">
        <f>IF(A135="","",COUNTIF('4. B2_CT_TacDong'!$A$3:$A$202,A135))</f>
        <v/>
      </c>
      <c r="I135" s="83" t="str">
        <f t="shared" si="9"/>
        <v/>
      </c>
    </row>
    <row r="136" spans="1:9" ht="18.75">
      <c r="A136" s="83" t="str">
        <f>IF('4. B2_CT_TacDong'!A136="","",IF(COUNTIF('4. B2_CT_TacDong'!$A$3:A136,'4. B2_CT_TacDong'!A136)&gt;1,"",'4. B2_CT_TacDong'!A136))</f>
        <v/>
      </c>
      <c r="B136" s="83" t="str">
        <f>IF(A136="","",IFERROR(IF(INDEX('2. A2_CongViec'!$C$3:$C$202,MATCH(A136,'2. A2_CongViec'!$A$3:$A$202,0))="","",INDEX('2. A2_CongViec'!$C$3:$C$202,MATCH(A136,'2. A2_CongViec'!$A$3:$A$202,0))),""))</f>
        <v/>
      </c>
      <c r="C136" s="84" t="str">
        <f>IF(A136="","",SUMIFS('4. B2_CT_TacDong'!$N$3:$N$202,'4. B2_CT_TacDong'!$A$3:$A$202,A136,'4. B2_CT_TacDong'!$C$3:$C$202,"Số hóa")+SUMIFS('4. B2_CT_TacDong'!$N$3:$N$202,'4. B2_CT_TacDong'!$A$3:$A$202,A136,'4. B2_CT_TacDong'!$C$3:$C$202,"Cải tiến quy trình"))</f>
        <v/>
      </c>
      <c r="D136" s="84" t="str">
        <f>IF(A136="","",SUMIF('4. B2_CT_TacDong'!$A$3:$A$202,A136,'4. B2_CT_TacDong'!$N$3:$N$202)-C136)</f>
        <v/>
      </c>
      <c r="E136" s="84" t="str">
        <f>IF(A136="","",SUMIF('4. B2_CT_TacDong'!$A$3:$A$202,A136,'4. B2_CT_TacDong'!$O$3:$O$202))</f>
        <v/>
      </c>
      <c r="F136" s="84" t="str">
        <f t="shared" si="8"/>
        <v/>
      </c>
      <c r="G136" s="83" t="str">
        <f>IF(A136="","",IF(COUNTIFS('4. B2_CT_TacDong'!$A$3:$A$202,A136,'4. B2_CT_TacDong'!$P$3:$P$202,"ĐẠT")=0,"Chưa có dòng đạt",IF(COUNTIFS('4. B2_CT_TacDong'!$A$3:$A$202,A136,'4. B2_CT_TacDong'!$P$3:$P$202,"ĐẠT")=H136,"Đã kiểm chứng","Kiểm chứng một phần")))</f>
        <v/>
      </c>
      <c r="H136" s="83" t="str">
        <f>IF(A136="","",COUNTIF('4. B2_CT_TacDong'!$A$3:$A$202,A136))</f>
        <v/>
      </c>
      <c r="I136" s="83" t="str">
        <f t="shared" si="9"/>
        <v/>
      </c>
    </row>
    <row r="137" spans="1:9" ht="18.75">
      <c r="A137" s="83" t="str">
        <f>IF('4. B2_CT_TacDong'!A137="","",IF(COUNTIF('4. B2_CT_TacDong'!$A$3:A137,'4. B2_CT_TacDong'!A137)&gt;1,"",'4. B2_CT_TacDong'!A137))</f>
        <v/>
      </c>
      <c r="B137" s="83" t="str">
        <f>IF(A137="","",IFERROR(IF(INDEX('2. A2_CongViec'!$C$3:$C$202,MATCH(A137,'2. A2_CongViec'!$A$3:$A$202,0))="","",INDEX('2. A2_CongViec'!$C$3:$C$202,MATCH(A137,'2. A2_CongViec'!$A$3:$A$202,0))),""))</f>
        <v/>
      </c>
      <c r="C137" s="84" t="str">
        <f>IF(A137="","",SUMIFS('4. B2_CT_TacDong'!$N$3:$N$202,'4. B2_CT_TacDong'!$A$3:$A$202,A137,'4. B2_CT_TacDong'!$C$3:$C$202,"Số hóa")+SUMIFS('4. B2_CT_TacDong'!$N$3:$N$202,'4. B2_CT_TacDong'!$A$3:$A$202,A137,'4. B2_CT_TacDong'!$C$3:$C$202,"Cải tiến quy trình"))</f>
        <v/>
      </c>
      <c r="D137" s="84" t="str">
        <f>IF(A137="","",SUMIF('4. B2_CT_TacDong'!$A$3:$A$202,A137,'4. B2_CT_TacDong'!$N$3:$N$202)-C137)</f>
        <v/>
      </c>
      <c r="E137" s="84" t="str">
        <f>IF(A137="","",SUMIF('4. B2_CT_TacDong'!$A$3:$A$202,A137,'4. B2_CT_TacDong'!$O$3:$O$202))</f>
        <v/>
      </c>
      <c r="F137" s="84" t="str">
        <f t="shared" si="8"/>
        <v/>
      </c>
      <c r="G137" s="83" t="str">
        <f>IF(A137="","",IF(COUNTIFS('4. B2_CT_TacDong'!$A$3:$A$202,A137,'4. B2_CT_TacDong'!$P$3:$P$202,"ĐẠT")=0,"Chưa có dòng đạt",IF(COUNTIFS('4. B2_CT_TacDong'!$A$3:$A$202,A137,'4. B2_CT_TacDong'!$P$3:$P$202,"ĐẠT")=H137,"Đã kiểm chứng","Kiểm chứng một phần")))</f>
        <v/>
      </c>
      <c r="H137" s="83" t="str">
        <f>IF(A137="","",COUNTIF('4. B2_CT_TacDong'!$A$3:$A$202,A137))</f>
        <v/>
      </c>
      <c r="I137" s="83" t="str">
        <f t="shared" si="9"/>
        <v/>
      </c>
    </row>
    <row r="138" spans="1:9" ht="18.75">
      <c r="A138" s="83" t="str">
        <f>IF('4. B2_CT_TacDong'!A138="","",IF(COUNTIF('4. B2_CT_TacDong'!$A$3:A138,'4. B2_CT_TacDong'!A138)&gt;1,"",'4. B2_CT_TacDong'!A138))</f>
        <v/>
      </c>
      <c r="B138" s="83" t="str">
        <f>IF(A138="","",IFERROR(IF(INDEX('2. A2_CongViec'!$C$3:$C$202,MATCH(A138,'2. A2_CongViec'!$A$3:$A$202,0))="","",INDEX('2. A2_CongViec'!$C$3:$C$202,MATCH(A138,'2. A2_CongViec'!$A$3:$A$202,0))),""))</f>
        <v/>
      </c>
      <c r="C138" s="84" t="str">
        <f>IF(A138="","",SUMIFS('4. B2_CT_TacDong'!$N$3:$N$202,'4. B2_CT_TacDong'!$A$3:$A$202,A138,'4. B2_CT_TacDong'!$C$3:$C$202,"Số hóa")+SUMIFS('4. B2_CT_TacDong'!$N$3:$N$202,'4. B2_CT_TacDong'!$A$3:$A$202,A138,'4. B2_CT_TacDong'!$C$3:$C$202,"Cải tiến quy trình"))</f>
        <v/>
      </c>
      <c r="D138" s="84" t="str">
        <f>IF(A138="","",SUMIF('4. B2_CT_TacDong'!$A$3:$A$202,A138,'4. B2_CT_TacDong'!$N$3:$N$202)-C138)</f>
        <v/>
      </c>
      <c r="E138" s="84" t="str">
        <f>IF(A138="","",SUMIF('4. B2_CT_TacDong'!$A$3:$A$202,A138,'4. B2_CT_TacDong'!$O$3:$O$202))</f>
        <v/>
      </c>
      <c r="F138" s="84" t="str">
        <f t="shared" si="8"/>
        <v/>
      </c>
      <c r="G138" s="83" t="str">
        <f>IF(A138="","",IF(COUNTIFS('4. B2_CT_TacDong'!$A$3:$A$202,A138,'4. B2_CT_TacDong'!$P$3:$P$202,"ĐẠT")=0,"Chưa có dòng đạt",IF(COUNTIFS('4. B2_CT_TacDong'!$A$3:$A$202,A138,'4. B2_CT_TacDong'!$P$3:$P$202,"ĐẠT")=H138,"Đã kiểm chứng","Kiểm chứng một phần")))</f>
        <v/>
      </c>
      <c r="H138" s="83" t="str">
        <f>IF(A138="","",COUNTIF('4. B2_CT_TacDong'!$A$3:$A$202,A138))</f>
        <v/>
      </c>
      <c r="I138" s="83" t="str">
        <f t="shared" si="9"/>
        <v/>
      </c>
    </row>
    <row r="139" spans="1:9" ht="18.75">
      <c r="A139" s="83" t="str">
        <f>IF('4. B2_CT_TacDong'!A139="","",IF(COUNTIF('4. B2_CT_TacDong'!$A$3:A139,'4. B2_CT_TacDong'!A139)&gt;1,"",'4. B2_CT_TacDong'!A139))</f>
        <v/>
      </c>
      <c r="B139" s="83" t="str">
        <f>IF(A139="","",IFERROR(IF(INDEX('2. A2_CongViec'!$C$3:$C$202,MATCH(A139,'2. A2_CongViec'!$A$3:$A$202,0))="","",INDEX('2. A2_CongViec'!$C$3:$C$202,MATCH(A139,'2. A2_CongViec'!$A$3:$A$202,0))),""))</f>
        <v/>
      </c>
      <c r="C139" s="84" t="str">
        <f>IF(A139="","",SUMIFS('4. B2_CT_TacDong'!$N$3:$N$202,'4. B2_CT_TacDong'!$A$3:$A$202,A139,'4. B2_CT_TacDong'!$C$3:$C$202,"Số hóa")+SUMIFS('4. B2_CT_TacDong'!$N$3:$N$202,'4. B2_CT_TacDong'!$A$3:$A$202,A139,'4. B2_CT_TacDong'!$C$3:$C$202,"Cải tiến quy trình"))</f>
        <v/>
      </c>
      <c r="D139" s="84" t="str">
        <f>IF(A139="","",SUMIF('4. B2_CT_TacDong'!$A$3:$A$202,A139,'4. B2_CT_TacDong'!$N$3:$N$202)-C139)</f>
        <v/>
      </c>
      <c r="E139" s="84" t="str">
        <f>IF(A139="","",SUMIF('4. B2_CT_TacDong'!$A$3:$A$202,A139,'4. B2_CT_TacDong'!$O$3:$O$202))</f>
        <v/>
      </c>
      <c r="F139" s="84" t="str">
        <f t="shared" si="8"/>
        <v/>
      </c>
      <c r="G139" s="83" t="str">
        <f>IF(A139="","",IF(COUNTIFS('4. B2_CT_TacDong'!$A$3:$A$202,A139,'4. B2_CT_TacDong'!$P$3:$P$202,"ĐẠT")=0,"Chưa có dòng đạt",IF(COUNTIFS('4. B2_CT_TacDong'!$A$3:$A$202,A139,'4. B2_CT_TacDong'!$P$3:$P$202,"ĐẠT")=H139,"Đã kiểm chứng","Kiểm chứng một phần")))</f>
        <v/>
      </c>
      <c r="H139" s="83" t="str">
        <f>IF(A139="","",COUNTIF('4. B2_CT_TacDong'!$A$3:$A$202,A139))</f>
        <v/>
      </c>
      <c r="I139" s="83" t="str">
        <f t="shared" si="9"/>
        <v/>
      </c>
    </row>
    <row r="140" spans="1:9" ht="18.75">
      <c r="A140" s="83" t="str">
        <f>IF('4. B2_CT_TacDong'!A140="","",IF(COUNTIF('4. B2_CT_TacDong'!$A$3:A140,'4. B2_CT_TacDong'!A140)&gt;1,"",'4. B2_CT_TacDong'!A140))</f>
        <v/>
      </c>
      <c r="B140" s="83" t="str">
        <f>IF(A140="","",IFERROR(IF(INDEX('2. A2_CongViec'!$C$3:$C$202,MATCH(A140,'2. A2_CongViec'!$A$3:$A$202,0))="","",INDEX('2. A2_CongViec'!$C$3:$C$202,MATCH(A140,'2. A2_CongViec'!$A$3:$A$202,0))),""))</f>
        <v/>
      </c>
      <c r="C140" s="84" t="str">
        <f>IF(A140="","",SUMIFS('4. B2_CT_TacDong'!$N$3:$N$202,'4. B2_CT_TacDong'!$A$3:$A$202,A140,'4. B2_CT_TacDong'!$C$3:$C$202,"Số hóa")+SUMIFS('4. B2_CT_TacDong'!$N$3:$N$202,'4. B2_CT_TacDong'!$A$3:$A$202,A140,'4. B2_CT_TacDong'!$C$3:$C$202,"Cải tiến quy trình"))</f>
        <v/>
      </c>
      <c r="D140" s="84" t="str">
        <f>IF(A140="","",SUMIF('4. B2_CT_TacDong'!$A$3:$A$202,A140,'4. B2_CT_TacDong'!$N$3:$N$202)-C140)</f>
        <v/>
      </c>
      <c r="E140" s="84" t="str">
        <f>IF(A140="","",SUMIF('4. B2_CT_TacDong'!$A$3:$A$202,A140,'4. B2_CT_TacDong'!$O$3:$O$202))</f>
        <v/>
      </c>
      <c r="F140" s="84" t="str">
        <f t="shared" si="8"/>
        <v/>
      </c>
      <c r="G140" s="83" t="str">
        <f>IF(A140="","",IF(COUNTIFS('4. B2_CT_TacDong'!$A$3:$A$202,A140,'4. B2_CT_TacDong'!$P$3:$P$202,"ĐẠT")=0,"Chưa có dòng đạt",IF(COUNTIFS('4. B2_CT_TacDong'!$A$3:$A$202,A140,'4. B2_CT_TacDong'!$P$3:$P$202,"ĐẠT")=H140,"Đã kiểm chứng","Kiểm chứng một phần")))</f>
        <v/>
      </c>
      <c r="H140" s="83" t="str">
        <f>IF(A140="","",COUNTIF('4. B2_CT_TacDong'!$A$3:$A$202,A140))</f>
        <v/>
      </c>
      <c r="I140" s="83" t="str">
        <f t="shared" si="9"/>
        <v/>
      </c>
    </row>
    <row r="141" spans="1:9" ht="18.75">
      <c r="A141" s="83" t="str">
        <f>IF('4. B2_CT_TacDong'!A141="","",IF(COUNTIF('4. B2_CT_TacDong'!$A$3:A141,'4. B2_CT_TacDong'!A141)&gt;1,"",'4. B2_CT_TacDong'!A141))</f>
        <v/>
      </c>
      <c r="B141" s="83" t="str">
        <f>IF(A141="","",IFERROR(IF(INDEX('2. A2_CongViec'!$C$3:$C$202,MATCH(A141,'2. A2_CongViec'!$A$3:$A$202,0))="","",INDEX('2. A2_CongViec'!$C$3:$C$202,MATCH(A141,'2. A2_CongViec'!$A$3:$A$202,0))),""))</f>
        <v/>
      </c>
      <c r="C141" s="84" t="str">
        <f>IF(A141="","",SUMIFS('4. B2_CT_TacDong'!$N$3:$N$202,'4. B2_CT_TacDong'!$A$3:$A$202,A141,'4. B2_CT_TacDong'!$C$3:$C$202,"Số hóa")+SUMIFS('4. B2_CT_TacDong'!$N$3:$N$202,'4. B2_CT_TacDong'!$A$3:$A$202,A141,'4. B2_CT_TacDong'!$C$3:$C$202,"Cải tiến quy trình"))</f>
        <v/>
      </c>
      <c r="D141" s="84" t="str">
        <f>IF(A141="","",SUMIF('4. B2_CT_TacDong'!$A$3:$A$202,A141,'4. B2_CT_TacDong'!$N$3:$N$202)-C141)</f>
        <v/>
      </c>
      <c r="E141" s="84" t="str">
        <f>IF(A141="","",SUMIF('4. B2_CT_TacDong'!$A$3:$A$202,A141,'4. B2_CT_TacDong'!$O$3:$O$202))</f>
        <v/>
      </c>
      <c r="F141" s="84" t="str">
        <f t="shared" si="8"/>
        <v/>
      </c>
      <c r="G141" s="83" t="str">
        <f>IF(A141="","",IF(COUNTIFS('4. B2_CT_TacDong'!$A$3:$A$202,A141,'4. B2_CT_TacDong'!$P$3:$P$202,"ĐẠT")=0,"Chưa có dòng đạt",IF(COUNTIFS('4. B2_CT_TacDong'!$A$3:$A$202,A141,'4. B2_CT_TacDong'!$P$3:$P$202,"ĐẠT")=H141,"Đã kiểm chứng","Kiểm chứng một phần")))</f>
        <v/>
      </c>
      <c r="H141" s="83" t="str">
        <f>IF(A141="","",COUNTIF('4. B2_CT_TacDong'!$A$3:$A$202,A141))</f>
        <v/>
      </c>
      <c r="I141" s="83" t="str">
        <f t="shared" si="9"/>
        <v/>
      </c>
    </row>
    <row r="142" spans="1:9" ht="18.75">
      <c r="A142" s="83" t="str">
        <f>IF('4. B2_CT_TacDong'!A142="","",IF(COUNTIF('4. B2_CT_TacDong'!$A$3:A142,'4. B2_CT_TacDong'!A142)&gt;1,"",'4. B2_CT_TacDong'!A142))</f>
        <v/>
      </c>
      <c r="B142" s="83" t="str">
        <f>IF(A142="","",IFERROR(IF(INDEX('2. A2_CongViec'!$C$3:$C$202,MATCH(A142,'2. A2_CongViec'!$A$3:$A$202,0))="","",INDEX('2. A2_CongViec'!$C$3:$C$202,MATCH(A142,'2. A2_CongViec'!$A$3:$A$202,0))),""))</f>
        <v/>
      </c>
      <c r="C142" s="84" t="str">
        <f>IF(A142="","",SUMIFS('4. B2_CT_TacDong'!$N$3:$N$202,'4. B2_CT_TacDong'!$A$3:$A$202,A142,'4. B2_CT_TacDong'!$C$3:$C$202,"Số hóa")+SUMIFS('4. B2_CT_TacDong'!$N$3:$N$202,'4. B2_CT_TacDong'!$A$3:$A$202,A142,'4. B2_CT_TacDong'!$C$3:$C$202,"Cải tiến quy trình"))</f>
        <v/>
      </c>
      <c r="D142" s="84" t="str">
        <f>IF(A142="","",SUMIF('4. B2_CT_TacDong'!$A$3:$A$202,A142,'4. B2_CT_TacDong'!$N$3:$N$202)-C142)</f>
        <v/>
      </c>
      <c r="E142" s="84" t="str">
        <f>IF(A142="","",SUMIF('4. B2_CT_TacDong'!$A$3:$A$202,A142,'4. B2_CT_TacDong'!$O$3:$O$202))</f>
        <v/>
      </c>
      <c r="F142" s="84" t="str">
        <f t="shared" si="8"/>
        <v/>
      </c>
      <c r="G142" s="83" t="str">
        <f>IF(A142="","",IF(COUNTIFS('4. B2_CT_TacDong'!$A$3:$A$202,A142,'4. B2_CT_TacDong'!$P$3:$P$202,"ĐẠT")=0,"Chưa có dòng đạt",IF(COUNTIFS('4. B2_CT_TacDong'!$A$3:$A$202,A142,'4. B2_CT_TacDong'!$P$3:$P$202,"ĐẠT")=H142,"Đã kiểm chứng","Kiểm chứng một phần")))</f>
        <v/>
      </c>
      <c r="H142" s="83" t="str">
        <f>IF(A142="","",COUNTIF('4. B2_CT_TacDong'!$A$3:$A$202,A142))</f>
        <v/>
      </c>
      <c r="I142" s="83" t="str">
        <f t="shared" si="9"/>
        <v/>
      </c>
    </row>
    <row r="143" spans="1:9" ht="18.75">
      <c r="A143" s="83" t="str">
        <f>IF('4. B2_CT_TacDong'!A143="","",IF(COUNTIF('4. B2_CT_TacDong'!$A$3:A143,'4. B2_CT_TacDong'!A143)&gt;1,"",'4. B2_CT_TacDong'!A143))</f>
        <v/>
      </c>
      <c r="B143" s="83" t="str">
        <f>IF(A143="","",IFERROR(IF(INDEX('2. A2_CongViec'!$C$3:$C$202,MATCH(A143,'2. A2_CongViec'!$A$3:$A$202,0))="","",INDEX('2. A2_CongViec'!$C$3:$C$202,MATCH(A143,'2. A2_CongViec'!$A$3:$A$202,0))),""))</f>
        <v/>
      </c>
      <c r="C143" s="84" t="str">
        <f>IF(A143="","",SUMIFS('4. B2_CT_TacDong'!$N$3:$N$202,'4. B2_CT_TacDong'!$A$3:$A$202,A143,'4. B2_CT_TacDong'!$C$3:$C$202,"Số hóa")+SUMIFS('4. B2_CT_TacDong'!$N$3:$N$202,'4. B2_CT_TacDong'!$A$3:$A$202,A143,'4. B2_CT_TacDong'!$C$3:$C$202,"Cải tiến quy trình"))</f>
        <v/>
      </c>
      <c r="D143" s="84" t="str">
        <f>IF(A143="","",SUMIF('4. B2_CT_TacDong'!$A$3:$A$202,A143,'4. B2_CT_TacDong'!$N$3:$N$202)-C143)</f>
        <v/>
      </c>
      <c r="E143" s="84" t="str">
        <f>IF(A143="","",SUMIF('4. B2_CT_TacDong'!$A$3:$A$202,A143,'4. B2_CT_TacDong'!$O$3:$O$202))</f>
        <v/>
      </c>
      <c r="F143" s="84" t="str">
        <f t="shared" si="8"/>
        <v/>
      </c>
      <c r="G143" s="83" t="str">
        <f>IF(A143="","",IF(COUNTIFS('4. B2_CT_TacDong'!$A$3:$A$202,A143,'4. B2_CT_TacDong'!$P$3:$P$202,"ĐẠT")=0,"Chưa có dòng đạt",IF(COUNTIFS('4. B2_CT_TacDong'!$A$3:$A$202,A143,'4. B2_CT_TacDong'!$P$3:$P$202,"ĐẠT")=H143,"Đã kiểm chứng","Kiểm chứng một phần")))</f>
        <v/>
      </c>
      <c r="H143" s="83" t="str">
        <f>IF(A143="","",COUNTIF('4. B2_CT_TacDong'!$A$3:$A$202,A143))</f>
        <v/>
      </c>
      <c r="I143" s="83" t="str">
        <f t="shared" si="9"/>
        <v/>
      </c>
    </row>
    <row r="144" spans="1:9" ht="18.75">
      <c r="A144" s="83" t="str">
        <f>IF('4. B2_CT_TacDong'!A144="","",IF(COUNTIF('4. B2_CT_TacDong'!$A$3:A144,'4. B2_CT_TacDong'!A144)&gt;1,"",'4. B2_CT_TacDong'!A144))</f>
        <v/>
      </c>
      <c r="B144" s="83" t="str">
        <f>IF(A144="","",IFERROR(IF(INDEX('2. A2_CongViec'!$C$3:$C$202,MATCH(A144,'2. A2_CongViec'!$A$3:$A$202,0))="","",INDEX('2. A2_CongViec'!$C$3:$C$202,MATCH(A144,'2. A2_CongViec'!$A$3:$A$202,0))),""))</f>
        <v/>
      </c>
      <c r="C144" s="84" t="str">
        <f>IF(A144="","",SUMIFS('4. B2_CT_TacDong'!$N$3:$N$202,'4. B2_CT_TacDong'!$A$3:$A$202,A144,'4. B2_CT_TacDong'!$C$3:$C$202,"Số hóa")+SUMIFS('4. B2_CT_TacDong'!$N$3:$N$202,'4. B2_CT_TacDong'!$A$3:$A$202,A144,'4. B2_CT_TacDong'!$C$3:$C$202,"Cải tiến quy trình"))</f>
        <v/>
      </c>
      <c r="D144" s="84" t="str">
        <f>IF(A144="","",SUMIF('4. B2_CT_TacDong'!$A$3:$A$202,A144,'4. B2_CT_TacDong'!$N$3:$N$202)-C144)</f>
        <v/>
      </c>
      <c r="E144" s="84" t="str">
        <f>IF(A144="","",SUMIF('4. B2_CT_TacDong'!$A$3:$A$202,A144,'4. B2_CT_TacDong'!$O$3:$O$202))</f>
        <v/>
      </c>
      <c r="F144" s="84" t="str">
        <f t="shared" si="8"/>
        <v/>
      </c>
      <c r="G144" s="83" t="str">
        <f>IF(A144="","",IF(COUNTIFS('4. B2_CT_TacDong'!$A$3:$A$202,A144,'4. B2_CT_TacDong'!$P$3:$P$202,"ĐẠT")=0,"Chưa có dòng đạt",IF(COUNTIFS('4. B2_CT_TacDong'!$A$3:$A$202,A144,'4. B2_CT_TacDong'!$P$3:$P$202,"ĐẠT")=H144,"Đã kiểm chứng","Kiểm chứng một phần")))</f>
        <v/>
      </c>
      <c r="H144" s="83" t="str">
        <f>IF(A144="","",COUNTIF('4. B2_CT_TacDong'!$A$3:$A$202,A144))</f>
        <v/>
      </c>
      <c r="I144" s="83" t="str">
        <f t="shared" si="9"/>
        <v/>
      </c>
    </row>
    <row r="145" spans="1:9" ht="18.75">
      <c r="A145" s="83" t="str">
        <f>IF('4. B2_CT_TacDong'!A145="","",IF(COUNTIF('4. B2_CT_TacDong'!$A$3:A145,'4. B2_CT_TacDong'!A145)&gt;1,"",'4. B2_CT_TacDong'!A145))</f>
        <v/>
      </c>
      <c r="B145" s="83" t="str">
        <f>IF(A145="","",IFERROR(IF(INDEX('2. A2_CongViec'!$C$3:$C$202,MATCH(A145,'2. A2_CongViec'!$A$3:$A$202,0))="","",INDEX('2. A2_CongViec'!$C$3:$C$202,MATCH(A145,'2. A2_CongViec'!$A$3:$A$202,0))),""))</f>
        <v/>
      </c>
      <c r="C145" s="84" t="str">
        <f>IF(A145="","",SUMIFS('4. B2_CT_TacDong'!$N$3:$N$202,'4. B2_CT_TacDong'!$A$3:$A$202,A145,'4. B2_CT_TacDong'!$C$3:$C$202,"Số hóa")+SUMIFS('4. B2_CT_TacDong'!$N$3:$N$202,'4. B2_CT_TacDong'!$A$3:$A$202,A145,'4. B2_CT_TacDong'!$C$3:$C$202,"Cải tiến quy trình"))</f>
        <v/>
      </c>
      <c r="D145" s="84" t="str">
        <f>IF(A145="","",SUMIF('4. B2_CT_TacDong'!$A$3:$A$202,A145,'4. B2_CT_TacDong'!$N$3:$N$202)-C145)</f>
        <v/>
      </c>
      <c r="E145" s="84" t="str">
        <f>IF(A145="","",SUMIF('4. B2_CT_TacDong'!$A$3:$A$202,A145,'4. B2_CT_TacDong'!$O$3:$O$202))</f>
        <v/>
      </c>
      <c r="F145" s="84" t="str">
        <f t="shared" si="8"/>
        <v/>
      </c>
      <c r="G145" s="83" t="str">
        <f>IF(A145="","",IF(COUNTIFS('4. B2_CT_TacDong'!$A$3:$A$202,A145,'4. B2_CT_TacDong'!$P$3:$P$202,"ĐẠT")=0,"Chưa có dòng đạt",IF(COUNTIFS('4. B2_CT_TacDong'!$A$3:$A$202,A145,'4. B2_CT_TacDong'!$P$3:$P$202,"ĐẠT")=H145,"Đã kiểm chứng","Kiểm chứng một phần")))</f>
        <v/>
      </c>
      <c r="H145" s="83" t="str">
        <f>IF(A145="","",COUNTIF('4. B2_CT_TacDong'!$A$3:$A$202,A145))</f>
        <v/>
      </c>
      <c r="I145" s="83" t="str">
        <f t="shared" si="9"/>
        <v/>
      </c>
    </row>
    <row r="146" spans="1:9" ht="18.75">
      <c r="A146" s="83" t="str">
        <f>IF('4. B2_CT_TacDong'!A146="","",IF(COUNTIF('4. B2_CT_TacDong'!$A$3:A146,'4. B2_CT_TacDong'!A146)&gt;1,"",'4. B2_CT_TacDong'!A146))</f>
        <v/>
      </c>
      <c r="B146" s="83" t="str">
        <f>IF(A146="","",IFERROR(IF(INDEX('2. A2_CongViec'!$C$3:$C$202,MATCH(A146,'2. A2_CongViec'!$A$3:$A$202,0))="","",INDEX('2. A2_CongViec'!$C$3:$C$202,MATCH(A146,'2. A2_CongViec'!$A$3:$A$202,0))),""))</f>
        <v/>
      </c>
      <c r="C146" s="84" t="str">
        <f>IF(A146="","",SUMIFS('4. B2_CT_TacDong'!$N$3:$N$202,'4. B2_CT_TacDong'!$A$3:$A$202,A146,'4. B2_CT_TacDong'!$C$3:$C$202,"Số hóa")+SUMIFS('4. B2_CT_TacDong'!$N$3:$N$202,'4. B2_CT_TacDong'!$A$3:$A$202,A146,'4. B2_CT_TacDong'!$C$3:$C$202,"Cải tiến quy trình"))</f>
        <v/>
      </c>
      <c r="D146" s="84" t="str">
        <f>IF(A146="","",SUMIF('4. B2_CT_TacDong'!$A$3:$A$202,A146,'4. B2_CT_TacDong'!$N$3:$N$202)-C146)</f>
        <v/>
      </c>
      <c r="E146" s="84" t="str">
        <f>IF(A146="","",SUMIF('4. B2_CT_TacDong'!$A$3:$A$202,A146,'4. B2_CT_TacDong'!$O$3:$O$202))</f>
        <v/>
      </c>
      <c r="F146" s="84" t="str">
        <f t="shared" si="8"/>
        <v/>
      </c>
      <c r="G146" s="83" t="str">
        <f>IF(A146="","",IF(COUNTIFS('4. B2_CT_TacDong'!$A$3:$A$202,A146,'4. B2_CT_TacDong'!$P$3:$P$202,"ĐẠT")=0,"Chưa có dòng đạt",IF(COUNTIFS('4. B2_CT_TacDong'!$A$3:$A$202,A146,'4. B2_CT_TacDong'!$P$3:$P$202,"ĐẠT")=H146,"Đã kiểm chứng","Kiểm chứng một phần")))</f>
        <v/>
      </c>
      <c r="H146" s="83" t="str">
        <f>IF(A146="","",COUNTIF('4. B2_CT_TacDong'!$A$3:$A$202,A146))</f>
        <v/>
      </c>
      <c r="I146" s="83" t="str">
        <f t="shared" si="9"/>
        <v/>
      </c>
    </row>
    <row r="147" spans="1:9" ht="18.75">
      <c r="A147" s="83" t="str">
        <f>IF('4. B2_CT_TacDong'!A147="","",IF(COUNTIF('4. B2_CT_TacDong'!$A$3:A147,'4. B2_CT_TacDong'!A147)&gt;1,"",'4. B2_CT_TacDong'!A147))</f>
        <v/>
      </c>
      <c r="B147" s="83" t="str">
        <f>IF(A147="","",IFERROR(IF(INDEX('2. A2_CongViec'!$C$3:$C$202,MATCH(A147,'2. A2_CongViec'!$A$3:$A$202,0))="","",INDEX('2. A2_CongViec'!$C$3:$C$202,MATCH(A147,'2. A2_CongViec'!$A$3:$A$202,0))),""))</f>
        <v/>
      </c>
      <c r="C147" s="84" t="str">
        <f>IF(A147="","",SUMIFS('4. B2_CT_TacDong'!$N$3:$N$202,'4. B2_CT_TacDong'!$A$3:$A$202,A147,'4. B2_CT_TacDong'!$C$3:$C$202,"Số hóa")+SUMIFS('4. B2_CT_TacDong'!$N$3:$N$202,'4. B2_CT_TacDong'!$A$3:$A$202,A147,'4. B2_CT_TacDong'!$C$3:$C$202,"Cải tiến quy trình"))</f>
        <v/>
      </c>
      <c r="D147" s="84" t="str">
        <f>IF(A147="","",SUMIF('4. B2_CT_TacDong'!$A$3:$A$202,A147,'4. B2_CT_TacDong'!$N$3:$N$202)-C147)</f>
        <v/>
      </c>
      <c r="E147" s="84" t="str">
        <f>IF(A147="","",SUMIF('4. B2_CT_TacDong'!$A$3:$A$202,A147,'4. B2_CT_TacDong'!$O$3:$O$202))</f>
        <v/>
      </c>
      <c r="F147" s="84" t="str">
        <f t="shared" si="8"/>
        <v/>
      </c>
      <c r="G147" s="83" t="str">
        <f>IF(A147="","",IF(COUNTIFS('4. B2_CT_TacDong'!$A$3:$A$202,A147,'4. B2_CT_TacDong'!$P$3:$P$202,"ĐẠT")=0,"Chưa có dòng đạt",IF(COUNTIFS('4. B2_CT_TacDong'!$A$3:$A$202,A147,'4. B2_CT_TacDong'!$P$3:$P$202,"ĐẠT")=H147,"Đã kiểm chứng","Kiểm chứng một phần")))</f>
        <v/>
      </c>
      <c r="H147" s="83" t="str">
        <f>IF(A147="","",COUNTIF('4. B2_CT_TacDong'!$A$3:$A$202,A147))</f>
        <v/>
      </c>
      <c r="I147" s="83" t="str">
        <f t="shared" si="9"/>
        <v/>
      </c>
    </row>
    <row r="148" spans="1:9" ht="18.75">
      <c r="A148" s="83" t="str">
        <f>IF('4. B2_CT_TacDong'!A148="","",IF(COUNTIF('4. B2_CT_TacDong'!$A$3:A148,'4. B2_CT_TacDong'!A148)&gt;1,"",'4. B2_CT_TacDong'!A148))</f>
        <v/>
      </c>
      <c r="B148" s="83" t="str">
        <f>IF(A148="","",IFERROR(IF(INDEX('2. A2_CongViec'!$C$3:$C$202,MATCH(A148,'2. A2_CongViec'!$A$3:$A$202,0))="","",INDEX('2. A2_CongViec'!$C$3:$C$202,MATCH(A148,'2. A2_CongViec'!$A$3:$A$202,0))),""))</f>
        <v/>
      </c>
      <c r="C148" s="84" t="str">
        <f>IF(A148="","",SUMIFS('4. B2_CT_TacDong'!$N$3:$N$202,'4. B2_CT_TacDong'!$A$3:$A$202,A148,'4. B2_CT_TacDong'!$C$3:$C$202,"Số hóa")+SUMIFS('4. B2_CT_TacDong'!$N$3:$N$202,'4. B2_CT_TacDong'!$A$3:$A$202,A148,'4. B2_CT_TacDong'!$C$3:$C$202,"Cải tiến quy trình"))</f>
        <v/>
      </c>
      <c r="D148" s="84" t="str">
        <f>IF(A148="","",SUMIF('4. B2_CT_TacDong'!$A$3:$A$202,A148,'4. B2_CT_TacDong'!$N$3:$N$202)-C148)</f>
        <v/>
      </c>
      <c r="E148" s="84" t="str">
        <f>IF(A148="","",SUMIF('4. B2_CT_TacDong'!$A$3:$A$202,A148,'4. B2_CT_TacDong'!$O$3:$O$202))</f>
        <v/>
      </c>
      <c r="F148" s="84" t="str">
        <f t="shared" si="8"/>
        <v/>
      </c>
      <c r="G148" s="83" t="str">
        <f>IF(A148="","",IF(COUNTIFS('4. B2_CT_TacDong'!$A$3:$A$202,A148,'4. B2_CT_TacDong'!$P$3:$P$202,"ĐẠT")=0,"Chưa có dòng đạt",IF(COUNTIFS('4. B2_CT_TacDong'!$A$3:$A$202,A148,'4. B2_CT_TacDong'!$P$3:$P$202,"ĐẠT")=H148,"Đã kiểm chứng","Kiểm chứng một phần")))</f>
        <v/>
      </c>
      <c r="H148" s="83" t="str">
        <f>IF(A148="","",COUNTIF('4. B2_CT_TacDong'!$A$3:$A$202,A148))</f>
        <v/>
      </c>
      <c r="I148" s="83" t="str">
        <f t="shared" si="9"/>
        <v/>
      </c>
    </row>
    <row r="149" spans="1:9" ht="18.75">
      <c r="A149" s="83" t="str">
        <f>IF('4. B2_CT_TacDong'!A149="","",IF(COUNTIF('4. B2_CT_TacDong'!$A$3:A149,'4. B2_CT_TacDong'!A149)&gt;1,"",'4. B2_CT_TacDong'!A149))</f>
        <v/>
      </c>
      <c r="B149" s="83" t="str">
        <f>IF(A149="","",IFERROR(IF(INDEX('2. A2_CongViec'!$C$3:$C$202,MATCH(A149,'2. A2_CongViec'!$A$3:$A$202,0))="","",INDEX('2. A2_CongViec'!$C$3:$C$202,MATCH(A149,'2. A2_CongViec'!$A$3:$A$202,0))),""))</f>
        <v/>
      </c>
      <c r="C149" s="84" t="str">
        <f>IF(A149="","",SUMIFS('4. B2_CT_TacDong'!$N$3:$N$202,'4. B2_CT_TacDong'!$A$3:$A$202,A149,'4. B2_CT_TacDong'!$C$3:$C$202,"Số hóa")+SUMIFS('4. B2_CT_TacDong'!$N$3:$N$202,'4. B2_CT_TacDong'!$A$3:$A$202,A149,'4. B2_CT_TacDong'!$C$3:$C$202,"Cải tiến quy trình"))</f>
        <v/>
      </c>
      <c r="D149" s="84" t="str">
        <f>IF(A149="","",SUMIF('4. B2_CT_TacDong'!$A$3:$A$202,A149,'4. B2_CT_TacDong'!$N$3:$N$202)-C149)</f>
        <v/>
      </c>
      <c r="E149" s="84" t="str">
        <f>IF(A149="","",SUMIF('4. B2_CT_TacDong'!$A$3:$A$202,A149,'4. B2_CT_TacDong'!$O$3:$O$202))</f>
        <v/>
      </c>
      <c r="F149" s="84" t="str">
        <f t="shared" si="8"/>
        <v/>
      </c>
      <c r="G149" s="83" t="str">
        <f>IF(A149="","",IF(COUNTIFS('4. B2_CT_TacDong'!$A$3:$A$202,A149,'4. B2_CT_TacDong'!$P$3:$P$202,"ĐẠT")=0,"Chưa có dòng đạt",IF(COUNTIFS('4. B2_CT_TacDong'!$A$3:$A$202,A149,'4. B2_CT_TacDong'!$P$3:$P$202,"ĐẠT")=H149,"Đã kiểm chứng","Kiểm chứng một phần")))</f>
        <v/>
      </c>
      <c r="H149" s="83" t="str">
        <f>IF(A149="","",COUNTIF('4. B2_CT_TacDong'!$A$3:$A$202,A149))</f>
        <v/>
      </c>
      <c r="I149" s="83" t="str">
        <f t="shared" si="9"/>
        <v/>
      </c>
    </row>
    <row r="150" spans="1:9" ht="18.75">
      <c r="A150" s="83" t="str">
        <f>IF('4. B2_CT_TacDong'!A150="","",IF(COUNTIF('4. B2_CT_TacDong'!$A$3:A150,'4. B2_CT_TacDong'!A150)&gt;1,"",'4. B2_CT_TacDong'!A150))</f>
        <v/>
      </c>
      <c r="B150" s="83" t="str">
        <f>IF(A150="","",IFERROR(IF(INDEX('2. A2_CongViec'!$C$3:$C$202,MATCH(A150,'2. A2_CongViec'!$A$3:$A$202,0))="","",INDEX('2. A2_CongViec'!$C$3:$C$202,MATCH(A150,'2. A2_CongViec'!$A$3:$A$202,0))),""))</f>
        <v/>
      </c>
      <c r="C150" s="84" t="str">
        <f>IF(A150="","",SUMIFS('4. B2_CT_TacDong'!$N$3:$N$202,'4. B2_CT_TacDong'!$A$3:$A$202,A150,'4. B2_CT_TacDong'!$C$3:$C$202,"Số hóa")+SUMIFS('4. B2_CT_TacDong'!$N$3:$N$202,'4. B2_CT_TacDong'!$A$3:$A$202,A150,'4. B2_CT_TacDong'!$C$3:$C$202,"Cải tiến quy trình"))</f>
        <v/>
      </c>
      <c r="D150" s="84" t="str">
        <f>IF(A150="","",SUMIF('4. B2_CT_TacDong'!$A$3:$A$202,A150,'4. B2_CT_TacDong'!$N$3:$N$202)-C150)</f>
        <v/>
      </c>
      <c r="E150" s="84" t="str">
        <f>IF(A150="","",SUMIF('4. B2_CT_TacDong'!$A$3:$A$202,A150,'4. B2_CT_TacDong'!$O$3:$O$202))</f>
        <v/>
      </c>
      <c r="F150" s="84" t="str">
        <f t="shared" si="8"/>
        <v/>
      </c>
      <c r="G150" s="83" t="str">
        <f>IF(A150="","",IF(COUNTIFS('4. B2_CT_TacDong'!$A$3:$A$202,A150,'4. B2_CT_TacDong'!$P$3:$P$202,"ĐẠT")=0,"Chưa có dòng đạt",IF(COUNTIFS('4. B2_CT_TacDong'!$A$3:$A$202,A150,'4. B2_CT_TacDong'!$P$3:$P$202,"ĐẠT")=H150,"Đã kiểm chứng","Kiểm chứng một phần")))</f>
        <v/>
      </c>
      <c r="H150" s="83" t="str">
        <f>IF(A150="","",COUNTIF('4. B2_CT_TacDong'!$A$3:$A$202,A150))</f>
        <v/>
      </c>
      <c r="I150" s="83" t="str">
        <f t="shared" si="9"/>
        <v/>
      </c>
    </row>
    <row r="151" spans="1:9" ht="18.75">
      <c r="A151" s="83" t="str">
        <f>IF('4. B2_CT_TacDong'!A151="","",IF(COUNTIF('4. B2_CT_TacDong'!$A$3:A151,'4. B2_CT_TacDong'!A151)&gt;1,"",'4. B2_CT_TacDong'!A151))</f>
        <v/>
      </c>
      <c r="B151" s="83" t="str">
        <f>IF(A151="","",IFERROR(IF(INDEX('2. A2_CongViec'!$C$3:$C$202,MATCH(A151,'2. A2_CongViec'!$A$3:$A$202,0))="","",INDEX('2. A2_CongViec'!$C$3:$C$202,MATCH(A151,'2. A2_CongViec'!$A$3:$A$202,0))),""))</f>
        <v/>
      </c>
      <c r="C151" s="84" t="str">
        <f>IF(A151="","",SUMIFS('4. B2_CT_TacDong'!$N$3:$N$202,'4. B2_CT_TacDong'!$A$3:$A$202,A151,'4. B2_CT_TacDong'!$C$3:$C$202,"Số hóa")+SUMIFS('4. B2_CT_TacDong'!$N$3:$N$202,'4. B2_CT_TacDong'!$A$3:$A$202,A151,'4. B2_CT_TacDong'!$C$3:$C$202,"Cải tiến quy trình"))</f>
        <v/>
      </c>
      <c r="D151" s="84" t="str">
        <f>IF(A151="","",SUMIF('4. B2_CT_TacDong'!$A$3:$A$202,A151,'4. B2_CT_TacDong'!$N$3:$N$202)-C151)</f>
        <v/>
      </c>
      <c r="E151" s="84" t="str">
        <f>IF(A151="","",SUMIF('4. B2_CT_TacDong'!$A$3:$A$202,A151,'4. B2_CT_TacDong'!$O$3:$O$202))</f>
        <v/>
      </c>
      <c r="F151" s="84" t="str">
        <f t="shared" si="8"/>
        <v/>
      </c>
      <c r="G151" s="83" t="str">
        <f>IF(A151="","",IF(COUNTIFS('4. B2_CT_TacDong'!$A$3:$A$202,A151,'4. B2_CT_TacDong'!$P$3:$P$202,"ĐẠT")=0,"Chưa có dòng đạt",IF(COUNTIFS('4. B2_CT_TacDong'!$A$3:$A$202,A151,'4. B2_CT_TacDong'!$P$3:$P$202,"ĐẠT")=H151,"Đã kiểm chứng","Kiểm chứng một phần")))</f>
        <v/>
      </c>
      <c r="H151" s="83" t="str">
        <f>IF(A151="","",COUNTIF('4. B2_CT_TacDong'!$A$3:$A$202,A151))</f>
        <v/>
      </c>
      <c r="I151" s="83" t="str">
        <f t="shared" si="9"/>
        <v/>
      </c>
    </row>
    <row r="152" spans="1:9" ht="18.75">
      <c r="A152" s="83" t="str">
        <f>IF('4. B2_CT_TacDong'!A152="","",IF(COUNTIF('4. B2_CT_TacDong'!$A$3:A152,'4. B2_CT_TacDong'!A152)&gt;1,"",'4. B2_CT_TacDong'!A152))</f>
        <v/>
      </c>
      <c r="B152" s="83" t="str">
        <f>IF(A152="","",IFERROR(IF(INDEX('2. A2_CongViec'!$C$3:$C$202,MATCH(A152,'2. A2_CongViec'!$A$3:$A$202,0))="","",INDEX('2. A2_CongViec'!$C$3:$C$202,MATCH(A152,'2. A2_CongViec'!$A$3:$A$202,0))),""))</f>
        <v/>
      </c>
      <c r="C152" s="84" t="str">
        <f>IF(A152="","",SUMIFS('4. B2_CT_TacDong'!$N$3:$N$202,'4. B2_CT_TacDong'!$A$3:$A$202,A152,'4. B2_CT_TacDong'!$C$3:$C$202,"Số hóa")+SUMIFS('4. B2_CT_TacDong'!$N$3:$N$202,'4. B2_CT_TacDong'!$A$3:$A$202,A152,'4. B2_CT_TacDong'!$C$3:$C$202,"Cải tiến quy trình"))</f>
        <v/>
      </c>
      <c r="D152" s="84" t="str">
        <f>IF(A152="","",SUMIF('4. B2_CT_TacDong'!$A$3:$A$202,A152,'4. B2_CT_TacDong'!$N$3:$N$202)-C152)</f>
        <v/>
      </c>
      <c r="E152" s="84" t="str">
        <f>IF(A152="","",SUMIF('4. B2_CT_TacDong'!$A$3:$A$202,A152,'4. B2_CT_TacDong'!$O$3:$O$202))</f>
        <v/>
      </c>
      <c r="F152" s="84" t="str">
        <f t="shared" si="8"/>
        <v/>
      </c>
      <c r="G152" s="83" t="str">
        <f>IF(A152="","",IF(COUNTIFS('4. B2_CT_TacDong'!$A$3:$A$202,A152,'4. B2_CT_TacDong'!$P$3:$P$202,"ĐẠT")=0,"Chưa có dòng đạt",IF(COUNTIFS('4. B2_CT_TacDong'!$A$3:$A$202,A152,'4. B2_CT_TacDong'!$P$3:$P$202,"ĐẠT")=H152,"Đã kiểm chứng","Kiểm chứng một phần")))</f>
        <v/>
      </c>
      <c r="H152" s="83" t="str">
        <f>IF(A152="","",COUNTIF('4. B2_CT_TacDong'!$A$3:$A$202,A152))</f>
        <v/>
      </c>
      <c r="I152" s="83" t="str">
        <f t="shared" si="9"/>
        <v/>
      </c>
    </row>
    <row r="153" spans="1:9" ht="18.75">
      <c r="A153" s="83" t="str">
        <f>IF('4. B2_CT_TacDong'!A153="","",IF(COUNTIF('4. B2_CT_TacDong'!$A$3:A153,'4. B2_CT_TacDong'!A153)&gt;1,"",'4. B2_CT_TacDong'!A153))</f>
        <v/>
      </c>
      <c r="B153" s="83" t="str">
        <f>IF(A153="","",IFERROR(IF(INDEX('2. A2_CongViec'!$C$3:$C$202,MATCH(A153,'2. A2_CongViec'!$A$3:$A$202,0))="","",INDEX('2. A2_CongViec'!$C$3:$C$202,MATCH(A153,'2. A2_CongViec'!$A$3:$A$202,0))),""))</f>
        <v/>
      </c>
      <c r="C153" s="84" t="str">
        <f>IF(A153="","",SUMIFS('4. B2_CT_TacDong'!$N$3:$N$202,'4. B2_CT_TacDong'!$A$3:$A$202,A153,'4. B2_CT_TacDong'!$C$3:$C$202,"Số hóa")+SUMIFS('4. B2_CT_TacDong'!$N$3:$N$202,'4. B2_CT_TacDong'!$A$3:$A$202,A153,'4. B2_CT_TacDong'!$C$3:$C$202,"Cải tiến quy trình"))</f>
        <v/>
      </c>
      <c r="D153" s="84" t="str">
        <f>IF(A153="","",SUMIF('4. B2_CT_TacDong'!$A$3:$A$202,A153,'4. B2_CT_TacDong'!$N$3:$N$202)-C153)</f>
        <v/>
      </c>
      <c r="E153" s="84" t="str">
        <f>IF(A153="","",SUMIF('4. B2_CT_TacDong'!$A$3:$A$202,A153,'4. B2_CT_TacDong'!$O$3:$O$202))</f>
        <v/>
      </c>
      <c r="F153" s="84" t="str">
        <f t="shared" si="8"/>
        <v/>
      </c>
      <c r="G153" s="83" t="str">
        <f>IF(A153="","",IF(COUNTIFS('4. B2_CT_TacDong'!$A$3:$A$202,A153,'4. B2_CT_TacDong'!$P$3:$P$202,"ĐẠT")=0,"Chưa có dòng đạt",IF(COUNTIFS('4. B2_CT_TacDong'!$A$3:$A$202,A153,'4. B2_CT_TacDong'!$P$3:$P$202,"ĐẠT")=H153,"Đã kiểm chứng","Kiểm chứng một phần")))</f>
        <v/>
      </c>
      <c r="H153" s="83" t="str">
        <f>IF(A153="","",COUNTIF('4. B2_CT_TacDong'!$A$3:$A$202,A153))</f>
        <v/>
      </c>
      <c r="I153" s="83" t="str">
        <f t="shared" si="9"/>
        <v/>
      </c>
    </row>
    <row r="154" spans="1:9" ht="18.75">
      <c r="A154" s="83" t="str">
        <f>IF('4. B2_CT_TacDong'!A154="","",IF(COUNTIF('4. B2_CT_TacDong'!$A$3:A154,'4. B2_CT_TacDong'!A154)&gt;1,"",'4. B2_CT_TacDong'!A154))</f>
        <v/>
      </c>
      <c r="B154" s="83" t="str">
        <f>IF(A154="","",IFERROR(IF(INDEX('2. A2_CongViec'!$C$3:$C$202,MATCH(A154,'2. A2_CongViec'!$A$3:$A$202,0))="","",INDEX('2. A2_CongViec'!$C$3:$C$202,MATCH(A154,'2. A2_CongViec'!$A$3:$A$202,0))),""))</f>
        <v/>
      </c>
      <c r="C154" s="84" t="str">
        <f>IF(A154="","",SUMIFS('4. B2_CT_TacDong'!$N$3:$N$202,'4. B2_CT_TacDong'!$A$3:$A$202,A154,'4. B2_CT_TacDong'!$C$3:$C$202,"Số hóa")+SUMIFS('4. B2_CT_TacDong'!$N$3:$N$202,'4. B2_CT_TacDong'!$A$3:$A$202,A154,'4. B2_CT_TacDong'!$C$3:$C$202,"Cải tiến quy trình"))</f>
        <v/>
      </c>
      <c r="D154" s="84" t="str">
        <f>IF(A154="","",SUMIF('4. B2_CT_TacDong'!$A$3:$A$202,A154,'4. B2_CT_TacDong'!$N$3:$N$202)-C154)</f>
        <v/>
      </c>
      <c r="E154" s="84" t="str">
        <f>IF(A154="","",SUMIF('4. B2_CT_TacDong'!$A$3:$A$202,A154,'4. B2_CT_TacDong'!$O$3:$O$202))</f>
        <v/>
      </c>
      <c r="F154" s="84" t="str">
        <f t="shared" si="8"/>
        <v/>
      </c>
      <c r="G154" s="83" t="str">
        <f>IF(A154="","",IF(COUNTIFS('4. B2_CT_TacDong'!$A$3:$A$202,A154,'4. B2_CT_TacDong'!$P$3:$P$202,"ĐẠT")=0,"Chưa có dòng đạt",IF(COUNTIFS('4. B2_CT_TacDong'!$A$3:$A$202,A154,'4. B2_CT_TacDong'!$P$3:$P$202,"ĐẠT")=H154,"Đã kiểm chứng","Kiểm chứng một phần")))</f>
        <v/>
      </c>
      <c r="H154" s="83" t="str">
        <f>IF(A154="","",COUNTIF('4. B2_CT_TacDong'!$A$3:$A$202,A154))</f>
        <v/>
      </c>
      <c r="I154" s="83" t="str">
        <f t="shared" si="9"/>
        <v/>
      </c>
    </row>
    <row r="155" spans="1:9" ht="18.75">
      <c r="A155" s="83" t="str">
        <f>IF('4. B2_CT_TacDong'!A155="","",IF(COUNTIF('4. B2_CT_TacDong'!$A$3:A155,'4. B2_CT_TacDong'!A155)&gt;1,"",'4. B2_CT_TacDong'!A155))</f>
        <v/>
      </c>
      <c r="B155" s="83" t="str">
        <f>IF(A155="","",IFERROR(IF(INDEX('2. A2_CongViec'!$C$3:$C$202,MATCH(A155,'2. A2_CongViec'!$A$3:$A$202,0))="","",INDEX('2. A2_CongViec'!$C$3:$C$202,MATCH(A155,'2. A2_CongViec'!$A$3:$A$202,0))),""))</f>
        <v/>
      </c>
      <c r="C155" s="84" t="str">
        <f>IF(A155="","",SUMIFS('4. B2_CT_TacDong'!$N$3:$N$202,'4. B2_CT_TacDong'!$A$3:$A$202,A155,'4. B2_CT_TacDong'!$C$3:$C$202,"Số hóa")+SUMIFS('4. B2_CT_TacDong'!$N$3:$N$202,'4. B2_CT_TacDong'!$A$3:$A$202,A155,'4. B2_CT_TacDong'!$C$3:$C$202,"Cải tiến quy trình"))</f>
        <v/>
      </c>
      <c r="D155" s="84" t="str">
        <f>IF(A155="","",SUMIF('4. B2_CT_TacDong'!$A$3:$A$202,A155,'4. B2_CT_TacDong'!$N$3:$N$202)-C155)</f>
        <v/>
      </c>
      <c r="E155" s="84" t="str">
        <f>IF(A155="","",SUMIF('4. B2_CT_TacDong'!$A$3:$A$202,A155,'4. B2_CT_TacDong'!$O$3:$O$202))</f>
        <v/>
      </c>
      <c r="F155" s="84" t="str">
        <f t="shared" si="8"/>
        <v/>
      </c>
      <c r="G155" s="83" t="str">
        <f>IF(A155="","",IF(COUNTIFS('4. B2_CT_TacDong'!$A$3:$A$202,A155,'4. B2_CT_TacDong'!$P$3:$P$202,"ĐẠT")=0,"Chưa có dòng đạt",IF(COUNTIFS('4. B2_CT_TacDong'!$A$3:$A$202,A155,'4. B2_CT_TacDong'!$P$3:$P$202,"ĐẠT")=H155,"Đã kiểm chứng","Kiểm chứng một phần")))</f>
        <v/>
      </c>
      <c r="H155" s="83" t="str">
        <f>IF(A155="","",COUNTIF('4. B2_CT_TacDong'!$A$3:$A$202,A155))</f>
        <v/>
      </c>
      <c r="I155" s="83" t="str">
        <f t="shared" si="9"/>
        <v/>
      </c>
    </row>
    <row r="156" spans="1:9" ht="18.75">
      <c r="A156" s="83" t="str">
        <f>IF('4. B2_CT_TacDong'!A156="","",IF(COUNTIF('4. B2_CT_TacDong'!$A$3:A156,'4. B2_CT_TacDong'!A156)&gt;1,"",'4. B2_CT_TacDong'!A156))</f>
        <v/>
      </c>
      <c r="B156" s="83" t="str">
        <f>IF(A156="","",IFERROR(IF(INDEX('2. A2_CongViec'!$C$3:$C$202,MATCH(A156,'2. A2_CongViec'!$A$3:$A$202,0))="","",INDEX('2. A2_CongViec'!$C$3:$C$202,MATCH(A156,'2. A2_CongViec'!$A$3:$A$202,0))),""))</f>
        <v/>
      </c>
      <c r="C156" s="84" t="str">
        <f>IF(A156="","",SUMIFS('4. B2_CT_TacDong'!$N$3:$N$202,'4. B2_CT_TacDong'!$A$3:$A$202,A156,'4. B2_CT_TacDong'!$C$3:$C$202,"Số hóa")+SUMIFS('4. B2_CT_TacDong'!$N$3:$N$202,'4. B2_CT_TacDong'!$A$3:$A$202,A156,'4. B2_CT_TacDong'!$C$3:$C$202,"Cải tiến quy trình"))</f>
        <v/>
      </c>
      <c r="D156" s="84" t="str">
        <f>IF(A156="","",SUMIF('4. B2_CT_TacDong'!$A$3:$A$202,A156,'4. B2_CT_TacDong'!$N$3:$N$202)-C156)</f>
        <v/>
      </c>
      <c r="E156" s="84" t="str">
        <f>IF(A156="","",SUMIF('4. B2_CT_TacDong'!$A$3:$A$202,A156,'4. B2_CT_TacDong'!$O$3:$O$202))</f>
        <v/>
      </c>
      <c r="F156" s="84" t="str">
        <f t="shared" si="8"/>
        <v/>
      </c>
      <c r="G156" s="83" t="str">
        <f>IF(A156="","",IF(COUNTIFS('4. B2_CT_TacDong'!$A$3:$A$202,A156,'4. B2_CT_TacDong'!$P$3:$P$202,"ĐẠT")=0,"Chưa có dòng đạt",IF(COUNTIFS('4. B2_CT_TacDong'!$A$3:$A$202,A156,'4. B2_CT_TacDong'!$P$3:$P$202,"ĐẠT")=H156,"Đã kiểm chứng","Kiểm chứng một phần")))</f>
        <v/>
      </c>
      <c r="H156" s="83" t="str">
        <f>IF(A156="","",COUNTIF('4. B2_CT_TacDong'!$A$3:$A$202,A156))</f>
        <v/>
      </c>
      <c r="I156" s="83" t="str">
        <f t="shared" si="9"/>
        <v/>
      </c>
    </row>
    <row r="157" spans="1:9" ht="18.75">
      <c r="A157" s="83" t="str">
        <f>IF('4. B2_CT_TacDong'!A157="","",IF(COUNTIF('4. B2_CT_TacDong'!$A$3:A157,'4. B2_CT_TacDong'!A157)&gt;1,"",'4. B2_CT_TacDong'!A157))</f>
        <v/>
      </c>
      <c r="B157" s="83" t="str">
        <f>IF(A157="","",IFERROR(IF(INDEX('2. A2_CongViec'!$C$3:$C$202,MATCH(A157,'2. A2_CongViec'!$A$3:$A$202,0))="","",INDEX('2. A2_CongViec'!$C$3:$C$202,MATCH(A157,'2. A2_CongViec'!$A$3:$A$202,0))),""))</f>
        <v/>
      </c>
      <c r="C157" s="84" t="str">
        <f>IF(A157="","",SUMIFS('4. B2_CT_TacDong'!$N$3:$N$202,'4. B2_CT_TacDong'!$A$3:$A$202,A157,'4. B2_CT_TacDong'!$C$3:$C$202,"Số hóa")+SUMIFS('4. B2_CT_TacDong'!$N$3:$N$202,'4. B2_CT_TacDong'!$A$3:$A$202,A157,'4. B2_CT_TacDong'!$C$3:$C$202,"Cải tiến quy trình"))</f>
        <v/>
      </c>
      <c r="D157" s="84" t="str">
        <f>IF(A157="","",SUMIF('4. B2_CT_TacDong'!$A$3:$A$202,A157,'4. B2_CT_TacDong'!$N$3:$N$202)-C157)</f>
        <v/>
      </c>
      <c r="E157" s="84" t="str">
        <f>IF(A157="","",SUMIF('4. B2_CT_TacDong'!$A$3:$A$202,A157,'4. B2_CT_TacDong'!$O$3:$O$202))</f>
        <v/>
      </c>
      <c r="F157" s="84" t="str">
        <f t="shared" si="8"/>
        <v/>
      </c>
      <c r="G157" s="83" t="str">
        <f>IF(A157="","",IF(COUNTIFS('4. B2_CT_TacDong'!$A$3:$A$202,A157,'4. B2_CT_TacDong'!$P$3:$P$202,"ĐẠT")=0,"Chưa có dòng đạt",IF(COUNTIFS('4. B2_CT_TacDong'!$A$3:$A$202,A157,'4. B2_CT_TacDong'!$P$3:$P$202,"ĐẠT")=H157,"Đã kiểm chứng","Kiểm chứng một phần")))</f>
        <v/>
      </c>
      <c r="H157" s="83" t="str">
        <f>IF(A157="","",COUNTIF('4. B2_CT_TacDong'!$A$3:$A$202,A157))</f>
        <v/>
      </c>
      <c r="I157" s="83" t="str">
        <f t="shared" si="9"/>
        <v/>
      </c>
    </row>
    <row r="158" spans="1:9" ht="18.75">
      <c r="A158" s="83" t="str">
        <f>IF('4. B2_CT_TacDong'!A158="","",IF(COUNTIF('4. B2_CT_TacDong'!$A$3:A158,'4. B2_CT_TacDong'!A158)&gt;1,"",'4. B2_CT_TacDong'!A158))</f>
        <v/>
      </c>
      <c r="B158" s="83" t="str">
        <f>IF(A158="","",IFERROR(IF(INDEX('2. A2_CongViec'!$C$3:$C$202,MATCH(A158,'2. A2_CongViec'!$A$3:$A$202,0))="","",INDEX('2. A2_CongViec'!$C$3:$C$202,MATCH(A158,'2. A2_CongViec'!$A$3:$A$202,0))),""))</f>
        <v/>
      </c>
      <c r="C158" s="84" t="str">
        <f>IF(A158="","",SUMIFS('4. B2_CT_TacDong'!$N$3:$N$202,'4. B2_CT_TacDong'!$A$3:$A$202,A158,'4. B2_CT_TacDong'!$C$3:$C$202,"Số hóa")+SUMIFS('4. B2_CT_TacDong'!$N$3:$N$202,'4. B2_CT_TacDong'!$A$3:$A$202,A158,'4. B2_CT_TacDong'!$C$3:$C$202,"Cải tiến quy trình"))</f>
        <v/>
      </c>
      <c r="D158" s="84" t="str">
        <f>IF(A158="","",SUMIF('4. B2_CT_TacDong'!$A$3:$A$202,A158,'4. B2_CT_TacDong'!$N$3:$N$202)-C158)</f>
        <v/>
      </c>
      <c r="E158" s="84" t="str">
        <f>IF(A158="","",SUMIF('4. B2_CT_TacDong'!$A$3:$A$202,A158,'4. B2_CT_TacDong'!$O$3:$O$202))</f>
        <v/>
      </c>
      <c r="F158" s="84" t="str">
        <f t="shared" si="8"/>
        <v/>
      </c>
      <c r="G158" s="83" t="str">
        <f>IF(A158="","",IF(COUNTIFS('4. B2_CT_TacDong'!$A$3:$A$202,A158,'4. B2_CT_TacDong'!$P$3:$P$202,"ĐẠT")=0,"Chưa có dòng đạt",IF(COUNTIFS('4. B2_CT_TacDong'!$A$3:$A$202,A158,'4. B2_CT_TacDong'!$P$3:$P$202,"ĐẠT")=H158,"Đã kiểm chứng","Kiểm chứng một phần")))</f>
        <v/>
      </c>
      <c r="H158" s="83" t="str">
        <f>IF(A158="","",COUNTIF('4. B2_CT_TacDong'!$A$3:$A$202,A158))</f>
        <v/>
      </c>
      <c r="I158" s="83" t="str">
        <f t="shared" si="9"/>
        <v/>
      </c>
    </row>
    <row r="159" spans="1:9" ht="18.75">
      <c r="A159" s="83" t="str">
        <f>IF('4. B2_CT_TacDong'!A159="","",IF(COUNTIF('4. B2_CT_TacDong'!$A$3:A159,'4. B2_CT_TacDong'!A159)&gt;1,"",'4. B2_CT_TacDong'!A159))</f>
        <v/>
      </c>
      <c r="B159" s="83" t="str">
        <f>IF(A159="","",IFERROR(IF(INDEX('2. A2_CongViec'!$C$3:$C$202,MATCH(A159,'2. A2_CongViec'!$A$3:$A$202,0))="","",INDEX('2. A2_CongViec'!$C$3:$C$202,MATCH(A159,'2. A2_CongViec'!$A$3:$A$202,0))),""))</f>
        <v/>
      </c>
      <c r="C159" s="84" t="str">
        <f>IF(A159="","",SUMIFS('4. B2_CT_TacDong'!$N$3:$N$202,'4. B2_CT_TacDong'!$A$3:$A$202,A159,'4. B2_CT_TacDong'!$C$3:$C$202,"Số hóa")+SUMIFS('4. B2_CT_TacDong'!$N$3:$N$202,'4. B2_CT_TacDong'!$A$3:$A$202,A159,'4. B2_CT_TacDong'!$C$3:$C$202,"Cải tiến quy trình"))</f>
        <v/>
      </c>
      <c r="D159" s="84" t="str">
        <f>IF(A159="","",SUMIF('4. B2_CT_TacDong'!$A$3:$A$202,A159,'4. B2_CT_TacDong'!$N$3:$N$202)-C159)</f>
        <v/>
      </c>
      <c r="E159" s="84" t="str">
        <f>IF(A159="","",SUMIF('4. B2_CT_TacDong'!$A$3:$A$202,A159,'4. B2_CT_TacDong'!$O$3:$O$202))</f>
        <v/>
      </c>
      <c r="F159" s="84" t="str">
        <f t="shared" si="8"/>
        <v/>
      </c>
      <c r="G159" s="83" t="str">
        <f>IF(A159="","",IF(COUNTIFS('4. B2_CT_TacDong'!$A$3:$A$202,A159,'4. B2_CT_TacDong'!$P$3:$P$202,"ĐẠT")=0,"Chưa có dòng đạt",IF(COUNTIFS('4. B2_CT_TacDong'!$A$3:$A$202,A159,'4. B2_CT_TacDong'!$P$3:$P$202,"ĐẠT")=H159,"Đã kiểm chứng","Kiểm chứng một phần")))</f>
        <v/>
      </c>
      <c r="H159" s="83" t="str">
        <f>IF(A159="","",COUNTIF('4. B2_CT_TacDong'!$A$3:$A$202,A159))</f>
        <v/>
      </c>
      <c r="I159" s="83" t="str">
        <f t="shared" si="9"/>
        <v/>
      </c>
    </row>
    <row r="160" spans="1:9" ht="18.75">
      <c r="A160" s="83" t="str">
        <f>IF('4. B2_CT_TacDong'!A160="","",IF(COUNTIF('4. B2_CT_TacDong'!$A$3:A160,'4. B2_CT_TacDong'!A160)&gt;1,"",'4. B2_CT_TacDong'!A160))</f>
        <v/>
      </c>
      <c r="B160" s="83" t="str">
        <f>IF(A160="","",IFERROR(IF(INDEX('2. A2_CongViec'!$C$3:$C$202,MATCH(A160,'2. A2_CongViec'!$A$3:$A$202,0))="","",INDEX('2. A2_CongViec'!$C$3:$C$202,MATCH(A160,'2. A2_CongViec'!$A$3:$A$202,0))),""))</f>
        <v/>
      </c>
      <c r="C160" s="84" t="str">
        <f>IF(A160="","",SUMIFS('4. B2_CT_TacDong'!$N$3:$N$202,'4. B2_CT_TacDong'!$A$3:$A$202,A160,'4. B2_CT_TacDong'!$C$3:$C$202,"Số hóa")+SUMIFS('4. B2_CT_TacDong'!$N$3:$N$202,'4. B2_CT_TacDong'!$A$3:$A$202,A160,'4. B2_CT_TacDong'!$C$3:$C$202,"Cải tiến quy trình"))</f>
        <v/>
      </c>
      <c r="D160" s="84" t="str">
        <f>IF(A160="","",SUMIF('4. B2_CT_TacDong'!$A$3:$A$202,A160,'4. B2_CT_TacDong'!$N$3:$N$202)-C160)</f>
        <v/>
      </c>
      <c r="E160" s="84" t="str">
        <f>IF(A160="","",SUMIF('4. B2_CT_TacDong'!$A$3:$A$202,A160,'4. B2_CT_TacDong'!$O$3:$O$202))</f>
        <v/>
      </c>
      <c r="F160" s="84" t="str">
        <f t="shared" si="8"/>
        <v/>
      </c>
      <c r="G160" s="83" t="str">
        <f>IF(A160="","",IF(COUNTIFS('4. B2_CT_TacDong'!$A$3:$A$202,A160,'4. B2_CT_TacDong'!$P$3:$P$202,"ĐẠT")=0,"Chưa có dòng đạt",IF(COUNTIFS('4. B2_CT_TacDong'!$A$3:$A$202,A160,'4. B2_CT_TacDong'!$P$3:$P$202,"ĐẠT")=H160,"Đã kiểm chứng","Kiểm chứng một phần")))</f>
        <v/>
      </c>
      <c r="H160" s="83" t="str">
        <f>IF(A160="","",COUNTIF('4. B2_CT_TacDong'!$A$3:$A$202,A160))</f>
        <v/>
      </c>
      <c r="I160" s="83" t="str">
        <f t="shared" si="9"/>
        <v/>
      </c>
    </row>
    <row r="161" spans="1:9" ht="18.75">
      <c r="A161" s="83" t="str">
        <f>IF('4. B2_CT_TacDong'!A161="","",IF(COUNTIF('4. B2_CT_TacDong'!$A$3:A161,'4. B2_CT_TacDong'!A161)&gt;1,"",'4. B2_CT_TacDong'!A161))</f>
        <v/>
      </c>
      <c r="B161" s="83" t="str">
        <f>IF(A161="","",IFERROR(IF(INDEX('2. A2_CongViec'!$C$3:$C$202,MATCH(A161,'2. A2_CongViec'!$A$3:$A$202,0))="","",INDEX('2. A2_CongViec'!$C$3:$C$202,MATCH(A161,'2. A2_CongViec'!$A$3:$A$202,0))),""))</f>
        <v/>
      </c>
      <c r="C161" s="84" t="str">
        <f>IF(A161="","",SUMIFS('4. B2_CT_TacDong'!$N$3:$N$202,'4. B2_CT_TacDong'!$A$3:$A$202,A161,'4. B2_CT_TacDong'!$C$3:$C$202,"Số hóa")+SUMIFS('4. B2_CT_TacDong'!$N$3:$N$202,'4. B2_CT_TacDong'!$A$3:$A$202,A161,'4. B2_CT_TacDong'!$C$3:$C$202,"Cải tiến quy trình"))</f>
        <v/>
      </c>
      <c r="D161" s="84" t="str">
        <f>IF(A161="","",SUMIF('4. B2_CT_TacDong'!$A$3:$A$202,A161,'4. B2_CT_TacDong'!$N$3:$N$202)-C161)</f>
        <v/>
      </c>
      <c r="E161" s="84" t="str">
        <f>IF(A161="","",SUMIF('4. B2_CT_TacDong'!$A$3:$A$202,A161,'4. B2_CT_TacDong'!$O$3:$O$202))</f>
        <v/>
      </c>
      <c r="F161" s="84" t="str">
        <f t="shared" si="8"/>
        <v/>
      </c>
      <c r="G161" s="83" t="str">
        <f>IF(A161="","",IF(COUNTIFS('4. B2_CT_TacDong'!$A$3:$A$202,A161,'4. B2_CT_TacDong'!$P$3:$P$202,"ĐẠT")=0,"Chưa có dòng đạt",IF(COUNTIFS('4. B2_CT_TacDong'!$A$3:$A$202,A161,'4. B2_CT_TacDong'!$P$3:$P$202,"ĐẠT")=H161,"Đã kiểm chứng","Kiểm chứng một phần")))</f>
        <v/>
      </c>
      <c r="H161" s="83" t="str">
        <f>IF(A161="","",COUNTIF('4. B2_CT_TacDong'!$A$3:$A$202,A161))</f>
        <v/>
      </c>
      <c r="I161" s="83" t="str">
        <f t="shared" si="9"/>
        <v/>
      </c>
    </row>
    <row r="162" spans="1:9" ht="18.75">
      <c r="A162" s="83" t="str">
        <f>IF('4. B2_CT_TacDong'!A162="","",IF(COUNTIF('4. B2_CT_TacDong'!$A$3:A162,'4. B2_CT_TacDong'!A162)&gt;1,"",'4. B2_CT_TacDong'!A162))</f>
        <v/>
      </c>
      <c r="B162" s="83" t="str">
        <f>IF(A162="","",IFERROR(IF(INDEX('2. A2_CongViec'!$C$3:$C$202,MATCH(A162,'2. A2_CongViec'!$A$3:$A$202,0))="","",INDEX('2. A2_CongViec'!$C$3:$C$202,MATCH(A162,'2. A2_CongViec'!$A$3:$A$202,0))),""))</f>
        <v/>
      </c>
      <c r="C162" s="84" t="str">
        <f>IF(A162="","",SUMIFS('4. B2_CT_TacDong'!$N$3:$N$202,'4. B2_CT_TacDong'!$A$3:$A$202,A162,'4. B2_CT_TacDong'!$C$3:$C$202,"Số hóa")+SUMIFS('4. B2_CT_TacDong'!$N$3:$N$202,'4. B2_CT_TacDong'!$A$3:$A$202,A162,'4. B2_CT_TacDong'!$C$3:$C$202,"Cải tiến quy trình"))</f>
        <v/>
      </c>
      <c r="D162" s="84" t="str">
        <f>IF(A162="","",SUMIF('4. B2_CT_TacDong'!$A$3:$A$202,A162,'4. B2_CT_TacDong'!$N$3:$N$202)-C162)</f>
        <v/>
      </c>
      <c r="E162" s="84" t="str">
        <f>IF(A162="","",SUMIF('4. B2_CT_TacDong'!$A$3:$A$202,A162,'4. B2_CT_TacDong'!$O$3:$O$202))</f>
        <v/>
      </c>
      <c r="F162" s="84" t="str">
        <f t="shared" si="8"/>
        <v/>
      </c>
      <c r="G162" s="83" t="str">
        <f>IF(A162="","",IF(COUNTIFS('4. B2_CT_TacDong'!$A$3:$A$202,A162,'4. B2_CT_TacDong'!$P$3:$P$202,"ĐẠT")=0,"Chưa có dòng đạt",IF(COUNTIFS('4. B2_CT_TacDong'!$A$3:$A$202,A162,'4. B2_CT_TacDong'!$P$3:$P$202,"ĐẠT")=H162,"Đã kiểm chứng","Kiểm chứng một phần")))</f>
        <v/>
      </c>
      <c r="H162" s="83" t="str">
        <f>IF(A162="","",COUNTIF('4. B2_CT_TacDong'!$A$3:$A$202,A162))</f>
        <v/>
      </c>
      <c r="I162" s="83" t="str">
        <f t="shared" si="9"/>
        <v/>
      </c>
    </row>
    <row r="163" spans="1:9" ht="18.75">
      <c r="A163" s="83" t="str">
        <f>IF('4. B2_CT_TacDong'!A163="","",IF(COUNTIF('4. B2_CT_TacDong'!$A$3:A163,'4. B2_CT_TacDong'!A163)&gt;1,"",'4. B2_CT_TacDong'!A163))</f>
        <v/>
      </c>
      <c r="B163" s="83" t="str">
        <f>IF(A163="","",IFERROR(IF(INDEX('2. A2_CongViec'!$C$3:$C$202,MATCH(A163,'2. A2_CongViec'!$A$3:$A$202,0))="","",INDEX('2. A2_CongViec'!$C$3:$C$202,MATCH(A163,'2. A2_CongViec'!$A$3:$A$202,0))),""))</f>
        <v/>
      </c>
      <c r="C163" s="84" t="str">
        <f>IF(A163="","",SUMIFS('4. B2_CT_TacDong'!$N$3:$N$202,'4. B2_CT_TacDong'!$A$3:$A$202,A163,'4. B2_CT_TacDong'!$C$3:$C$202,"Số hóa")+SUMIFS('4. B2_CT_TacDong'!$N$3:$N$202,'4. B2_CT_TacDong'!$A$3:$A$202,A163,'4. B2_CT_TacDong'!$C$3:$C$202,"Cải tiến quy trình"))</f>
        <v/>
      </c>
      <c r="D163" s="84" t="str">
        <f>IF(A163="","",SUMIF('4. B2_CT_TacDong'!$A$3:$A$202,A163,'4. B2_CT_TacDong'!$N$3:$N$202)-C163)</f>
        <v/>
      </c>
      <c r="E163" s="84" t="str">
        <f>IF(A163="","",SUMIF('4. B2_CT_TacDong'!$A$3:$A$202,A163,'4. B2_CT_TacDong'!$O$3:$O$202))</f>
        <v/>
      </c>
      <c r="F163" s="84" t="str">
        <f t="shared" ref="F163:F194" si="10">IF(A163="","",E163-C163-D163)</f>
        <v/>
      </c>
      <c r="G163" s="83" t="str">
        <f>IF(A163="","",IF(COUNTIFS('4. B2_CT_TacDong'!$A$3:$A$202,A163,'4. B2_CT_TacDong'!$P$3:$P$202,"ĐẠT")=0,"Chưa có dòng đạt",IF(COUNTIFS('4. B2_CT_TacDong'!$A$3:$A$202,A163,'4. B2_CT_TacDong'!$P$3:$P$202,"ĐẠT")=H163,"Đã kiểm chứng","Kiểm chứng một phần")))</f>
        <v/>
      </c>
      <c r="H163" s="83" t="str">
        <f>IF(A163="","",COUNTIF('4. B2_CT_TacDong'!$A$3:$A$202,A163))</f>
        <v/>
      </c>
      <c r="I163" s="83" t="str">
        <f t="shared" ref="I163:I194" si="11">IF(A163="","",IF(G163="Đã kiểm chứng","ĐẠT",IF(G163="Kiểm chứng một phần","CÓ DÒNG CHƯA ĐẠT – CHỈ TÍNH DÒNG ĐẠT","CHƯA CÓ DÒNG ĐẠT – KHÔNG TÍNH TÁC ĐỘNG")))</f>
        <v/>
      </c>
    </row>
    <row r="164" spans="1:9" ht="18.75">
      <c r="A164" s="83" t="str">
        <f>IF('4. B2_CT_TacDong'!A164="","",IF(COUNTIF('4. B2_CT_TacDong'!$A$3:A164,'4. B2_CT_TacDong'!A164)&gt;1,"",'4. B2_CT_TacDong'!A164))</f>
        <v/>
      </c>
      <c r="B164" s="83" t="str">
        <f>IF(A164="","",IFERROR(IF(INDEX('2. A2_CongViec'!$C$3:$C$202,MATCH(A164,'2. A2_CongViec'!$A$3:$A$202,0))="","",INDEX('2. A2_CongViec'!$C$3:$C$202,MATCH(A164,'2. A2_CongViec'!$A$3:$A$202,0))),""))</f>
        <v/>
      </c>
      <c r="C164" s="84" t="str">
        <f>IF(A164="","",SUMIFS('4. B2_CT_TacDong'!$N$3:$N$202,'4. B2_CT_TacDong'!$A$3:$A$202,A164,'4. B2_CT_TacDong'!$C$3:$C$202,"Số hóa")+SUMIFS('4. B2_CT_TacDong'!$N$3:$N$202,'4. B2_CT_TacDong'!$A$3:$A$202,A164,'4. B2_CT_TacDong'!$C$3:$C$202,"Cải tiến quy trình"))</f>
        <v/>
      </c>
      <c r="D164" s="84" t="str">
        <f>IF(A164="","",SUMIF('4. B2_CT_TacDong'!$A$3:$A$202,A164,'4. B2_CT_TacDong'!$N$3:$N$202)-C164)</f>
        <v/>
      </c>
      <c r="E164" s="84" t="str">
        <f>IF(A164="","",SUMIF('4. B2_CT_TacDong'!$A$3:$A$202,A164,'4. B2_CT_TacDong'!$O$3:$O$202))</f>
        <v/>
      </c>
      <c r="F164" s="84" t="str">
        <f t="shared" si="10"/>
        <v/>
      </c>
      <c r="G164" s="83" t="str">
        <f>IF(A164="","",IF(COUNTIFS('4. B2_CT_TacDong'!$A$3:$A$202,A164,'4. B2_CT_TacDong'!$P$3:$P$202,"ĐẠT")=0,"Chưa có dòng đạt",IF(COUNTIFS('4. B2_CT_TacDong'!$A$3:$A$202,A164,'4. B2_CT_TacDong'!$P$3:$P$202,"ĐẠT")=H164,"Đã kiểm chứng","Kiểm chứng một phần")))</f>
        <v/>
      </c>
      <c r="H164" s="83" t="str">
        <f>IF(A164="","",COUNTIF('4. B2_CT_TacDong'!$A$3:$A$202,A164))</f>
        <v/>
      </c>
      <c r="I164" s="83" t="str">
        <f t="shared" si="11"/>
        <v/>
      </c>
    </row>
    <row r="165" spans="1:9" ht="18.75">
      <c r="A165" s="83" t="str">
        <f>IF('4. B2_CT_TacDong'!A165="","",IF(COUNTIF('4. B2_CT_TacDong'!$A$3:A165,'4. B2_CT_TacDong'!A165)&gt;1,"",'4. B2_CT_TacDong'!A165))</f>
        <v/>
      </c>
      <c r="B165" s="83" t="str">
        <f>IF(A165="","",IFERROR(IF(INDEX('2. A2_CongViec'!$C$3:$C$202,MATCH(A165,'2. A2_CongViec'!$A$3:$A$202,0))="","",INDEX('2. A2_CongViec'!$C$3:$C$202,MATCH(A165,'2. A2_CongViec'!$A$3:$A$202,0))),""))</f>
        <v/>
      </c>
      <c r="C165" s="84" t="str">
        <f>IF(A165="","",SUMIFS('4. B2_CT_TacDong'!$N$3:$N$202,'4. B2_CT_TacDong'!$A$3:$A$202,A165,'4. B2_CT_TacDong'!$C$3:$C$202,"Số hóa")+SUMIFS('4. B2_CT_TacDong'!$N$3:$N$202,'4. B2_CT_TacDong'!$A$3:$A$202,A165,'4. B2_CT_TacDong'!$C$3:$C$202,"Cải tiến quy trình"))</f>
        <v/>
      </c>
      <c r="D165" s="84" t="str">
        <f>IF(A165="","",SUMIF('4. B2_CT_TacDong'!$A$3:$A$202,A165,'4. B2_CT_TacDong'!$N$3:$N$202)-C165)</f>
        <v/>
      </c>
      <c r="E165" s="84" t="str">
        <f>IF(A165="","",SUMIF('4. B2_CT_TacDong'!$A$3:$A$202,A165,'4. B2_CT_TacDong'!$O$3:$O$202))</f>
        <v/>
      </c>
      <c r="F165" s="84" t="str">
        <f t="shared" si="10"/>
        <v/>
      </c>
      <c r="G165" s="83" t="str">
        <f>IF(A165="","",IF(COUNTIFS('4. B2_CT_TacDong'!$A$3:$A$202,A165,'4. B2_CT_TacDong'!$P$3:$P$202,"ĐẠT")=0,"Chưa có dòng đạt",IF(COUNTIFS('4. B2_CT_TacDong'!$A$3:$A$202,A165,'4. B2_CT_TacDong'!$P$3:$P$202,"ĐẠT")=H165,"Đã kiểm chứng","Kiểm chứng một phần")))</f>
        <v/>
      </c>
      <c r="H165" s="83" t="str">
        <f>IF(A165="","",COUNTIF('4. B2_CT_TacDong'!$A$3:$A$202,A165))</f>
        <v/>
      </c>
      <c r="I165" s="83" t="str">
        <f t="shared" si="11"/>
        <v/>
      </c>
    </row>
    <row r="166" spans="1:9" ht="18.75">
      <c r="A166" s="83" t="str">
        <f>IF('4. B2_CT_TacDong'!A166="","",IF(COUNTIF('4. B2_CT_TacDong'!$A$3:A166,'4. B2_CT_TacDong'!A166)&gt;1,"",'4. B2_CT_TacDong'!A166))</f>
        <v/>
      </c>
      <c r="B166" s="83" t="str">
        <f>IF(A166="","",IFERROR(IF(INDEX('2. A2_CongViec'!$C$3:$C$202,MATCH(A166,'2. A2_CongViec'!$A$3:$A$202,0))="","",INDEX('2. A2_CongViec'!$C$3:$C$202,MATCH(A166,'2. A2_CongViec'!$A$3:$A$202,0))),""))</f>
        <v/>
      </c>
      <c r="C166" s="84" t="str">
        <f>IF(A166="","",SUMIFS('4. B2_CT_TacDong'!$N$3:$N$202,'4. B2_CT_TacDong'!$A$3:$A$202,A166,'4. B2_CT_TacDong'!$C$3:$C$202,"Số hóa")+SUMIFS('4. B2_CT_TacDong'!$N$3:$N$202,'4. B2_CT_TacDong'!$A$3:$A$202,A166,'4. B2_CT_TacDong'!$C$3:$C$202,"Cải tiến quy trình"))</f>
        <v/>
      </c>
      <c r="D166" s="84" t="str">
        <f>IF(A166="","",SUMIF('4. B2_CT_TacDong'!$A$3:$A$202,A166,'4. B2_CT_TacDong'!$N$3:$N$202)-C166)</f>
        <v/>
      </c>
      <c r="E166" s="84" t="str">
        <f>IF(A166="","",SUMIF('4. B2_CT_TacDong'!$A$3:$A$202,A166,'4. B2_CT_TacDong'!$O$3:$O$202))</f>
        <v/>
      </c>
      <c r="F166" s="84" t="str">
        <f t="shared" si="10"/>
        <v/>
      </c>
      <c r="G166" s="83" t="str">
        <f>IF(A166="","",IF(COUNTIFS('4. B2_CT_TacDong'!$A$3:$A$202,A166,'4. B2_CT_TacDong'!$P$3:$P$202,"ĐẠT")=0,"Chưa có dòng đạt",IF(COUNTIFS('4. B2_CT_TacDong'!$A$3:$A$202,A166,'4. B2_CT_TacDong'!$P$3:$P$202,"ĐẠT")=H166,"Đã kiểm chứng","Kiểm chứng một phần")))</f>
        <v/>
      </c>
      <c r="H166" s="83" t="str">
        <f>IF(A166="","",COUNTIF('4. B2_CT_TacDong'!$A$3:$A$202,A166))</f>
        <v/>
      </c>
      <c r="I166" s="83" t="str">
        <f t="shared" si="11"/>
        <v/>
      </c>
    </row>
    <row r="167" spans="1:9" ht="18.75">
      <c r="A167" s="83" t="str">
        <f>IF('4. B2_CT_TacDong'!A167="","",IF(COUNTIF('4. B2_CT_TacDong'!$A$3:A167,'4. B2_CT_TacDong'!A167)&gt;1,"",'4. B2_CT_TacDong'!A167))</f>
        <v/>
      </c>
      <c r="B167" s="83" t="str">
        <f>IF(A167="","",IFERROR(IF(INDEX('2. A2_CongViec'!$C$3:$C$202,MATCH(A167,'2. A2_CongViec'!$A$3:$A$202,0))="","",INDEX('2. A2_CongViec'!$C$3:$C$202,MATCH(A167,'2. A2_CongViec'!$A$3:$A$202,0))),""))</f>
        <v/>
      </c>
      <c r="C167" s="84" t="str">
        <f>IF(A167="","",SUMIFS('4. B2_CT_TacDong'!$N$3:$N$202,'4. B2_CT_TacDong'!$A$3:$A$202,A167,'4. B2_CT_TacDong'!$C$3:$C$202,"Số hóa")+SUMIFS('4. B2_CT_TacDong'!$N$3:$N$202,'4. B2_CT_TacDong'!$A$3:$A$202,A167,'4. B2_CT_TacDong'!$C$3:$C$202,"Cải tiến quy trình"))</f>
        <v/>
      </c>
      <c r="D167" s="84" t="str">
        <f>IF(A167="","",SUMIF('4. B2_CT_TacDong'!$A$3:$A$202,A167,'4. B2_CT_TacDong'!$N$3:$N$202)-C167)</f>
        <v/>
      </c>
      <c r="E167" s="84" t="str">
        <f>IF(A167="","",SUMIF('4. B2_CT_TacDong'!$A$3:$A$202,A167,'4. B2_CT_TacDong'!$O$3:$O$202))</f>
        <v/>
      </c>
      <c r="F167" s="84" t="str">
        <f t="shared" si="10"/>
        <v/>
      </c>
      <c r="G167" s="83" t="str">
        <f>IF(A167="","",IF(COUNTIFS('4. B2_CT_TacDong'!$A$3:$A$202,A167,'4. B2_CT_TacDong'!$P$3:$P$202,"ĐẠT")=0,"Chưa có dòng đạt",IF(COUNTIFS('4. B2_CT_TacDong'!$A$3:$A$202,A167,'4. B2_CT_TacDong'!$P$3:$P$202,"ĐẠT")=H167,"Đã kiểm chứng","Kiểm chứng một phần")))</f>
        <v/>
      </c>
      <c r="H167" s="83" t="str">
        <f>IF(A167="","",COUNTIF('4. B2_CT_TacDong'!$A$3:$A$202,A167))</f>
        <v/>
      </c>
      <c r="I167" s="83" t="str">
        <f t="shared" si="11"/>
        <v/>
      </c>
    </row>
    <row r="168" spans="1:9" ht="18.75">
      <c r="A168" s="83" t="str">
        <f>IF('4. B2_CT_TacDong'!A168="","",IF(COUNTIF('4. B2_CT_TacDong'!$A$3:A168,'4. B2_CT_TacDong'!A168)&gt;1,"",'4. B2_CT_TacDong'!A168))</f>
        <v/>
      </c>
      <c r="B168" s="83" t="str">
        <f>IF(A168="","",IFERROR(IF(INDEX('2. A2_CongViec'!$C$3:$C$202,MATCH(A168,'2. A2_CongViec'!$A$3:$A$202,0))="","",INDEX('2. A2_CongViec'!$C$3:$C$202,MATCH(A168,'2. A2_CongViec'!$A$3:$A$202,0))),""))</f>
        <v/>
      </c>
      <c r="C168" s="84" t="str">
        <f>IF(A168="","",SUMIFS('4. B2_CT_TacDong'!$N$3:$N$202,'4. B2_CT_TacDong'!$A$3:$A$202,A168,'4. B2_CT_TacDong'!$C$3:$C$202,"Số hóa")+SUMIFS('4. B2_CT_TacDong'!$N$3:$N$202,'4. B2_CT_TacDong'!$A$3:$A$202,A168,'4. B2_CT_TacDong'!$C$3:$C$202,"Cải tiến quy trình"))</f>
        <v/>
      </c>
      <c r="D168" s="84" t="str">
        <f>IF(A168="","",SUMIF('4. B2_CT_TacDong'!$A$3:$A$202,A168,'4. B2_CT_TacDong'!$N$3:$N$202)-C168)</f>
        <v/>
      </c>
      <c r="E168" s="84" t="str">
        <f>IF(A168="","",SUMIF('4. B2_CT_TacDong'!$A$3:$A$202,A168,'4. B2_CT_TacDong'!$O$3:$O$202))</f>
        <v/>
      </c>
      <c r="F168" s="84" t="str">
        <f t="shared" si="10"/>
        <v/>
      </c>
      <c r="G168" s="83" t="str">
        <f>IF(A168="","",IF(COUNTIFS('4. B2_CT_TacDong'!$A$3:$A$202,A168,'4. B2_CT_TacDong'!$P$3:$P$202,"ĐẠT")=0,"Chưa có dòng đạt",IF(COUNTIFS('4. B2_CT_TacDong'!$A$3:$A$202,A168,'4. B2_CT_TacDong'!$P$3:$P$202,"ĐẠT")=H168,"Đã kiểm chứng","Kiểm chứng một phần")))</f>
        <v/>
      </c>
      <c r="H168" s="83" t="str">
        <f>IF(A168="","",COUNTIF('4. B2_CT_TacDong'!$A$3:$A$202,A168))</f>
        <v/>
      </c>
      <c r="I168" s="83" t="str">
        <f t="shared" si="11"/>
        <v/>
      </c>
    </row>
    <row r="169" spans="1:9" ht="18.75">
      <c r="A169" s="83" t="str">
        <f>IF('4. B2_CT_TacDong'!A169="","",IF(COUNTIF('4. B2_CT_TacDong'!$A$3:A169,'4. B2_CT_TacDong'!A169)&gt;1,"",'4. B2_CT_TacDong'!A169))</f>
        <v/>
      </c>
      <c r="B169" s="83" t="str">
        <f>IF(A169="","",IFERROR(IF(INDEX('2. A2_CongViec'!$C$3:$C$202,MATCH(A169,'2. A2_CongViec'!$A$3:$A$202,0))="","",INDEX('2. A2_CongViec'!$C$3:$C$202,MATCH(A169,'2. A2_CongViec'!$A$3:$A$202,0))),""))</f>
        <v/>
      </c>
      <c r="C169" s="84" t="str">
        <f>IF(A169="","",SUMIFS('4. B2_CT_TacDong'!$N$3:$N$202,'4. B2_CT_TacDong'!$A$3:$A$202,A169,'4. B2_CT_TacDong'!$C$3:$C$202,"Số hóa")+SUMIFS('4. B2_CT_TacDong'!$N$3:$N$202,'4. B2_CT_TacDong'!$A$3:$A$202,A169,'4. B2_CT_TacDong'!$C$3:$C$202,"Cải tiến quy trình"))</f>
        <v/>
      </c>
      <c r="D169" s="84" t="str">
        <f>IF(A169="","",SUMIF('4. B2_CT_TacDong'!$A$3:$A$202,A169,'4. B2_CT_TacDong'!$N$3:$N$202)-C169)</f>
        <v/>
      </c>
      <c r="E169" s="84" t="str">
        <f>IF(A169="","",SUMIF('4. B2_CT_TacDong'!$A$3:$A$202,A169,'4. B2_CT_TacDong'!$O$3:$O$202))</f>
        <v/>
      </c>
      <c r="F169" s="84" t="str">
        <f t="shared" si="10"/>
        <v/>
      </c>
      <c r="G169" s="83" t="str">
        <f>IF(A169="","",IF(COUNTIFS('4. B2_CT_TacDong'!$A$3:$A$202,A169,'4. B2_CT_TacDong'!$P$3:$P$202,"ĐẠT")=0,"Chưa có dòng đạt",IF(COUNTIFS('4. B2_CT_TacDong'!$A$3:$A$202,A169,'4. B2_CT_TacDong'!$P$3:$P$202,"ĐẠT")=H169,"Đã kiểm chứng","Kiểm chứng một phần")))</f>
        <v/>
      </c>
      <c r="H169" s="83" t="str">
        <f>IF(A169="","",COUNTIF('4. B2_CT_TacDong'!$A$3:$A$202,A169))</f>
        <v/>
      </c>
      <c r="I169" s="83" t="str">
        <f t="shared" si="11"/>
        <v/>
      </c>
    </row>
    <row r="170" spans="1:9" ht="18.75">
      <c r="A170" s="83" t="str">
        <f>IF('4. B2_CT_TacDong'!A170="","",IF(COUNTIF('4. B2_CT_TacDong'!$A$3:A170,'4. B2_CT_TacDong'!A170)&gt;1,"",'4. B2_CT_TacDong'!A170))</f>
        <v/>
      </c>
      <c r="B170" s="83" t="str">
        <f>IF(A170="","",IFERROR(IF(INDEX('2. A2_CongViec'!$C$3:$C$202,MATCH(A170,'2. A2_CongViec'!$A$3:$A$202,0))="","",INDEX('2. A2_CongViec'!$C$3:$C$202,MATCH(A170,'2. A2_CongViec'!$A$3:$A$202,0))),""))</f>
        <v/>
      </c>
      <c r="C170" s="84" t="str">
        <f>IF(A170="","",SUMIFS('4. B2_CT_TacDong'!$N$3:$N$202,'4. B2_CT_TacDong'!$A$3:$A$202,A170,'4. B2_CT_TacDong'!$C$3:$C$202,"Số hóa")+SUMIFS('4. B2_CT_TacDong'!$N$3:$N$202,'4. B2_CT_TacDong'!$A$3:$A$202,A170,'4. B2_CT_TacDong'!$C$3:$C$202,"Cải tiến quy trình"))</f>
        <v/>
      </c>
      <c r="D170" s="84" t="str">
        <f>IF(A170="","",SUMIF('4. B2_CT_TacDong'!$A$3:$A$202,A170,'4. B2_CT_TacDong'!$N$3:$N$202)-C170)</f>
        <v/>
      </c>
      <c r="E170" s="84" t="str">
        <f>IF(A170="","",SUMIF('4. B2_CT_TacDong'!$A$3:$A$202,A170,'4. B2_CT_TacDong'!$O$3:$O$202))</f>
        <v/>
      </c>
      <c r="F170" s="84" t="str">
        <f t="shared" si="10"/>
        <v/>
      </c>
      <c r="G170" s="83" t="str">
        <f>IF(A170="","",IF(COUNTIFS('4. B2_CT_TacDong'!$A$3:$A$202,A170,'4. B2_CT_TacDong'!$P$3:$P$202,"ĐẠT")=0,"Chưa có dòng đạt",IF(COUNTIFS('4. B2_CT_TacDong'!$A$3:$A$202,A170,'4. B2_CT_TacDong'!$P$3:$P$202,"ĐẠT")=H170,"Đã kiểm chứng","Kiểm chứng một phần")))</f>
        <v/>
      </c>
      <c r="H170" s="83" t="str">
        <f>IF(A170="","",COUNTIF('4. B2_CT_TacDong'!$A$3:$A$202,A170))</f>
        <v/>
      </c>
      <c r="I170" s="83" t="str">
        <f t="shared" si="11"/>
        <v/>
      </c>
    </row>
    <row r="171" spans="1:9" ht="18.75">
      <c r="A171" s="83" t="str">
        <f>IF('4. B2_CT_TacDong'!A171="","",IF(COUNTIF('4. B2_CT_TacDong'!$A$3:A171,'4. B2_CT_TacDong'!A171)&gt;1,"",'4. B2_CT_TacDong'!A171))</f>
        <v/>
      </c>
      <c r="B171" s="83" t="str">
        <f>IF(A171="","",IFERROR(IF(INDEX('2. A2_CongViec'!$C$3:$C$202,MATCH(A171,'2. A2_CongViec'!$A$3:$A$202,0))="","",INDEX('2. A2_CongViec'!$C$3:$C$202,MATCH(A171,'2. A2_CongViec'!$A$3:$A$202,0))),""))</f>
        <v/>
      </c>
      <c r="C171" s="84" t="str">
        <f>IF(A171="","",SUMIFS('4. B2_CT_TacDong'!$N$3:$N$202,'4. B2_CT_TacDong'!$A$3:$A$202,A171,'4. B2_CT_TacDong'!$C$3:$C$202,"Số hóa")+SUMIFS('4. B2_CT_TacDong'!$N$3:$N$202,'4. B2_CT_TacDong'!$A$3:$A$202,A171,'4. B2_CT_TacDong'!$C$3:$C$202,"Cải tiến quy trình"))</f>
        <v/>
      </c>
      <c r="D171" s="84" t="str">
        <f>IF(A171="","",SUMIF('4. B2_CT_TacDong'!$A$3:$A$202,A171,'4. B2_CT_TacDong'!$N$3:$N$202)-C171)</f>
        <v/>
      </c>
      <c r="E171" s="84" t="str">
        <f>IF(A171="","",SUMIF('4. B2_CT_TacDong'!$A$3:$A$202,A171,'4. B2_CT_TacDong'!$O$3:$O$202))</f>
        <v/>
      </c>
      <c r="F171" s="84" t="str">
        <f t="shared" si="10"/>
        <v/>
      </c>
      <c r="G171" s="83" t="str">
        <f>IF(A171="","",IF(COUNTIFS('4. B2_CT_TacDong'!$A$3:$A$202,A171,'4. B2_CT_TacDong'!$P$3:$P$202,"ĐẠT")=0,"Chưa có dòng đạt",IF(COUNTIFS('4. B2_CT_TacDong'!$A$3:$A$202,A171,'4. B2_CT_TacDong'!$P$3:$P$202,"ĐẠT")=H171,"Đã kiểm chứng","Kiểm chứng một phần")))</f>
        <v/>
      </c>
      <c r="H171" s="83" t="str">
        <f>IF(A171="","",COUNTIF('4. B2_CT_TacDong'!$A$3:$A$202,A171))</f>
        <v/>
      </c>
      <c r="I171" s="83" t="str">
        <f t="shared" si="11"/>
        <v/>
      </c>
    </row>
    <row r="172" spans="1:9" ht="18.75">
      <c r="A172" s="83" t="str">
        <f>IF('4. B2_CT_TacDong'!A172="","",IF(COUNTIF('4. B2_CT_TacDong'!$A$3:A172,'4. B2_CT_TacDong'!A172)&gt;1,"",'4. B2_CT_TacDong'!A172))</f>
        <v/>
      </c>
      <c r="B172" s="83" t="str">
        <f>IF(A172="","",IFERROR(IF(INDEX('2. A2_CongViec'!$C$3:$C$202,MATCH(A172,'2. A2_CongViec'!$A$3:$A$202,0))="","",INDEX('2. A2_CongViec'!$C$3:$C$202,MATCH(A172,'2. A2_CongViec'!$A$3:$A$202,0))),""))</f>
        <v/>
      </c>
      <c r="C172" s="84" t="str">
        <f>IF(A172="","",SUMIFS('4. B2_CT_TacDong'!$N$3:$N$202,'4. B2_CT_TacDong'!$A$3:$A$202,A172,'4. B2_CT_TacDong'!$C$3:$C$202,"Số hóa")+SUMIFS('4. B2_CT_TacDong'!$N$3:$N$202,'4. B2_CT_TacDong'!$A$3:$A$202,A172,'4. B2_CT_TacDong'!$C$3:$C$202,"Cải tiến quy trình"))</f>
        <v/>
      </c>
      <c r="D172" s="84" t="str">
        <f>IF(A172="","",SUMIF('4. B2_CT_TacDong'!$A$3:$A$202,A172,'4. B2_CT_TacDong'!$N$3:$N$202)-C172)</f>
        <v/>
      </c>
      <c r="E172" s="84" t="str">
        <f>IF(A172="","",SUMIF('4. B2_CT_TacDong'!$A$3:$A$202,A172,'4. B2_CT_TacDong'!$O$3:$O$202))</f>
        <v/>
      </c>
      <c r="F172" s="84" t="str">
        <f t="shared" si="10"/>
        <v/>
      </c>
      <c r="G172" s="83" t="str">
        <f>IF(A172="","",IF(COUNTIFS('4. B2_CT_TacDong'!$A$3:$A$202,A172,'4. B2_CT_TacDong'!$P$3:$P$202,"ĐẠT")=0,"Chưa có dòng đạt",IF(COUNTIFS('4. B2_CT_TacDong'!$A$3:$A$202,A172,'4. B2_CT_TacDong'!$P$3:$P$202,"ĐẠT")=H172,"Đã kiểm chứng","Kiểm chứng một phần")))</f>
        <v/>
      </c>
      <c r="H172" s="83" t="str">
        <f>IF(A172="","",COUNTIF('4. B2_CT_TacDong'!$A$3:$A$202,A172))</f>
        <v/>
      </c>
      <c r="I172" s="83" t="str">
        <f t="shared" si="11"/>
        <v/>
      </c>
    </row>
    <row r="173" spans="1:9" ht="18.75">
      <c r="A173" s="83" t="str">
        <f>IF('4. B2_CT_TacDong'!A173="","",IF(COUNTIF('4. B2_CT_TacDong'!$A$3:A173,'4. B2_CT_TacDong'!A173)&gt;1,"",'4. B2_CT_TacDong'!A173))</f>
        <v/>
      </c>
      <c r="B173" s="83" t="str">
        <f>IF(A173="","",IFERROR(IF(INDEX('2. A2_CongViec'!$C$3:$C$202,MATCH(A173,'2. A2_CongViec'!$A$3:$A$202,0))="","",INDEX('2. A2_CongViec'!$C$3:$C$202,MATCH(A173,'2. A2_CongViec'!$A$3:$A$202,0))),""))</f>
        <v/>
      </c>
      <c r="C173" s="84" t="str">
        <f>IF(A173="","",SUMIFS('4. B2_CT_TacDong'!$N$3:$N$202,'4. B2_CT_TacDong'!$A$3:$A$202,A173,'4. B2_CT_TacDong'!$C$3:$C$202,"Số hóa")+SUMIFS('4. B2_CT_TacDong'!$N$3:$N$202,'4. B2_CT_TacDong'!$A$3:$A$202,A173,'4. B2_CT_TacDong'!$C$3:$C$202,"Cải tiến quy trình"))</f>
        <v/>
      </c>
      <c r="D173" s="84" t="str">
        <f>IF(A173="","",SUMIF('4. B2_CT_TacDong'!$A$3:$A$202,A173,'4. B2_CT_TacDong'!$N$3:$N$202)-C173)</f>
        <v/>
      </c>
      <c r="E173" s="84" t="str">
        <f>IF(A173="","",SUMIF('4. B2_CT_TacDong'!$A$3:$A$202,A173,'4. B2_CT_TacDong'!$O$3:$O$202))</f>
        <v/>
      </c>
      <c r="F173" s="84" t="str">
        <f t="shared" si="10"/>
        <v/>
      </c>
      <c r="G173" s="83" t="str">
        <f>IF(A173="","",IF(COUNTIFS('4. B2_CT_TacDong'!$A$3:$A$202,A173,'4. B2_CT_TacDong'!$P$3:$P$202,"ĐẠT")=0,"Chưa có dòng đạt",IF(COUNTIFS('4. B2_CT_TacDong'!$A$3:$A$202,A173,'4. B2_CT_TacDong'!$P$3:$P$202,"ĐẠT")=H173,"Đã kiểm chứng","Kiểm chứng một phần")))</f>
        <v/>
      </c>
      <c r="H173" s="83" t="str">
        <f>IF(A173="","",COUNTIF('4. B2_CT_TacDong'!$A$3:$A$202,A173))</f>
        <v/>
      </c>
      <c r="I173" s="83" t="str">
        <f t="shared" si="11"/>
        <v/>
      </c>
    </row>
    <row r="174" spans="1:9" ht="18.75">
      <c r="A174" s="83" t="str">
        <f>IF('4. B2_CT_TacDong'!A174="","",IF(COUNTIF('4. B2_CT_TacDong'!$A$3:A174,'4. B2_CT_TacDong'!A174)&gt;1,"",'4. B2_CT_TacDong'!A174))</f>
        <v/>
      </c>
      <c r="B174" s="83" t="str">
        <f>IF(A174="","",IFERROR(IF(INDEX('2. A2_CongViec'!$C$3:$C$202,MATCH(A174,'2. A2_CongViec'!$A$3:$A$202,0))="","",INDEX('2. A2_CongViec'!$C$3:$C$202,MATCH(A174,'2. A2_CongViec'!$A$3:$A$202,0))),""))</f>
        <v/>
      </c>
      <c r="C174" s="84" t="str">
        <f>IF(A174="","",SUMIFS('4. B2_CT_TacDong'!$N$3:$N$202,'4. B2_CT_TacDong'!$A$3:$A$202,A174,'4. B2_CT_TacDong'!$C$3:$C$202,"Số hóa")+SUMIFS('4. B2_CT_TacDong'!$N$3:$N$202,'4. B2_CT_TacDong'!$A$3:$A$202,A174,'4. B2_CT_TacDong'!$C$3:$C$202,"Cải tiến quy trình"))</f>
        <v/>
      </c>
      <c r="D174" s="84" t="str">
        <f>IF(A174="","",SUMIF('4. B2_CT_TacDong'!$A$3:$A$202,A174,'4. B2_CT_TacDong'!$N$3:$N$202)-C174)</f>
        <v/>
      </c>
      <c r="E174" s="84" t="str">
        <f>IF(A174="","",SUMIF('4. B2_CT_TacDong'!$A$3:$A$202,A174,'4. B2_CT_TacDong'!$O$3:$O$202))</f>
        <v/>
      </c>
      <c r="F174" s="84" t="str">
        <f t="shared" si="10"/>
        <v/>
      </c>
      <c r="G174" s="83" t="str">
        <f>IF(A174="","",IF(COUNTIFS('4. B2_CT_TacDong'!$A$3:$A$202,A174,'4. B2_CT_TacDong'!$P$3:$P$202,"ĐẠT")=0,"Chưa có dòng đạt",IF(COUNTIFS('4. B2_CT_TacDong'!$A$3:$A$202,A174,'4. B2_CT_TacDong'!$P$3:$P$202,"ĐẠT")=H174,"Đã kiểm chứng","Kiểm chứng một phần")))</f>
        <v/>
      </c>
      <c r="H174" s="83" t="str">
        <f>IF(A174="","",COUNTIF('4. B2_CT_TacDong'!$A$3:$A$202,A174))</f>
        <v/>
      </c>
      <c r="I174" s="83" t="str">
        <f t="shared" si="11"/>
        <v/>
      </c>
    </row>
    <row r="175" spans="1:9" ht="18.75">
      <c r="A175" s="83" t="str">
        <f>IF('4. B2_CT_TacDong'!A175="","",IF(COUNTIF('4. B2_CT_TacDong'!$A$3:A175,'4. B2_CT_TacDong'!A175)&gt;1,"",'4. B2_CT_TacDong'!A175))</f>
        <v/>
      </c>
      <c r="B175" s="83" t="str">
        <f>IF(A175="","",IFERROR(IF(INDEX('2. A2_CongViec'!$C$3:$C$202,MATCH(A175,'2. A2_CongViec'!$A$3:$A$202,0))="","",INDEX('2. A2_CongViec'!$C$3:$C$202,MATCH(A175,'2. A2_CongViec'!$A$3:$A$202,0))),""))</f>
        <v/>
      </c>
      <c r="C175" s="84" t="str">
        <f>IF(A175="","",SUMIFS('4. B2_CT_TacDong'!$N$3:$N$202,'4. B2_CT_TacDong'!$A$3:$A$202,A175,'4. B2_CT_TacDong'!$C$3:$C$202,"Số hóa")+SUMIFS('4. B2_CT_TacDong'!$N$3:$N$202,'4. B2_CT_TacDong'!$A$3:$A$202,A175,'4. B2_CT_TacDong'!$C$3:$C$202,"Cải tiến quy trình"))</f>
        <v/>
      </c>
      <c r="D175" s="84" t="str">
        <f>IF(A175="","",SUMIF('4. B2_CT_TacDong'!$A$3:$A$202,A175,'4. B2_CT_TacDong'!$N$3:$N$202)-C175)</f>
        <v/>
      </c>
      <c r="E175" s="84" t="str">
        <f>IF(A175="","",SUMIF('4. B2_CT_TacDong'!$A$3:$A$202,A175,'4. B2_CT_TacDong'!$O$3:$O$202))</f>
        <v/>
      </c>
      <c r="F175" s="84" t="str">
        <f t="shared" si="10"/>
        <v/>
      </c>
      <c r="G175" s="83" t="str">
        <f>IF(A175="","",IF(COUNTIFS('4. B2_CT_TacDong'!$A$3:$A$202,A175,'4. B2_CT_TacDong'!$P$3:$P$202,"ĐẠT")=0,"Chưa có dòng đạt",IF(COUNTIFS('4. B2_CT_TacDong'!$A$3:$A$202,A175,'4. B2_CT_TacDong'!$P$3:$P$202,"ĐẠT")=H175,"Đã kiểm chứng","Kiểm chứng một phần")))</f>
        <v/>
      </c>
      <c r="H175" s="83" t="str">
        <f>IF(A175="","",COUNTIF('4. B2_CT_TacDong'!$A$3:$A$202,A175))</f>
        <v/>
      </c>
      <c r="I175" s="83" t="str">
        <f t="shared" si="11"/>
        <v/>
      </c>
    </row>
    <row r="176" spans="1:9" ht="18.75">
      <c r="A176" s="83" t="str">
        <f>IF('4. B2_CT_TacDong'!A176="","",IF(COUNTIF('4. B2_CT_TacDong'!$A$3:A176,'4. B2_CT_TacDong'!A176)&gt;1,"",'4. B2_CT_TacDong'!A176))</f>
        <v/>
      </c>
      <c r="B176" s="83" t="str">
        <f>IF(A176="","",IFERROR(IF(INDEX('2. A2_CongViec'!$C$3:$C$202,MATCH(A176,'2. A2_CongViec'!$A$3:$A$202,0))="","",INDEX('2. A2_CongViec'!$C$3:$C$202,MATCH(A176,'2. A2_CongViec'!$A$3:$A$202,0))),""))</f>
        <v/>
      </c>
      <c r="C176" s="84" t="str">
        <f>IF(A176="","",SUMIFS('4. B2_CT_TacDong'!$N$3:$N$202,'4. B2_CT_TacDong'!$A$3:$A$202,A176,'4. B2_CT_TacDong'!$C$3:$C$202,"Số hóa")+SUMIFS('4. B2_CT_TacDong'!$N$3:$N$202,'4. B2_CT_TacDong'!$A$3:$A$202,A176,'4. B2_CT_TacDong'!$C$3:$C$202,"Cải tiến quy trình"))</f>
        <v/>
      </c>
      <c r="D176" s="84" t="str">
        <f>IF(A176="","",SUMIF('4. B2_CT_TacDong'!$A$3:$A$202,A176,'4. B2_CT_TacDong'!$N$3:$N$202)-C176)</f>
        <v/>
      </c>
      <c r="E176" s="84" t="str">
        <f>IF(A176="","",SUMIF('4. B2_CT_TacDong'!$A$3:$A$202,A176,'4. B2_CT_TacDong'!$O$3:$O$202))</f>
        <v/>
      </c>
      <c r="F176" s="84" t="str">
        <f t="shared" si="10"/>
        <v/>
      </c>
      <c r="G176" s="83" t="str">
        <f>IF(A176="","",IF(COUNTIFS('4. B2_CT_TacDong'!$A$3:$A$202,A176,'4. B2_CT_TacDong'!$P$3:$P$202,"ĐẠT")=0,"Chưa có dòng đạt",IF(COUNTIFS('4. B2_CT_TacDong'!$A$3:$A$202,A176,'4. B2_CT_TacDong'!$P$3:$P$202,"ĐẠT")=H176,"Đã kiểm chứng","Kiểm chứng một phần")))</f>
        <v/>
      </c>
      <c r="H176" s="83" t="str">
        <f>IF(A176="","",COUNTIF('4. B2_CT_TacDong'!$A$3:$A$202,A176))</f>
        <v/>
      </c>
      <c r="I176" s="83" t="str">
        <f t="shared" si="11"/>
        <v/>
      </c>
    </row>
    <row r="177" spans="1:9" ht="18.75">
      <c r="A177" s="83" t="str">
        <f>IF('4. B2_CT_TacDong'!A177="","",IF(COUNTIF('4. B2_CT_TacDong'!$A$3:A177,'4. B2_CT_TacDong'!A177)&gt;1,"",'4. B2_CT_TacDong'!A177))</f>
        <v/>
      </c>
      <c r="B177" s="83" t="str">
        <f>IF(A177="","",IFERROR(IF(INDEX('2. A2_CongViec'!$C$3:$C$202,MATCH(A177,'2. A2_CongViec'!$A$3:$A$202,0))="","",INDEX('2. A2_CongViec'!$C$3:$C$202,MATCH(A177,'2. A2_CongViec'!$A$3:$A$202,0))),""))</f>
        <v/>
      </c>
      <c r="C177" s="84" t="str">
        <f>IF(A177="","",SUMIFS('4. B2_CT_TacDong'!$N$3:$N$202,'4. B2_CT_TacDong'!$A$3:$A$202,A177,'4. B2_CT_TacDong'!$C$3:$C$202,"Số hóa")+SUMIFS('4. B2_CT_TacDong'!$N$3:$N$202,'4. B2_CT_TacDong'!$A$3:$A$202,A177,'4. B2_CT_TacDong'!$C$3:$C$202,"Cải tiến quy trình"))</f>
        <v/>
      </c>
      <c r="D177" s="84" t="str">
        <f>IF(A177="","",SUMIF('4. B2_CT_TacDong'!$A$3:$A$202,A177,'4. B2_CT_TacDong'!$N$3:$N$202)-C177)</f>
        <v/>
      </c>
      <c r="E177" s="84" t="str">
        <f>IF(A177="","",SUMIF('4. B2_CT_TacDong'!$A$3:$A$202,A177,'4. B2_CT_TacDong'!$O$3:$O$202))</f>
        <v/>
      </c>
      <c r="F177" s="84" t="str">
        <f t="shared" si="10"/>
        <v/>
      </c>
      <c r="G177" s="83" t="str">
        <f>IF(A177="","",IF(COUNTIFS('4. B2_CT_TacDong'!$A$3:$A$202,A177,'4. B2_CT_TacDong'!$P$3:$P$202,"ĐẠT")=0,"Chưa có dòng đạt",IF(COUNTIFS('4. B2_CT_TacDong'!$A$3:$A$202,A177,'4. B2_CT_TacDong'!$P$3:$P$202,"ĐẠT")=H177,"Đã kiểm chứng","Kiểm chứng một phần")))</f>
        <v/>
      </c>
      <c r="H177" s="83" t="str">
        <f>IF(A177="","",COUNTIF('4. B2_CT_TacDong'!$A$3:$A$202,A177))</f>
        <v/>
      </c>
      <c r="I177" s="83" t="str">
        <f t="shared" si="11"/>
        <v/>
      </c>
    </row>
    <row r="178" spans="1:9" ht="18.75">
      <c r="A178" s="83" t="str">
        <f>IF('4. B2_CT_TacDong'!A178="","",IF(COUNTIF('4. B2_CT_TacDong'!$A$3:A178,'4. B2_CT_TacDong'!A178)&gt;1,"",'4. B2_CT_TacDong'!A178))</f>
        <v/>
      </c>
      <c r="B178" s="83" t="str">
        <f>IF(A178="","",IFERROR(IF(INDEX('2. A2_CongViec'!$C$3:$C$202,MATCH(A178,'2. A2_CongViec'!$A$3:$A$202,0))="","",INDEX('2. A2_CongViec'!$C$3:$C$202,MATCH(A178,'2. A2_CongViec'!$A$3:$A$202,0))),""))</f>
        <v/>
      </c>
      <c r="C178" s="84" t="str">
        <f>IF(A178="","",SUMIFS('4. B2_CT_TacDong'!$N$3:$N$202,'4. B2_CT_TacDong'!$A$3:$A$202,A178,'4. B2_CT_TacDong'!$C$3:$C$202,"Số hóa")+SUMIFS('4. B2_CT_TacDong'!$N$3:$N$202,'4. B2_CT_TacDong'!$A$3:$A$202,A178,'4. B2_CT_TacDong'!$C$3:$C$202,"Cải tiến quy trình"))</f>
        <v/>
      </c>
      <c r="D178" s="84" t="str">
        <f>IF(A178="","",SUMIF('4. B2_CT_TacDong'!$A$3:$A$202,A178,'4. B2_CT_TacDong'!$N$3:$N$202)-C178)</f>
        <v/>
      </c>
      <c r="E178" s="84" t="str">
        <f>IF(A178="","",SUMIF('4. B2_CT_TacDong'!$A$3:$A$202,A178,'4. B2_CT_TacDong'!$O$3:$O$202))</f>
        <v/>
      </c>
      <c r="F178" s="84" t="str">
        <f t="shared" si="10"/>
        <v/>
      </c>
      <c r="G178" s="83" t="str">
        <f>IF(A178="","",IF(COUNTIFS('4. B2_CT_TacDong'!$A$3:$A$202,A178,'4. B2_CT_TacDong'!$P$3:$P$202,"ĐẠT")=0,"Chưa có dòng đạt",IF(COUNTIFS('4. B2_CT_TacDong'!$A$3:$A$202,A178,'4. B2_CT_TacDong'!$P$3:$P$202,"ĐẠT")=H178,"Đã kiểm chứng","Kiểm chứng một phần")))</f>
        <v/>
      </c>
      <c r="H178" s="83" t="str">
        <f>IF(A178="","",COUNTIF('4. B2_CT_TacDong'!$A$3:$A$202,A178))</f>
        <v/>
      </c>
      <c r="I178" s="83" t="str">
        <f t="shared" si="11"/>
        <v/>
      </c>
    </row>
    <row r="179" spans="1:9" ht="18.75">
      <c r="A179" s="83" t="str">
        <f>IF('4. B2_CT_TacDong'!A179="","",IF(COUNTIF('4. B2_CT_TacDong'!$A$3:A179,'4. B2_CT_TacDong'!A179)&gt;1,"",'4. B2_CT_TacDong'!A179))</f>
        <v/>
      </c>
      <c r="B179" s="83" t="str">
        <f>IF(A179="","",IFERROR(IF(INDEX('2. A2_CongViec'!$C$3:$C$202,MATCH(A179,'2. A2_CongViec'!$A$3:$A$202,0))="","",INDEX('2. A2_CongViec'!$C$3:$C$202,MATCH(A179,'2. A2_CongViec'!$A$3:$A$202,0))),""))</f>
        <v/>
      </c>
      <c r="C179" s="84" t="str">
        <f>IF(A179="","",SUMIFS('4. B2_CT_TacDong'!$N$3:$N$202,'4. B2_CT_TacDong'!$A$3:$A$202,A179,'4. B2_CT_TacDong'!$C$3:$C$202,"Số hóa")+SUMIFS('4. B2_CT_TacDong'!$N$3:$N$202,'4. B2_CT_TacDong'!$A$3:$A$202,A179,'4. B2_CT_TacDong'!$C$3:$C$202,"Cải tiến quy trình"))</f>
        <v/>
      </c>
      <c r="D179" s="84" t="str">
        <f>IF(A179="","",SUMIF('4. B2_CT_TacDong'!$A$3:$A$202,A179,'4. B2_CT_TacDong'!$N$3:$N$202)-C179)</f>
        <v/>
      </c>
      <c r="E179" s="84" t="str">
        <f>IF(A179="","",SUMIF('4. B2_CT_TacDong'!$A$3:$A$202,A179,'4. B2_CT_TacDong'!$O$3:$O$202))</f>
        <v/>
      </c>
      <c r="F179" s="84" t="str">
        <f t="shared" si="10"/>
        <v/>
      </c>
      <c r="G179" s="83" t="str">
        <f>IF(A179="","",IF(COUNTIFS('4. B2_CT_TacDong'!$A$3:$A$202,A179,'4. B2_CT_TacDong'!$P$3:$P$202,"ĐẠT")=0,"Chưa có dòng đạt",IF(COUNTIFS('4. B2_CT_TacDong'!$A$3:$A$202,A179,'4. B2_CT_TacDong'!$P$3:$P$202,"ĐẠT")=H179,"Đã kiểm chứng","Kiểm chứng một phần")))</f>
        <v/>
      </c>
      <c r="H179" s="83" t="str">
        <f>IF(A179="","",COUNTIF('4. B2_CT_TacDong'!$A$3:$A$202,A179))</f>
        <v/>
      </c>
      <c r="I179" s="83" t="str">
        <f t="shared" si="11"/>
        <v/>
      </c>
    </row>
    <row r="180" spans="1:9" ht="18.75">
      <c r="A180" s="83" t="str">
        <f>IF('4. B2_CT_TacDong'!A180="","",IF(COUNTIF('4. B2_CT_TacDong'!$A$3:A180,'4. B2_CT_TacDong'!A180)&gt;1,"",'4. B2_CT_TacDong'!A180))</f>
        <v/>
      </c>
      <c r="B180" s="83" t="str">
        <f>IF(A180="","",IFERROR(IF(INDEX('2. A2_CongViec'!$C$3:$C$202,MATCH(A180,'2. A2_CongViec'!$A$3:$A$202,0))="","",INDEX('2. A2_CongViec'!$C$3:$C$202,MATCH(A180,'2. A2_CongViec'!$A$3:$A$202,0))),""))</f>
        <v/>
      </c>
      <c r="C180" s="84" t="str">
        <f>IF(A180="","",SUMIFS('4. B2_CT_TacDong'!$N$3:$N$202,'4. B2_CT_TacDong'!$A$3:$A$202,A180,'4. B2_CT_TacDong'!$C$3:$C$202,"Số hóa")+SUMIFS('4. B2_CT_TacDong'!$N$3:$N$202,'4. B2_CT_TacDong'!$A$3:$A$202,A180,'4. B2_CT_TacDong'!$C$3:$C$202,"Cải tiến quy trình"))</f>
        <v/>
      </c>
      <c r="D180" s="84" t="str">
        <f>IF(A180="","",SUMIF('4. B2_CT_TacDong'!$A$3:$A$202,A180,'4. B2_CT_TacDong'!$N$3:$N$202)-C180)</f>
        <v/>
      </c>
      <c r="E180" s="84" t="str">
        <f>IF(A180="","",SUMIF('4. B2_CT_TacDong'!$A$3:$A$202,A180,'4. B2_CT_TacDong'!$O$3:$O$202))</f>
        <v/>
      </c>
      <c r="F180" s="84" t="str">
        <f t="shared" si="10"/>
        <v/>
      </c>
      <c r="G180" s="83" t="str">
        <f>IF(A180="","",IF(COUNTIFS('4. B2_CT_TacDong'!$A$3:$A$202,A180,'4. B2_CT_TacDong'!$P$3:$P$202,"ĐẠT")=0,"Chưa có dòng đạt",IF(COUNTIFS('4. B2_CT_TacDong'!$A$3:$A$202,A180,'4. B2_CT_TacDong'!$P$3:$P$202,"ĐẠT")=H180,"Đã kiểm chứng","Kiểm chứng một phần")))</f>
        <v/>
      </c>
      <c r="H180" s="83" t="str">
        <f>IF(A180="","",COUNTIF('4. B2_CT_TacDong'!$A$3:$A$202,A180))</f>
        <v/>
      </c>
      <c r="I180" s="83" t="str">
        <f t="shared" si="11"/>
        <v/>
      </c>
    </row>
    <row r="181" spans="1:9" ht="18.75">
      <c r="A181" s="83" t="str">
        <f>IF('4. B2_CT_TacDong'!A181="","",IF(COUNTIF('4. B2_CT_TacDong'!$A$3:A181,'4. B2_CT_TacDong'!A181)&gt;1,"",'4. B2_CT_TacDong'!A181))</f>
        <v/>
      </c>
      <c r="B181" s="83" t="str">
        <f>IF(A181="","",IFERROR(IF(INDEX('2. A2_CongViec'!$C$3:$C$202,MATCH(A181,'2. A2_CongViec'!$A$3:$A$202,0))="","",INDEX('2. A2_CongViec'!$C$3:$C$202,MATCH(A181,'2. A2_CongViec'!$A$3:$A$202,0))),""))</f>
        <v/>
      </c>
      <c r="C181" s="84" t="str">
        <f>IF(A181="","",SUMIFS('4. B2_CT_TacDong'!$N$3:$N$202,'4. B2_CT_TacDong'!$A$3:$A$202,A181,'4. B2_CT_TacDong'!$C$3:$C$202,"Số hóa")+SUMIFS('4. B2_CT_TacDong'!$N$3:$N$202,'4. B2_CT_TacDong'!$A$3:$A$202,A181,'4. B2_CT_TacDong'!$C$3:$C$202,"Cải tiến quy trình"))</f>
        <v/>
      </c>
      <c r="D181" s="84" t="str">
        <f>IF(A181="","",SUMIF('4. B2_CT_TacDong'!$A$3:$A$202,A181,'4. B2_CT_TacDong'!$N$3:$N$202)-C181)</f>
        <v/>
      </c>
      <c r="E181" s="84" t="str">
        <f>IF(A181="","",SUMIF('4. B2_CT_TacDong'!$A$3:$A$202,A181,'4. B2_CT_TacDong'!$O$3:$O$202))</f>
        <v/>
      </c>
      <c r="F181" s="84" t="str">
        <f t="shared" si="10"/>
        <v/>
      </c>
      <c r="G181" s="83" t="str">
        <f>IF(A181="","",IF(COUNTIFS('4. B2_CT_TacDong'!$A$3:$A$202,A181,'4. B2_CT_TacDong'!$P$3:$P$202,"ĐẠT")=0,"Chưa có dòng đạt",IF(COUNTIFS('4. B2_CT_TacDong'!$A$3:$A$202,A181,'4. B2_CT_TacDong'!$P$3:$P$202,"ĐẠT")=H181,"Đã kiểm chứng","Kiểm chứng một phần")))</f>
        <v/>
      </c>
      <c r="H181" s="83" t="str">
        <f>IF(A181="","",COUNTIF('4. B2_CT_TacDong'!$A$3:$A$202,A181))</f>
        <v/>
      </c>
      <c r="I181" s="83" t="str">
        <f t="shared" si="11"/>
        <v/>
      </c>
    </row>
    <row r="182" spans="1:9" ht="18.75">
      <c r="A182" s="83" t="str">
        <f>IF('4. B2_CT_TacDong'!A182="","",IF(COUNTIF('4. B2_CT_TacDong'!$A$3:A182,'4. B2_CT_TacDong'!A182)&gt;1,"",'4. B2_CT_TacDong'!A182))</f>
        <v/>
      </c>
      <c r="B182" s="83" t="str">
        <f>IF(A182="","",IFERROR(IF(INDEX('2. A2_CongViec'!$C$3:$C$202,MATCH(A182,'2. A2_CongViec'!$A$3:$A$202,0))="","",INDEX('2. A2_CongViec'!$C$3:$C$202,MATCH(A182,'2. A2_CongViec'!$A$3:$A$202,0))),""))</f>
        <v/>
      </c>
      <c r="C182" s="84" t="str">
        <f>IF(A182="","",SUMIFS('4. B2_CT_TacDong'!$N$3:$N$202,'4. B2_CT_TacDong'!$A$3:$A$202,A182,'4. B2_CT_TacDong'!$C$3:$C$202,"Số hóa")+SUMIFS('4. B2_CT_TacDong'!$N$3:$N$202,'4. B2_CT_TacDong'!$A$3:$A$202,A182,'4. B2_CT_TacDong'!$C$3:$C$202,"Cải tiến quy trình"))</f>
        <v/>
      </c>
      <c r="D182" s="84" t="str">
        <f>IF(A182="","",SUMIF('4. B2_CT_TacDong'!$A$3:$A$202,A182,'4. B2_CT_TacDong'!$N$3:$N$202)-C182)</f>
        <v/>
      </c>
      <c r="E182" s="84" t="str">
        <f>IF(A182="","",SUMIF('4. B2_CT_TacDong'!$A$3:$A$202,A182,'4. B2_CT_TacDong'!$O$3:$O$202))</f>
        <v/>
      </c>
      <c r="F182" s="84" t="str">
        <f t="shared" si="10"/>
        <v/>
      </c>
      <c r="G182" s="83" t="str">
        <f>IF(A182="","",IF(COUNTIFS('4. B2_CT_TacDong'!$A$3:$A$202,A182,'4. B2_CT_TacDong'!$P$3:$P$202,"ĐẠT")=0,"Chưa có dòng đạt",IF(COUNTIFS('4. B2_CT_TacDong'!$A$3:$A$202,A182,'4. B2_CT_TacDong'!$P$3:$P$202,"ĐẠT")=H182,"Đã kiểm chứng","Kiểm chứng một phần")))</f>
        <v/>
      </c>
      <c r="H182" s="83" t="str">
        <f>IF(A182="","",COUNTIF('4. B2_CT_TacDong'!$A$3:$A$202,A182))</f>
        <v/>
      </c>
      <c r="I182" s="83" t="str">
        <f t="shared" si="11"/>
        <v/>
      </c>
    </row>
    <row r="183" spans="1:9" ht="18.75">
      <c r="A183" s="83" t="str">
        <f>IF('4. B2_CT_TacDong'!A183="","",IF(COUNTIF('4. B2_CT_TacDong'!$A$3:A183,'4. B2_CT_TacDong'!A183)&gt;1,"",'4. B2_CT_TacDong'!A183))</f>
        <v/>
      </c>
      <c r="B183" s="83" t="str">
        <f>IF(A183="","",IFERROR(IF(INDEX('2. A2_CongViec'!$C$3:$C$202,MATCH(A183,'2. A2_CongViec'!$A$3:$A$202,0))="","",INDEX('2. A2_CongViec'!$C$3:$C$202,MATCH(A183,'2. A2_CongViec'!$A$3:$A$202,0))),""))</f>
        <v/>
      </c>
      <c r="C183" s="84" t="str">
        <f>IF(A183="","",SUMIFS('4. B2_CT_TacDong'!$N$3:$N$202,'4. B2_CT_TacDong'!$A$3:$A$202,A183,'4. B2_CT_TacDong'!$C$3:$C$202,"Số hóa")+SUMIFS('4. B2_CT_TacDong'!$N$3:$N$202,'4. B2_CT_TacDong'!$A$3:$A$202,A183,'4. B2_CT_TacDong'!$C$3:$C$202,"Cải tiến quy trình"))</f>
        <v/>
      </c>
      <c r="D183" s="84" t="str">
        <f>IF(A183="","",SUMIF('4. B2_CT_TacDong'!$A$3:$A$202,A183,'4. B2_CT_TacDong'!$N$3:$N$202)-C183)</f>
        <v/>
      </c>
      <c r="E183" s="84" t="str">
        <f>IF(A183="","",SUMIF('4. B2_CT_TacDong'!$A$3:$A$202,A183,'4. B2_CT_TacDong'!$O$3:$O$202))</f>
        <v/>
      </c>
      <c r="F183" s="84" t="str">
        <f t="shared" si="10"/>
        <v/>
      </c>
      <c r="G183" s="83" t="str">
        <f>IF(A183="","",IF(COUNTIFS('4. B2_CT_TacDong'!$A$3:$A$202,A183,'4. B2_CT_TacDong'!$P$3:$P$202,"ĐẠT")=0,"Chưa có dòng đạt",IF(COUNTIFS('4. B2_CT_TacDong'!$A$3:$A$202,A183,'4. B2_CT_TacDong'!$P$3:$P$202,"ĐẠT")=H183,"Đã kiểm chứng","Kiểm chứng một phần")))</f>
        <v/>
      </c>
      <c r="H183" s="83" t="str">
        <f>IF(A183="","",COUNTIF('4. B2_CT_TacDong'!$A$3:$A$202,A183))</f>
        <v/>
      </c>
      <c r="I183" s="83" t="str">
        <f t="shared" si="11"/>
        <v/>
      </c>
    </row>
    <row r="184" spans="1:9" ht="18.75">
      <c r="A184" s="83" t="str">
        <f>IF('4. B2_CT_TacDong'!A184="","",IF(COUNTIF('4. B2_CT_TacDong'!$A$3:A184,'4. B2_CT_TacDong'!A184)&gt;1,"",'4. B2_CT_TacDong'!A184))</f>
        <v/>
      </c>
      <c r="B184" s="83" t="str">
        <f>IF(A184="","",IFERROR(IF(INDEX('2. A2_CongViec'!$C$3:$C$202,MATCH(A184,'2. A2_CongViec'!$A$3:$A$202,0))="","",INDEX('2. A2_CongViec'!$C$3:$C$202,MATCH(A184,'2. A2_CongViec'!$A$3:$A$202,0))),""))</f>
        <v/>
      </c>
      <c r="C184" s="84" t="str">
        <f>IF(A184="","",SUMIFS('4. B2_CT_TacDong'!$N$3:$N$202,'4. B2_CT_TacDong'!$A$3:$A$202,A184,'4. B2_CT_TacDong'!$C$3:$C$202,"Số hóa")+SUMIFS('4. B2_CT_TacDong'!$N$3:$N$202,'4. B2_CT_TacDong'!$A$3:$A$202,A184,'4. B2_CT_TacDong'!$C$3:$C$202,"Cải tiến quy trình"))</f>
        <v/>
      </c>
      <c r="D184" s="84" t="str">
        <f>IF(A184="","",SUMIF('4. B2_CT_TacDong'!$A$3:$A$202,A184,'4. B2_CT_TacDong'!$N$3:$N$202)-C184)</f>
        <v/>
      </c>
      <c r="E184" s="84" t="str">
        <f>IF(A184="","",SUMIF('4. B2_CT_TacDong'!$A$3:$A$202,A184,'4. B2_CT_TacDong'!$O$3:$O$202))</f>
        <v/>
      </c>
      <c r="F184" s="84" t="str">
        <f t="shared" si="10"/>
        <v/>
      </c>
      <c r="G184" s="83" t="str">
        <f>IF(A184="","",IF(COUNTIFS('4. B2_CT_TacDong'!$A$3:$A$202,A184,'4. B2_CT_TacDong'!$P$3:$P$202,"ĐẠT")=0,"Chưa có dòng đạt",IF(COUNTIFS('4. B2_CT_TacDong'!$A$3:$A$202,A184,'4. B2_CT_TacDong'!$P$3:$P$202,"ĐẠT")=H184,"Đã kiểm chứng","Kiểm chứng một phần")))</f>
        <v/>
      </c>
      <c r="H184" s="83" t="str">
        <f>IF(A184="","",COUNTIF('4. B2_CT_TacDong'!$A$3:$A$202,A184))</f>
        <v/>
      </c>
      <c r="I184" s="83" t="str">
        <f t="shared" si="11"/>
        <v/>
      </c>
    </row>
    <row r="185" spans="1:9" ht="18.75">
      <c r="A185" s="83" t="str">
        <f>IF('4. B2_CT_TacDong'!A185="","",IF(COUNTIF('4. B2_CT_TacDong'!$A$3:A185,'4. B2_CT_TacDong'!A185)&gt;1,"",'4. B2_CT_TacDong'!A185))</f>
        <v/>
      </c>
      <c r="B185" s="83" t="str">
        <f>IF(A185="","",IFERROR(IF(INDEX('2. A2_CongViec'!$C$3:$C$202,MATCH(A185,'2. A2_CongViec'!$A$3:$A$202,0))="","",INDEX('2. A2_CongViec'!$C$3:$C$202,MATCH(A185,'2. A2_CongViec'!$A$3:$A$202,0))),""))</f>
        <v/>
      </c>
      <c r="C185" s="84" t="str">
        <f>IF(A185="","",SUMIFS('4. B2_CT_TacDong'!$N$3:$N$202,'4. B2_CT_TacDong'!$A$3:$A$202,A185,'4. B2_CT_TacDong'!$C$3:$C$202,"Số hóa")+SUMIFS('4. B2_CT_TacDong'!$N$3:$N$202,'4. B2_CT_TacDong'!$A$3:$A$202,A185,'4. B2_CT_TacDong'!$C$3:$C$202,"Cải tiến quy trình"))</f>
        <v/>
      </c>
      <c r="D185" s="84" t="str">
        <f>IF(A185="","",SUMIF('4. B2_CT_TacDong'!$A$3:$A$202,A185,'4. B2_CT_TacDong'!$N$3:$N$202)-C185)</f>
        <v/>
      </c>
      <c r="E185" s="84" t="str">
        <f>IF(A185="","",SUMIF('4. B2_CT_TacDong'!$A$3:$A$202,A185,'4. B2_CT_TacDong'!$O$3:$O$202))</f>
        <v/>
      </c>
      <c r="F185" s="84" t="str">
        <f t="shared" si="10"/>
        <v/>
      </c>
      <c r="G185" s="83" t="str">
        <f>IF(A185="","",IF(COUNTIFS('4. B2_CT_TacDong'!$A$3:$A$202,A185,'4. B2_CT_TacDong'!$P$3:$P$202,"ĐẠT")=0,"Chưa có dòng đạt",IF(COUNTIFS('4. B2_CT_TacDong'!$A$3:$A$202,A185,'4. B2_CT_TacDong'!$P$3:$P$202,"ĐẠT")=H185,"Đã kiểm chứng","Kiểm chứng một phần")))</f>
        <v/>
      </c>
      <c r="H185" s="83" t="str">
        <f>IF(A185="","",COUNTIF('4. B2_CT_TacDong'!$A$3:$A$202,A185))</f>
        <v/>
      </c>
      <c r="I185" s="83" t="str">
        <f t="shared" si="11"/>
        <v/>
      </c>
    </row>
    <row r="186" spans="1:9" ht="18.75">
      <c r="A186" s="83" t="str">
        <f>IF('4. B2_CT_TacDong'!A186="","",IF(COUNTIF('4. B2_CT_TacDong'!$A$3:A186,'4. B2_CT_TacDong'!A186)&gt;1,"",'4. B2_CT_TacDong'!A186))</f>
        <v/>
      </c>
      <c r="B186" s="83" t="str">
        <f>IF(A186="","",IFERROR(IF(INDEX('2. A2_CongViec'!$C$3:$C$202,MATCH(A186,'2. A2_CongViec'!$A$3:$A$202,0))="","",INDEX('2. A2_CongViec'!$C$3:$C$202,MATCH(A186,'2. A2_CongViec'!$A$3:$A$202,0))),""))</f>
        <v/>
      </c>
      <c r="C186" s="84" t="str">
        <f>IF(A186="","",SUMIFS('4. B2_CT_TacDong'!$N$3:$N$202,'4. B2_CT_TacDong'!$A$3:$A$202,A186,'4. B2_CT_TacDong'!$C$3:$C$202,"Số hóa")+SUMIFS('4. B2_CT_TacDong'!$N$3:$N$202,'4. B2_CT_TacDong'!$A$3:$A$202,A186,'4. B2_CT_TacDong'!$C$3:$C$202,"Cải tiến quy trình"))</f>
        <v/>
      </c>
      <c r="D186" s="84" t="str">
        <f>IF(A186="","",SUMIF('4. B2_CT_TacDong'!$A$3:$A$202,A186,'4. B2_CT_TacDong'!$N$3:$N$202)-C186)</f>
        <v/>
      </c>
      <c r="E186" s="84" t="str">
        <f>IF(A186="","",SUMIF('4. B2_CT_TacDong'!$A$3:$A$202,A186,'4. B2_CT_TacDong'!$O$3:$O$202))</f>
        <v/>
      </c>
      <c r="F186" s="84" t="str">
        <f t="shared" si="10"/>
        <v/>
      </c>
      <c r="G186" s="83" t="str">
        <f>IF(A186="","",IF(COUNTIFS('4. B2_CT_TacDong'!$A$3:$A$202,A186,'4. B2_CT_TacDong'!$P$3:$P$202,"ĐẠT")=0,"Chưa có dòng đạt",IF(COUNTIFS('4. B2_CT_TacDong'!$A$3:$A$202,A186,'4. B2_CT_TacDong'!$P$3:$P$202,"ĐẠT")=H186,"Đã kiểm chứng","Kiểm chứng một phần")))</f>
        <v/>
      </c>
      <c r="H186" s="83" t="str">
        <f>IF(A186="","",COUNTIF('4. B2_CT_TacDong'!$A$3:$A$202,A186))</f>
        <v/>
      </c>
      <c r="I186" s="83" t="str">
        <f t="shared" si="11"/>
        <v/>
      </c>
    </row>
    <row r="187" spans="1:9" ht="18.75">
      <c r="A187" s="83" t="str">
        <f>IF('4. B2_CT_TacDong'!A187="","",IF(COUNTIF('4. B2_CT_TacDong'!$A$3:A187,'4. B2_CT_TacDong'!A187)&gt;1,"",'4. B2_CT_TacDong'!A187))</f>
        <v/>
      </c>
      <c r="B187" s="83" t="str">
        <f>IF(A187="","",IFERROR(IF(INDEX('2. A2_CongViec'!$C$3:$C$202,MATCH(A187,'2. A2_CongViec'!$A$3:$A$202,0))="","",INDEX('2. A2_CongViec'!$C$3:$C$202,MATCH(A187,'2. A2_CongViec'!$A$3:$A$202,0))),""))</f>
        <v/>
      </c>
      <c r="C187" s="84" t="str">
        <f>IF(A187="","",SUMIFS('4. B2_CT_TacDong'!$N$3:$N$202,'4. B2_CT_TacDong'!$A$3:$A$202,A187,'4. B2_CT_TacDong'!$C$3:$C$202,"Số hóa")+SUMIFS('4. B2_CT_TacDong'!$N$3:$N$202,'4. B2_CT_TacDong'!$A$3:$A$202,A187,'4. B2_CT_TacDong'!$C$3:$C$202,"Cải tiến quy trình"))</f>
        <v/>
      </c>
      <c r="D187" s="84" t="str">
        <f>IF(A187="","",SUMIF('4. B2_CT_TacDong'!$A$3:$A$202,A187,'4. B2_CT_TacDong'!$N$3:$N$202)-C187)</f>
        <v/>
      </c>
      <c r="E187" s="84" t="str">
        <f>IF(A187="","",SUMIF('4. B2_CT_TacDong'!$A$3:$A$202,A187,'4. B2_CT_TacDong'!$O$3:$O$202))</f>
        <v/>
      </c>
      <c r="F187" s="84" t="str">
        <f t="shared" si="10"/>
        <v/>
      </c>
      <c r="G187" s="83" t="str">
        <f>IF(A187="","",IF(COUNTIFS('4. B2_CT_TacDong'!$A$3:$A$202,A187,'4. B2_CT_TacDong'!$P$3:$P$202,"ĐẠT")=0,"Chưa có dòng đạt",IF(COUNTIFS('4. B2_CT_TacDong'!$A$3:$A$202,A187,'4. B2_CT_TacDong'!$P$3:$P$202,"ĐẠT")=H187,"Đã kiểm chứng","Kiểm chứng một phần")))</f>
        <v/>
      </c>
      <c r="H187" s="83" t="str">
        <f>IF(A187="","",COUNTIF('4. B2_CT_TacDong'!$A$3:$A$202,A187))</f>
        <v/>
      </c>
      <c r="I187" s="83" t="str">
        <f t="shared" si="11"/>
        <v/>
      </c>
    </row>
    <row r="188" spans="1:9" ht="18.75">
      <c r="A188" s="83" t="str">
        <f>IF('4. B2_CT_TacDong'!A188="","",IF(COUNTIF('4. B2_CT_TacDong'!$A$3:A188,'4. B2_CT_TacDong'!A188)&gt;1,"",'4. B2_CT_TacDong'!A188))</f>
        <v/>
      </c>
      <c r="B188" s="83" t="str">
        <f>IF(A188="","",IFERROR(IF(INDEX('2. A2_CongViec'!$C$3:$C$202,MATCH(A188,'2. A2_CongViec'!$A$3:$A$202,0))="","",INDEX('2. A2_CongViec'!$C$3:$C$202,MATCH(A188,'2. A2_CongViec'!$A$3:$A$202,0))),""))</f>
        <v/>
      </c>
      <c r="C188" s="84" t="str">
        <f>IF(A188="","",SUMIFS('4. B2_CT_TacDong'!$N$3:$N$202,'4. B2_CT_TacDong'!$A$3:$A$202,A188,'4. B2_CT_TacDong'!$C$3:$C$202,"Số hóa")+SUMIFS('4. B2_CT_TacDong'!$N$3:$N$202,'4. B2_CT_TacDong'!$A$3:$A$202,A188,'4. B2_CT_TacDong'!$C$3:$C$202,"Cải tiến quy trình"))</f>
        <v/>
      </c>
      <c r="D188" s="84" t="str">
        <f>IF(A188="","",SUMIF('4. B2_CT_TacDong'!$A$3:$A$202,A188,'4. B2_CT_TacDong'!$N$3:$N$202)-C188)</f>
        <v/>
      </c>
      <c r="E188" s="84" t="str">
        <f>IF(A188="","",SUMIF('4. B2_CT_TacDong'!$A$3:$A$202,A188,'4. B2_CT_TacDong'!$O$3:$O$202))</f>
        <v/>
      </c>
      <c r="F188" s="84" t="str">
        <f t="shared" si="10"/>
        <v/>
      </c>
      <c r="G188" s="83" t="str">
        <f>IF(A188="","",IF(COUNTIFS('4. B2_CT_TacDong'!$A$3:$A$202,A188,'4. B2_CT_TacDong'!$P$3:$P$202,"ĐẠT")=0,"Chưa có dòng đạt",IF(COUNTIFS('4. B2_CT_TacDong'!$A$3:$A$202,A188,'4. B2_CT_TacDong'!$P$3:$P$202,"ĐẠT")=H188,"Đã kiểm chứng","Kiểm chứng một phần")))</f>
        <v/>
      </c>
      <c r="H188" s="83" t="str">
        <f>IF(A188="","",COUNTIF('4. B2_CT_TacDong'!$A$3:$A$202,A188))</f>
        <v/>
      </c>
      <c r="I188" s="83" t="str">
        <f t="shared" si="11"/>
        <v/>
      </c>
    </row>
    <row r="189" spans="1:9" ht="18.75">
      <c r="A189" s="83" t="str">
        <f>IF('4. B2_CT_TacDong'!A189="","",IF(COUNTIF('4. B2_CT_TacDong'!$A$3:A189,'4. B2_CT_TacDong'!A189)&gt;1,"",'4. B2_CT_TacDong'!A189))</f>
        <v/>
      </c>
      <c r="B189" s="83" t="str">
        <f>IF(A189="","",IFERROR(IF(INDEX('2. A2_CongViec'!$C$3:$C$202,MATCH(A189,'2. A2_CongViec'!$A$3:$A$202,0))="","",INDEX('2. A2_CongViec'!$C$3:$C$202,MATCH(A189,'2. A2_CongViec'!$A$3:$A$202,0))),""))</f>
        <v/>
      </c>
      <c r="C189" s="84" t="str">
        <f>IF(A189="","",SUMIFS('4. B2_CT_TacDong'!$N$3:$N$202,'4. B2_CT_TacDong'!$A$3:$A$202,A189,'4. B2_CT_TacDong'!$C$3:$C$202,"Số hóa")+SUMIFS('4. B2_CT_TacDong'!$N$3:$N$202,'4. B2_CT_TacDong'!$A$3:$A$202,A189,'4. B2_CT_TacDong'!$C$3:$C$202,"Cải tiến quy trình"))</f>
        <v/>
      </c>
      <c r="D189" s="84" t="str">
        <f>IF(A189="","",SUMIF('4. B2_CT_TacDong'!$A$3:$A$202,A189,'4. B2_CT_TacDong'!$N$3:$N$202)-C189)</f>
        <v/>
      </c>
      <c r="E189" s="84" t="str">
        <f>IF(A189="","",SUMIF('4. B2_CT_TacDong'!$A$3:$A$202,A189,'4. B2_CT_TacDong'!$O$3:$O$202))</f>
        <v/>
      </c>
      <c r="F189" s="84" t="str">
        <f t="shared" si="10"/>
        <v/>
      </c>
      <c r="G189" s="83" t="str">
        <f>IF(A189="","",IF(COUNTIFS('4. B2_CT_TacDong'!$A$3:$A$202,A189,'4. B2_CT_TacDong'!$P$3:$P$202,"ĐẠT")=0,"Chưa có dòng đạt",IF(COUNTIFS('4. B2_CT_TacDong'!$A$3:$A$202,A189,'4. B2_CT_TacDong'!$P$3:$P$202,"ĐẠT")=H189,"Đã kiểm chứng","Kiểm chứng một phần")))</f>
        <v/>
      </c>
      <c r="H189" s="83" t="str">
        <f>IF(A189="","",COUNTIF('4. B2_CT_TacDong'!$A$3:$A$202,A189))</f>
        <v/>
      </c>
      <c r="I189" s="83" t="str">
        <f t="shared" si="11"/>
        <v/>
      </c>
    </row>
    <row r="190" spans="1:9" ht="18.75">
      <c r="A190" s="83" t="str">
        <f>IF('4. B2_CT_TacDong'!A190="","",IF(COUNTIF('4. B2_CT_TacDong'!$A$3:A190,'4. B2_CT_TacDong'!A190)&gt;1,"",'4. B2_CT_TacDong'!A190))</f>
        <v/>
      </c>
      <c r="B190" s="83" t="str">
        <f>IF(A190="","",IFERROR(IF(INDEX('2. A2_CongViec'!$C$3:$C$202,MATCH(A190,'2. A2_CongViec'!$A$3:$A$202,0))="","",INDEX('2. A2_CongViec'!$C$3:$C$202,MATCH(A190,'2. A2_CongViec'!$A$3:$A$202,0))),""))</f>
        <v/>
      </c>
      <c r="C190" s="84" t="str">
        <f>IF(A190="","",SUMIFS('4. B2_CT_TacDong'!$N$3:$N$202,'4. B2_CT_TacDong'!$A$3:$A$202,A190,'4. B2_CT_TacDong'!$C$3:$C$202,"Số hóa")+SUMIFS('4. B2_CT_TacDong'!$N$3:$N$202,'4. B2_CT_TacDong'!$A$3:$A$202,A190,'4. B2_CT_TacDong'!$C$3:$C$202,"Cải tiến quy trình"))</f>
        <v/>
      </c>
      <c r="D190" s="84" t="str">
        <f>IF(A190="","",SUMIF('4. B2_CT_TacDong'!$A$3:$A$202,A190,'4. B2_CT_TacDong'!$N$3:$N$202)-C190)</f>
        <v/>
      </c>
      <c r="E190" s="84" t="str">
        <f>IF(A190="","",SUMIF('4. B2_CT_TacDong'!$A$3:$A$202,A190,'4. B2_CT_TacDong'!$O$3:$O$202))</f>
        <v/>
      </c>
      <c r="F190" s="84" t="str">
        <f t="shared" si="10"/>
        <v/>
      </c>
      <c r="G190" s="83" t="str">
        <f>IF(A190="","",IF(COUNTIFS('4. B2_CT_TacDong'!$A$3:$A$202,A190,'4. B2_CT_TacDong'!$P$3:$P$202,"ĐẠT")=0,"Chưa có dòng đạt",IF(COUNTIFS('4. B2_CT_TacDong'!$A$3:$A$202,A190,'4. B2_CT_TacDong'!$P$3:$P$202,"ĐẠT")=H190,"Đã kiểm chứng","Kiểm chứng một phần")))</f>
        <v/>
      </c>
      <c r="H190" s="83" t="str">
        <f>IF(A190="","",COUNTIF('4. B2_CT_TacDong'!$A$3:$A$202,A190))</f>
        <v/>
      </c>
      <c r="I190" s="83" t="str">
        <f t="shared" si="11"/>
        <v/>
      </c>
    </row>
    <row r="191" spans="1:9" ht="18.75">
      <c r="A191" s="83" t="str">
        <f>IF('4. B2_CT_TacDong'!A191="","",IF(COUNTIF('4. B2_CT_TacDong'!$A$3:A191,'4. B2_CT_TacDong'!A191)&gt;1,"",'4. B2_CT_TacDong'!A191))</f>
        <v/>
      </c>
      <c r="B191" s="83" t="str">
        <f>IF(A191="","",IFERROR(IF(INDEX('2. A2_CongViec'!$C$3:$C$202,MATCH(A191,'2. A2_CongViec'!$A$3:$A$202,0))="","",INDEX('2. A2_CongViec'!$C$3:$C$202,MATCH(A191,'2. A2_CongViec'!$A$3:$A$202,0))),""))</f>
        <v/>
      </c>
      <c r="C191" s="84" t="str">
        <f>IF(A191="","",SUMIFS('4. B2_CT_TacDong'!$N$3:$N$202,'4. B2_CT_TacDong'!$A$3:$A$202,A191,'4. B2_CT_TacDong'!$C$3:$C$202,"Số hóa")+SUMIFS('4. B2_CT_TacDong'!$N$3:$N$202,'4. B2_CT_TacDong'!$A$3:$A$202,A191,'4. B2_CT_TacDong'!$C$3:$C$202,"Cải tiến quy trình"))</f>
        <v/>
      </c>
      <c r="D191" s="84" t="str">
        <f>IF(A191="","",SUMIF('4. B2_CT_TacDong'!$A$3:$A$202,A191,'4. B2_CT_TacDong'!$N$3:$N$202)-C191)</f>
        <v/>
      </c>
      <c r="E191" s="84" t="str">
        <f>IF(A191="","",SUMIF('4. B2_CT_TacDong'!$A$3:$A$202,A191,'4. B2_CT_TacDong'!$O$3:$O$202))</f>
        <v/>
      </c>
      <c r="F191" s="84" t="str">
        <f t="shared" si="10"/>
        <v/>
      </c>
      <c r="G191" s="83" t="str">
        <f>IF(A191="","",IF(COUNTIFS('4. B2_CT_TacDong'!$A$3:$A$202,A191,'4. B2_CT_TacDong'!$P$3:$P$202,"ĐẠT")=0,"Chưa có dòng đạt",IF(COUNTIFS('4. B2_CT_TacDong'!$A$3:$A$202,A191,'4. B2_CT_TacDong'!$P$3:$P$202,"ĐẠT")=H191,"Đã kiểm chứng","Kiểm chứng một phần")))</f>
        <v/>
      </c>
      <c r="H191" s="83" t="str">
        <f>IF(A191="","",COUNTIF('4. B2_CT_TacDong'!$A$3:$A$202,A191))</f>
        <v/>
      </c>
      <c r="I191" s="83" t="str">
        <f t="shared" si="11"/>
        <v/>
      </c>
    </row>
    <row r="192" spans="1:9" ht="18.75">
      <c r="A192" s="83" t="str">
        <f>IF('4. B2_CT_TacDong'!A192="","",IF(COUNTIF('4. B2_CT_TacDong'!$A$3:A192,'4. B2_CT_TacDong'!A192)&gt;1,"",'4. B2_CT_TacDong'!A192))</f>
        <v/>
      </c>
      <c r="B192" s="83" t="str">
        <f>IF(A192="","",IFERROR(IF(INDEX('2. A2_CongViec'!$C$3:$C$202,MATCH(A192,'2. A2_CongViec'!$A$3:$A$202,0))="","",INDEX('2. A2_CongViec'!$C$3:$C$202,MATCH(A192,'2. A2_CongViec'!$A$3:$A$202,0))),""))</f>
        <v/>
      </c>
      <c r="C192" s="84" t="str">
        <f>IF(A192="","",SUMIFS('4. B2_CT_TacDong'!$N$3:$N$202,'4. B2_CT_TacDong'!$A$3:$A$202,A192,'4. B2_CT_TacDong'!$C$3:$C$202,"Số hóa")+SUMIFS('4. B2_CT_TacDong'!$N$3:$N$202,'4. B2_CT_TacDong'!$A$3:$A$202,A192,'4. B2_CT_TacDong'!$C$3:$C$202,"Cải tiến quy trình"))</f>
        <v/>
      </c>
      <c r="D192" s="84" t="str">
        <f>IF(A192="","",SUMIF('4. B2_CT_TacDong'!$A$3:$A$202,A192,'4. B2_CT_TacDong'!$N$3:$N$202)-C192)</f>
        <v/>
      </c>
      <c r="E192" s="84" t="str">
        <f>IF(A192="","",SUMIF('4. B2_CT_TacDong'!$A$3:$A$202,A192,'4. B2_CT_TacDong'!$O$3:$O$202))</f>
        <v/>
      </c>
      <c r="F192" s="84" t="str">
        <f t="shared" si="10"/>
        <v/>
      </c>
      <c r="G192" s="83" t="str">
        <f>IF(A192="","",IF(COUNTIFS('4. B2_CT_TacDong'!$A$3:$A$202,A192,'4. B2_CT_TacDong'!$P$3:$P$202,"ĐẠT")=0,"Chưa có dòng đạt",IF(COUNTIFS('4. B2_CT_TacDong'!$A$3:$A$202,A192,'4. B2_CT_TacDong'!$P$3:$P$202,"ĐẠT")=H192,"Đã kiểm chứng","Kiểm chứng một phần")))</f>
        <v/>
      </c>
      <c r="H192" s="83" t="str">
        <f>IF(A192="","",COUNTIF('4. B2_CT_TacDong'!$A$3:$A$202,A192))</f>
        <v/>
      </c>
      <c r="I192" s="83" t="str">
        <f t="shared" si="11"/>
        <v/>
      </c>
    </row>
    <row r="193" spans="1:9" ht="18.75">
      <c r="A193" s="83" t="str">
        <f>IF('4. B2_CT_TacDong'!A193="","",IF(COUNTIF('4. B2_CT_TacDong'!$A$3:A193,'4. B2_CT_TacDong'!A193)&gt;1,"",'4. B2_CT_TacDong'!A193))</f>
        <v/>
      </c>
      <c r="B193" s="83" t="str">
        <f>IF(A193="","",IFERROR(IF(INDEX('2. A2_CongViec'!$C$3:$C$202,MATCH(A193,'2. A2_CongViec'!$A$3:$A$202,0))="","",INDEX('2. A2_CongViec'!$C$3:$C$202,MATCH(A193,'2. A2_CongViec'!$A$3:$A$202,0))),""))</f>
        <v/>
      </c>
      <c r="C193" s="84" t="str">
        <f>IF(A193="","",SUMIFS('4. B2_CT_TacDong'!$N$3:$N$202,'4. B2_CT_TacDong'!$A$3:$A$202,A193,'4. B2_CT_TacDong'!$C$3:$C$202,"Số hóa")+SUMIFS('4. B2_CT_TacDong'!$N$3:$N$202,'4. B2_CT_TacDong'!$A$3:$A$202,A193,'4. B2_CT_TacDong'!$C$3:$C$202,"Cải tiến quy trình"))</f>
        <v/>
      </c>
      <c r="D193" s="84" t="str">
        <f>IF(A193="","",SUMIF('4. B2_CT_TacDong'!$A$3:$A$202,A193,'4. B2_CT_TacDong'!$N$3:$N$202)-C193)</f>
        <v/>
      </c>
      <c r="E193" s="84" t="str">
        <f>IF(A193="","",SUMIF('4. B2_CT_TacDong'!$A$3:$A$202,A193,'4. B2_CT_TacDong'!$O$3:$O$202))</f>
        <v/>
      </c>
      <c r="F193" s="84" t="str">
        <f t="shared" si="10"/>
        <v/>
      </c>
      <c r="G193" s="83" t="str">
        <f>IF(A193="","",IF(COUNTIFS('4. B2_CT_TacDong'!$A$3:$A$202,A193,'4. B2_CT_TacDong'!$P$3:$P$202,"ĐẠT")=0,"Chưa có dòng đạt",IF(COUNTIFS('4. B2_CT_TacDong'!$A$3:$A$202,A193,'4. B2_CT_TacDong'!$P$3:$P$202,"ĐẠT")=H193,"Đã kiểm chứng","Kiểm chứng một phần")))</f>
        <v/>
      </c>
      <c r="H193" s="83" t="str">
        <f>IF(A193="","",COUNTIF('4. B2_CT_TacDong'!$A$3:$A$202,A193))</f>
        <v/>
      </c>
      <c r="I193" s="83" t="str">
        <f t="shared" si="11"/>
        <v/>
      </c>
    </row>
    <row r="194" spans="1:9" ht="18.75">
      <c r="A194" s="83" t="str">
        <f>IF('4. B2_CT_TacDong'!A194="","",IF(COUNTIF('4. B2_CT_TacDong'!$A$3:A194,'4. B2_CT_TacDong'!A194)&gt;1,"",'4. B2_CT_TacDong'!A194))</f>
        <v/>
      </c>
      <c r="B194" s="83" t="str">
        <f>IF(A194="","",IFERROR(IF(INDEX('2. A2_CongViec'!$C$3:$C$202,MATCH(A194,'2. A2_CongViec'!$A$3:$A$202,0))="","",INDEX('2. A2_CongViec'!$C$3:$C$202,MATCH(A194,'2. A2_CongViec'!$A$3:$A$202,0))),""))</f>
        <v/>
      </c>
      <c r="C194" s="84" t="str">
        <f>IF(A194="","",SUMIFS('4. B2_CT_TacDong'!$N$3:$N$202,'4. B2_CT_TacDong'!$A$3:$A$202,A194,'4. B2_CT_TacDong'!$C$3:$C$202,"Số hóa")+SUMIFS('4. B2_CT_TacDong'!$N$3:$N$202,'4. B2_CT_TacDong'!$A$3:$A$202,A194,'4. B2_CT_TacDong'!$C$3:$C$202,"Cải tiến quy trình"))</f>
        <v/>
      </c>
      <c r="D194" s="84" t="str">
        <f>IF(A194="","",SUMIF('4. B2_CT_TacDong'!$A$3:$A$202,A194,'4. B2_CT_TacDong'!$N$3:$N$202)-C194)</f>
        <v/>
      </c>
      <c r="E194" s="84" t="str">
        <f>IF(A194="","",SUMIF('4. B2_CT_TacDong'!$A$3:$A$202,A194,'4. B2_CT_TacDong'!$O$3:$O$202))</f>
        <v/>
      </c>
      <c r="F194" s="84" t="str">
        <f t="shared" si="10"/>
        <v/>
      </c>
      <c r="G194" s="83" t="str">
        <f>IF(A194="","",IF(COUNTIFS('4. B2_CT_TacDong'!$A$3:$A$202,A194,'4. B2_CT_TacDong'!$P$3:$P$202,"ĐẠT")=0,"Chưa có dòng đạt",IF(COUNTIFS('4. B2_CT_TacDong'!$A$3:$A$202,A194,'4. B2_CT_TacDong'!$P$3:$P$202,"ĐẠT")=H194,"Đã kiểm chứng","Kiểm chứng một phần")))</f>
        <v/>
      </c>
      <c r="H194" s="83" t="str">
        <f>IF(A194="","",COUNTIF('4. B2_CT_TacDong'!$A$3:$A$202,A194))</f>
        <v/>
      </c>
      <c r="I194" s="83" t="str">
        <f t="shared" si="11"/>
        <v/>
      </c>
    </row>
    <row r="195" spans="1:9" ht="18.75">
      <c r="A195" s="83" t="str">
        <f>IF('4. B2_CT_TacDong'!A195="","",IF(COUNTIF('4. B2_CT_TacDong'!$A$3:A195,'4. B2_CT_TacDong'!A195)&gt;1,"",'4. B2_CT_TacDong'!A195))</f>
        <v/>
      </c>
      <c r="B195" s="83" t="str">
        <f>IF(A195="","",IFERROR(IF(INDEX('2. A2_CongViec'!$C$3:$C$202,MATCH(A195,'2. A2_CongViec'!$A$3:$A$202,0))="","",INDEX('2. A2_CongViec'!$C$3:$C$202,MATCH(A195,'2. A2_CongViec'!$A$3:$A$202,0))),""))</f>
        <v/>
      </c>
      <c r="C195" s="84" t="str">
        <f>IF(A195="","",SUMIFS('4. B2_CT_TacDong'!$N$3:$N$202,'4. B2_CT_TacDong'!$A$3:$A$202,A195,'4. B2_CT_TacDong'!$C$3:$C$202,"Số hóa")+SUMIFS('4. B2_CT_TacDong'!$N$3:$N$202,'4. B2_CT_TacDong'!$A$3:$A$202,A195,'4. B2_CT_TacDong'!$C$3:$C$202,"Cải tiến quy trình"))</f>
        <v/>
      </c>
      <c r="D195" s="84" t="str">
        <f>IF(A195="","",SUMIF('4. B2_CT_TacDong'!$A$3:$A$202,A195,'4. B2_CT_TacDong'!$N$3:$N$202)-C195)</f>
        <v/>
      </c>
      <c r="E195" s="84" t="str">
        <f>IF(A195="","",SUMIF('4. B2_CT_TacDong'!$A$3:$A$202,A195,'4. B2_CT_TacDong'!$O$3:$O$202))</f>
        <v/>
      </c>
      <c r="F195" s="84" t="str">
        <f t="shared" ref="F195:F202" si="12">IF(A195="","",E195-C195-D195)</f>
        <v/>
      </c>
      <c r="G195" s="83" t="str">
        <f>IF(A195="","",IF(COUNTIFS('4. B2_CT_TacDong'!$A$3:$A$202,A195,'4. B2_CT_TacDong'!$P$3:$P$202,"ĐẠT")=0,"Chưa có dòng đạt",IF(COUNTIFS('4. B2_CT_TacDong'!$A$3:$A$202,A195,'4. B2_CT_TacDong'!$P$3:$P$202,"ĐẠT")=H195,"Đã kiểm chứng","Kiểm chứng một phần")))</f>
        <v/>
      </c>
      <c r="H195" s="83" t="str">
        <f>IF(A195="","",COUNTIF('4. B2_CT_TacDong'!$A$3:$A$202,A195))</f>
        <v/>
      </c>
      <c r="I195" s="83" t="str">
        <f t="shared" ref="I195:I202" si="13">IF(A195="","",IF(G195="Đã kiểm chứng","ĐẠT",IF(G195="Kiểm chứng một phần","CÓ DÒNG CHƯA ĐẠT – CHỈ TÍNH DÒNG ĐẠT","CHƯA CÓ DÒNG ĐẠT – KHÔNG TÍNH TÁC ĐỘNG")))</f>
        <v/>
      </c>
    </row>
    <row r="196" spans="1:9" ht="18.75">
      <c r="A196" s="83" t="str">
        <f>IF('4. B2_CT_TacDong'!A196="","",IF(COUNTIF('4. B2_CT_TacDong'!$A$3:A196,'4. B2_CT_TacDong'!A196)&gt;1,"",'4. B2_CT_TacDong'!A196))</f>
        <v/>
      </c>
      <c r="B196" s="83" t="str">
        <f>IF(A196="","",IFERROR(IF(INDEX('2. A2_CongViec'!$C$3:$C$202,MATCH(A196,'2. A2_CongViec'!$A$3:$A$202,0))="","",INDEX('2. A2_CongViec'!$C$3:$C$202,MATCH(A196,'2. A2_CongViec'!$A$3:$A$202,0))),""))</f>
        <v/>
      </c>
      <c r="C196" s="84" t="str">
        <f>IF(A196="","",SUMIFS('4. B2_CT_TacDong'!$N$3:$N$202,'4. B2_CT_TacDong'!$A$3:$A$202,A196,'4. B2_CT_TacDong'!$C$3:$C$202,"Số hóa")+SUMIFS('4. B2_CT_TacDong'!$N$3:$N$202,'4. B2_CT_TacDong'!$A$3:$A$202,A196,'4. B2_CT_TacDong'!$C$3:$C$202,"Cải tiến quy trình"))</f>
        <v/>
      </c>
      <c r="D196" s="84" t="str">
        <f>IF(A196="","",SUMIF('4. B2_CT_TacDong'!$A$3:$A$202,A196,'4. B2_CT_TacDong'!$N$3:$N$202)-C196)</f>
        <v/>
      </c>
      <c r="E196" s="84" t="str">
        <f>IF(A196="","",SUMIF('4. B2_CT_TacDong'!$A$3:$A$202,A196,'4. B2_CT_TacDong'!$O$3:$O$202))</f>
        <v/>
      </c>
      <c r="F196" s="84" t="str">
        <f t="shared" si="12"/>
        <v/>
      </c>
      <c r="G196" s="83" t="str">
        <f>IF(A196="","",IF(COUNTIFS('4. B2_CT_TacDong'!$A$3:$A$202,A196,'4. B2_CT_TacDong'!$P$3:$P$202,"ĐẠT")=0,"Chưa có dòng đạt",IF(COUNTIFS('4. B2_CT_TacDong'!$A$3:$A$202,A196,'4. B2_CT_TacDong'!$P$3:$P$202,"ĐẠT")=H196,"Đã kiểm chứng","Kiểm chứng một phần")))</f>
        <v/>
      </c>
      <c r="H196" s="83" t="str">
        <f>IF(A196="","",COUNTIF('4. B2_CT_TacDong'!$A$3:$A$202,A196))</f>
        <v/>
      </c>
      <c r="I196" s="83" t="str">
        <f t="shared" si="13"/>
        <v/>
      </c>
    </row>
    <row r="197" spans="1:9" ht="18.75">
      <c r="A197" s="83" t="str">
        <f>IF('4. B2_CT_TacDong'!A197="","",IF(COUNTIF('4. B2_CT_TacDong'!$A$3:A197,'4. B2_CT_TacDong'!A197)&gt;1,"",'4. B2_CT_TacDong'!A197))</f>
        <v/>
      </c>
      <c r="B197" s="83" t="str">
        <f>IF(A197="","",IFERROR(IF(INDEX('2. A2_CongViec'!$C$3:$C$202,MATCH(A197,'2. A2_CongViec'!$A$3:$A$202,0))="","",INDEX('2. A2_CongViec'!$C$3:$C$202,MATCH(A197,'2. A2_CongViec'!$A$3:$A$202,0))),""))</f>
        <v/>
      </c>
      <c r="C197" s="84" t="str">
        <f>IF(A197="","",SUMIFS('4. B2_CT_TacDong'!$N$3:$N$202,'4. B2_CT_TacDong'!$A$3:$A$202,A197,'4. B2_CT_TacDong'!$C$3:$C$202,"Số hóa")+SUMIFS('4. B2_CT_TacDong'!$N$3:$N$202,'4. B2_CT_TacDong'!$A$3:$A$202,A197,'4. B2_CT_TacDong'!$C$3:$C$202,"Cải tiến quy trình"))</f>
        <v/>
      </c>
      <c r="D197" s="84" t="str">
        <f>IF(A197="","",SUMIF('4. B2_CT_TacDong'!$A$3:$A$202,A197,'4. B2_CT_TacDong'!$N$3:$N$202)-C197)</f>
        <v/>
      </c>
      <c r="E197" s="84" t="str">
        <f>IF(A197="","",SUMIF('4. B2_CT_TacDong'!$A$3:$A$202,A197,'4. B2_CT_TacDong'!$O$3:$O$202))</f>
        <v/>
      </c>
      <c r="F197" s="84" t="str">
        <f t="shared" si="12"/>
        <v/>
      </c>
      <c r="G197" s="83" t="str">
        <f>IF(A197="","",IF(COUNTIFS('4. B2_CT_TacDong'!$A$3:$A$202,A197,'4. B2_CT_TacDong'!$P$3:$P$202,"ĐẠT")=0,"Chưa có dòng đạt",IF(COUNTIFS('4. B2_CT_TacDong'!$A$3:$A$202,A197,'4. B2_CT_TacDong'!$P$3:$P$202,"ĐẠT")=H197,"Đã kiểm chứng","Kiểm chứng một phần")))</f>
        <v/>
      </c>
      <c r="H197" s="83" t="str">
        <f>IF(A197="","",COUNTIF('4. B2_CT_TacDong'!$A$3:$A$202,A197))</f>
        <v/>
      </c>
      <c r="I197" s="83" t="str">
        <f t="shared" si="13"/>
        <v/>
      </c>
    </row>
    <row r="198" spans="1:9" ht="18.75">
      <c r="A198" s="83" t="str">
        <f>IF('4. B2_CT_TacDong'!A198="","",IF(COUNTIF('4. B2_CT_TacDong'!$A$3:A198,'4. B2_CT_TacDong'!A198)&gt;1,"",'4. B2_CT_TacDong'!A198))</f>
        <v/>
      </c>
      <c r="B198" s="83" t="str">
        <f>IF(A198="","",IFERROR(IF(INDEX('2. A2_CongViec'!$C$3:$C$202,MATCH(A198,'2. A2_CongViec'!$A$3:$A$202,0))="","",INDEX('2. A2_CongViec'!$C$3:$C$202,MATCH(A198,'2. A2_CongViec'!$A$3:$A$202,0))),""))</f>
        <v/>
      </c>
      <c r="C198" s="84" t="str">
        <f>IF(A198="","",SUMIFS('4. B2_CT_TacDong'!$N$3:$N$202,'4. B2_CT_TacDong'!$A$3:$A$202,A198,'4. B2_CT_TacDong'!$C$3:$C$202,"Số hóa")+SUMIFS('4. B2_CT_TacDong'!$N$3:$N$202,'4. B2_CT_TacDong'!$A$3:$A$202,A198,'4. B2_CT_TacDong'!$C$3:$C$202,"Cải tiến quy trình"))</f>
        <v/>
      </c>
      <c r="D198" s="84" t="str">
        <f>IF(A198="","",SUMIF('4. B2_CT_TacDong'!$A$3:$A$202,A198,'4. B2_CT_TacDong'!$N$3:$N$202)-C198)</f>
        <v/>
      </c>
      <c r="E198" s="84" t="str">
        <f>IF(A198="","",SUMIF('4. B2_CT_TacDong'!$A$3:$A$202,A198,'4. B2_CT_TacDong'!$O$3:$O$202))</f>
        <v/>
      </c>
      <c r="F198" s="84" t="str">
        <f t="shared" si="12"/>
        <v/>
      </c>
      <c r="G198" s="83" t="str">
        <f>IF(A198="","",IF(COUNTIFS('4. B2_CT_TacDong'!$A$3:$A$202,A198,'4. B2_CT_TacDong'!$P$3:$P$202,"ĐẠT")=0,"Chưa có dòng đạt",IF(COUNTIFS('4. B2_CT_TacDong'!$A$3:$A$202,A198,'4. B2_CT_TacDong'!$P$3:$P$202,"ĐẠT")=H198,"Đã kiểm chứng","Kiểm chứng một phần")))</f>
        <v/>
      </c>
      <c r="H198" s="83" t="str">
        <f>IF(A198="","",COUNTIF('4. B2_CT_TacDong'!$A$3:$A$202,A198))</f>
        <v/>
      </c>
      <c r="I198" s="83" t="str">
        <f t="shared" si="13"/>
        <v/>
      </c>
    </row>
    <row r="199" spans="1:9" ht="18.75">
      <c r="A199" s="83" t="str">
        <f>IF('4. B2_CT_TacDong'!A199="","",IF(COUNTIF('4. B2_CT_TacDong'!$A$3:A199,'4. B2_CT_TacDong'!A199)&gt;1,"",'4. B2_CT_TacDong'!A199))</f>
        <v/>
      </c>
      <c r="B199" s="83" t="str">
        <f>IF(A199="","",IFERROR(IF(INDEX('2. A2_CongViec'!$C$3:$C$202,MATCH(A199,'2. A2_CongViec'!$A$3:$A$202,0))="","",INDEX('2. A2_CongViec'!$C$3:$C$202,MATCH(A199,'2. A2_CongViec'!$A$3:$A$202,0))),""))</f>
        <v/>
      </c>
      <c r="C199" s="84" t="str">
        <f>IF(A199="","",SUMIFS('4. B2_CT_TacDong'!$N$3:$N$202,'4. B2_CT_TacDong'!$A$3:$A$202,A199,'4. B2_CT_TacDong'!$C$3:$C$202,"Số hóa")+SUMIFS('4. B2_CT_TacDong'!$N$3:$N$202,'4. B2_CT_TacDong'!$A$3:$A$202,A199,'4. B2_CT_TacDong'!$C$3:$C$202,"Cải tiến quy trình"))</f>
        <v/>
      </c>
      <c r="D199" s="84" t="str">
        <f>IF(A199="","",SUMIF('4. B2_CT_TacDong'!$A$3:$A$202,A199,'4. B2_CT_TacDong'!$N$3:$N$202)-C199)</f>
        <v/>
      </c>
      <c r="E199" s="84" t="str">
        <f>IF(A199="","",SUMIF('4. B2_CT_TacDong'!$A$3:$A$202,A199,'4. B2_CT_TacDong'!$O$3:$O$202))</f>
        <v/>
      </c>
      <c r="F199" s="84" t="str">
        <f t="shared" si="12"/>
        <v/>
      </c>
      <c r="G199" s="83" t="str">
        <f>IF(A199="","",IF(COUNTIFS('4. B2_CT_TacDong'!$A$3:$A$202,A199,'4. B2_CT_TacDong'!$P$3:$P$202,"ĐẠT")=0,"Chưa có dòng đạt",IF(COUNTIFS('4. B2_CT_TacDong'!$A$3:$A$202,A199,'4. B2_CT_TacDong'!$P$3:$P$202,"ĐẠT")=H199,"Đã kiểm chứng","Kiểm chứng một phần")))</f>
        <v/>
      </c>
      <c r="H199" s="83" t="str">
        <f>IF(A199="","",COUNTIF('4. B2_CT_TacDong'!$A$3:$A$202,A199))</f>
        <v/>
      </c>
      <c r="I199" s="83" t="str">
        <f t="shared" si="13"/>
        <v/>
      </c>
    </row>
    <row r="200" spans="1:9" ht="18.75">
      <c r="A200" s="83" t="str">
        <f>IF('4. B2_CT_TacDong'!A200="","",IF(COUNTIF('4. B2_CT_TacDong'!$A$3:A200,'4. B2_CT_TacDong'!A200)&gt;1,"",'4. B2_CT_TacDong'!A200))</f>
        <v/>
      </c>
      <c r="B200" s="83" t="str">
        <f>IF(A200="","",IFERROR(IF(INDEX('2. A2_CongViec'!$C$3:$C$202,MATCH(A200,'2. A2_CongViec'!$A$3:$A$202,0))="","",INDEX('2. A2_CongViec'!$C$3:$C$202,MATCH(A200,'2. A2_CongViec'!$A$3:$A$202,0))),""))</f>
        <v/>
      </c>
      <c r="C200" s="84" t="str">
        <f>IF(A200="","",SUMIFS('4. B2_CT_TacDong'!$N$3:$N$202,'4. B2_CT_TacDong'!$A$3:$A$202,A200,'4. B2_CT_TacDong'!$C$3:$C$202,"Số hóa")+SUMIFS('4. B2_CT_TacDong'!$N$3:$N$202,'4. B2_CT_TacDong'!$A$3:$A$202,A200,'4. B2_CT_TacDong'!$C$3:$C$202,"Cải tiến quy trình"))</f>
        <v/>
      </c>
      <c r="D200" s="84" t="str">
        <f>IF(A200="","",SUMIF('4. B2_CT_TacDong'!$A$3:$A$202,A200,'4. B2_CT_TacDong'!$N$3:$N$202)-C200)</f>
        <v/>
      </c>
      <c r="E200" s="84" t="str">
        <f>IF(A200="","",SUMIF('4. B2_CT_TacDong'!$A$3:$A$202,A200,'4. B2_CT_TacDong'!$O$3:$O$202))</f>
        <v/>
      </c>
      <c r="F200" s="84" t="str">
        <f t="shared" si="12"/>
        <v/>
      </c>
      <c r="G200" s="83" t="str">
        <f>IF(A200="","",IF(COUNTIFS('4. B2_CT_TacDong'!$A$3:$A$202,A200,'4. B2_CT_TacDong'!$P$3:$P$202,"ĐẠT")=0,"Chưa có dòng đạt",IF(COUNTIFS('4. B2_CT_TacDong'!$A$3:$A$202,A200,'4. B2_CT_TacDong'!$P$3:$P$202,"ĐẠT")=H200,"Đã kiểm chứng","Kiểm chứng một phần")))</f>
        <v/>
      </c>
      <c r="H200" s="83" t="str">
        <f>IF(A200="","",COUNTIF('4. B2_CT_TacDong'!$A$3:$A$202,A200))</f>
        <v/>
      </c>
      <c r="I200" s="83" t="str">
        <f t="shared" si="13"/>
        <v/>
      </c>
    </row>
    <row r="201" spans="1:9" ht="18.75">
      <c r="A201" s="83" t="str">
        <f>IF('4. B2_CT_TacDong'!A201="","",IF(COUNTIF('4. B2_CT_TacDong'!$A$3:A201,'4. B2_CT_TacDong'!A201)&gt;1,"",'4. B2_CT_TacDong'!A201))</f>
        <v/>
      </c>
      <c r="B201" s="83" t="str">
        <f>IF(A201="","",IFERROR(IF(INDEX('2. A2_CongViec'!$C$3:$C$202,MATCH(A201,'2. A2_CongViec'!$A$3:$A$202,0))="","",INDEX('2. A2_CongViec'!$C$3:$C$202,MATCH(A201,'2. A2_CongViec'!$A$3:$A$202,0))),""))</f>
        <v/>
      </c>
      <c r="C201" s="84" t="str">
        <f>IF(A201="","",SUMIFS('4. B2_CT_TacDong'!$N$3:$N$202,'4. B2_CT_TacDong'!$A$3:$A$202,A201,'4. B2_CT_TacDong'!$C$3:$C$202,"Số hóa")+SUMIFS('4. B2_CT_TacDong'!$N$3:$N$202,'4. B2_CT_TacDong'!$A$3:$A$202,A201,'4. B2_CT_TacDong'!$C$3:$C$202,"Cải tiến quy trình"))</f>
        <v/>
      </c>
      <c r="D201" s="84" t="str">
        <f>IF(A201="","",SUMIF('4. B2_CT_TacDong'!$A$3:$A$202,A201,'4. B2_CT_TacDong'!$N$3:$N$202)-C201)</f>
        <v/>
      </c>
      <c r="E201" s="84" t="str">
        <f>IF(A201="","",SUMIF('4. B2_CT_TacDong'!$A$3:$A$202,A201,'4. B2_CT_TacDong'!$O$3:$O$202))</f>
        <v/>
      </c>
      <c r="F201" s="84" t="str">
        <f t="shared" si="12"/>
        <v/>
      </c>
      <c r="G201" s="83" t="str">
        <f>IF(A201="","",IF(COUNTIFS('4. B2_CT_TacDong'!$A$3:$A$202,A201,'4. B2_CT_TacDong'!$P$3:$P$202,"ĐẠT")=0,"Chưa có dòng đạt",IF(COUNTIFS('4. B2_CT_TacDong'!$A$3:$A$202,A201,'4. B2_CT_TacDong'!$P$3:$P$202,"ĐẠT")=H201,"Đã kiểm chứng","Kiểm chứng một phần")))</f>
        <v/>
      </c>
      <c r="H201" s="83" t="str">
        <f>IF(A201="","",COUNTIF('4. B2_CT_TacDong'!$A$3:$A$202,A201))</f>
        <v/>
      </c>
      <c r="I201" s="83" t="str">
        <f t="shared" si="13"/>
        <v/>
      </c>
    </row>
    <row r="202" spans="1:9" ht="18.75">
      <c r="A202" s="83" t="str">
        <f>IF('4. B2_CT_TacDong'!A202="","",IF(COUNTIF('4. B2_CT_TacDong'!$A$3:A202,'4. B2_CT_TacDong'!A202)&gt;1,"",'4. B2_CT_TacDong'!A202))</f>
        <v/>
      </c>
      <c r="B202" s="83" t="str">
        <f>IF(A202="","",IFERROR(IF(INDEX('2. A2_CongViec'!$C$3:$C$202,MATCH(A202,'2. A2_CongViec'!$A$3:$A$202,0))="","",INDEX('2. A2_CongViec'!$C$3:$C$202,MATCH(A202,'2. A2_CongViec'!$A$3:$A$202,0))),""))</f>
        <v/>
      </c>
      <c r="C202" s="84" t="str">
        <f>IF(A202="","",SUMIFS('4. B2_CT_TacDong'!$N$3:$N$202,'4. B2_CT_TacDong'!$A$3:$A$202,A202,'4. B2_CT_TacDong'!$C$3:$C$202,"Số hóa")+SUMIFS('4. B2_CT_TacDong'!$N$3:$N$202,'4. B2_CT_TacDong'!$A$3:$A$202,A202,'4. B2_CT_TacDong'!$C$3:$C$202,"Cải tiến quy trình"))</f>
        <v/>
      </c>
      <c r="D202" s="84" t="str">
        <f>IF(A202="","",SUMIF('4. B2_CT_TacDong'!$A$3:$A$202,A202,'4. B2_CT_TacDong'!$N$3:$N$202)-C202)</f>
        <v/>
      </c>
      <c r="E202" s="84" t="str">
        <f>IF(A202="","",SUMIF('4. B2_CT_TacDong'!$A$3:$A$202,A202,'4. B2_CT_TacDong'!$O$3:$O$202))</f>
        <v/>
      </c>
      <c r="F202" s="84" t="str">
        <f t="shared" si="12"/>
        <v/>
      </c>
      <c r="G202" s="83" t="str">
        <f>IF(A202="","",IF(COUNTIFS('4. B2_CT_TacDong'!$A$3:$A$202,A202,'4. B2_CT_TacDong'!$P$3:$P$202,"ĐẠT")=0,"Chưa có dòng đạt",IF(COUNTIFS('4. B2_CT_TacDong'!$A$3:$A$202,A202,'4. B2_CT_TacDong'!$P$3:$P$202,"ĐẠT")=H202,"Đã kiểm chứng","Kiểm chứng một phần")))</f>
        <v/>
      </c>
      <c r="H202" s="83" t="str">
        <f>IF(A202="","",COUNTIF('4. B2_CT_TacDong'!$A$3:$A$202,A202))</f>
        <v/>
      </c>
      <c r="I202" s="83" t="str">
        <f t="shared" si="13"/>
        <v/>
      </c>
    </row>
  </sheetData>
  <sheetProtection password="EC8F" sheet="1" formatColumns="0" formatRows="0" autoFilter="0"/>
  <mergeCells count="1">
    <mergeCell ref="A1:D1"/>
  </mergeCells>
  <hyperlinks>
    <hyperlink ref="F1" location="'HD_DIEN_BIEU'!A77" display="→ Hướng dẫn điền: HD_DIEN_BIEU" xr:uid="{00000000-0004-0000-0600-000000000000}"/>
  </hyperlinks>
  <pageMargins left="0.7" right="0.7" top="0.75" bottom="0.75" header="0.3" footer="0.3"/>
  <pageSetup paperSize="9" scale="89"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202"/>
  <sheetViews>
    <sheetView workbookViewId="0">
      <pane ySplit="2" topLeftCell="A3" activePane="bottomLeft" state="frozen"/>
      <selection pane="bottomLeft" activeCell="C10" sqref="C10"/>
    </sheetView>
  </sheetViews>
  <sheetFormatPr defaultRowHeight="14.25"/>
  <cols>
    <col min="1" max="1" width="22" customWidth="1"/>
    <col min="2" max="7" width="20" customWidth="1"/>
    <col min="8" max="8" width="16.125" customWidth="1"/>
    <col min="9" max="9" width="15" customWidth="1"/>
    <col min="10" max="10" width="28" customWidth="1"/>
    <col min="11" max="11" width="35" customWidth="1"/>
  </cols>
  <sheetData>
    <row r="1" spans="1:11" ht="22.5" customHeight="1">
      <c r="A1" s="19" t="s">
        <v>946</v>
      </c>
      <c r="D1" s="80" t="s">
        <v>941</v>
      </c>
    </row>
    <row r="2" spans="1:11" s="9" customFormat="1" ht="34.700000000000003" customHeight="1">
      <c r="A2" s="22" t="s">
        <v>173</v>
      </c>
      <c r="B2" s="22" t="s">
        <v>449</v>
      </c>
      <c r="C2" s="22" t="s">
        <v>454</v>
      </c>
      <c r="D2" s="22" t="s">
        <v>459</v>
      </c>
      <c r="E2" s="22" t="s">
        <v>464</v>
      </c>
      <c r="F2" s="73" t="s">
        <v>469</v>
      </c>
      <c r="G2" s="24" t="s">
        <v>151</v>
      </c>
      <c r="H2" s="24" t="s">
        <v>479</v>
      </c>
      <c r="I2" s="24" t="s">
        <v>485</v>
      </c>
      <c r="J2" s="24" t="s">
        <v>491</v>
      </c>
      <c r="K2" s="25" t="s">
        <v>496</v>
      </c>
    </row>
    <row r="3" spans="1:11" s="64" customFormat="1" ht="18.75">
      <c r="A3" s="81"/>
      <c r="B3" s="81"/>
      <c r="C3" s="81"/>
      <c r="D3" s="81"/>
      <c r="E3" s="85" t="str">
        <f t="shared" ref="E3:E34" si="0">IF(A3="","",IF(NOT(OR(J3="Phổ biến (40 giờ/tuần)",J3="Đặc thù")),"",IF(OR(J3="Đặc thù",H3&lt;&gt;""),IF(AND(ISNUMBER(H3),H3&gt;0,F3&lt;&gt;"",I3="Đã kiểm chứng"),H3,""),QUY_GIO_PP2)))</f>
        <v/>
      </c>
      <c r="F3" s="81"/>
      <c r="G3" s="81"/>
      <c r="H3" s="81"/>
      <c r="I3" s="81"/>
      <c r="J3" s="81"/>
      <c r="K3" s="83" t="str">
        <f t="shared" ref="K3:K34" si="1">IF(A3="","",IF(J3="","CHƯA CHỌN CHẾ ĐỘ LÀM VIỆC",IF(NOT(OR(J3="Phổ biến (40 giờ/tuần)",J3="Đặc thù")),"CHẾ ĐỘ KHÔNG HỢP LỆ",IF(AND(J3="Đặc thù",E3=""),"THIẾU GIỜ ĐẶC THÙ",IF(AND(H3&lt;&gt;"",E3=""),"GIỜ CHƯA XÁC NHẬN",IF(E3="","THIẾU MẪU SỐ","ĐẠT"))))))</f>
        <v/>
      </c>
    </row>
    <row r="4" spans="1:11" s="64" customFormat="1" ht="18.75">
      <c r="A4" s="81"/>
      <c r="B4" s="81"/>
      <c r="C4" s="81"/>
      <c r="D4" s="81"/>
      <c r="E4" s="85" t="str">
        <f t="shared" si="0"/>
        <v/>
      </c>
      <c r="F4" s="81"/>
      <c r="G4" s="81"/>
      <c r="H4" s="81"/>
      <c r="I4" s="81"/>
      <c r="J4" s="81"/>
      <c r="K4" s="83" t="str">
        <f t="shared" si="1"/>
        <v/>
      </c>
    </row>
    <row r="5" spans="1:11" ht="18.75">
      <c r="A5" s="81"/>
      <c r="B5" s="81"/>
      <c r="C5" s="81"/>
      <c r="D5" s="81"/>
      <c r="E5" s="85" t="str">
        <f t="shared" si="0"/>
        <v/>
      </c>
      <c r="F5" s="81"/>
      <c r="G5" s="81"/>
      <c r="H5" s="81"/>
      <c r="I5" s="81"/>
      <c r="J5" s="81"/>
      <c r="K5" s="83" t="str">
        <f t="shared" si="1"/>
        <v/>
      </c>
    </row>
    <row r="6" spans="1:11" ht="18.75">
      <c r="A6" s="81"/>
      <c r="B6" s="81"/>
      <c r="C6" s="81"/>
      <c r="D6" s="81"/>
      <c r="E6" s="85" t="str">
        <f t="shared" si="0"/>
        <v/>
      </c>
      <c r="F6" s="81"/>
      <c r="G6" s="81"/>
      <c r="H6" s="81"/>
      <c r="I6" s="81"/>
      <c r="J6" s="81"/>
      <c r="K6" s="83" t="str">
        <f t="shared" si="1"/>
        <v/>
      </c>
    </row>
    <row r="7" spans="1:11" s="59" customFormat="1" ht="18.75">
      <c r="A7" s="81"/>
      <c r="B7" s="81"/>
      <c r="C7" s="81"/>
      <c r="D7" s="81"/>
      <c r="E7" s="85" t="str">
        <f t="shared" si="0"/>
        <v/>
      </c>
      <c r="F7" s="81"/>
      <c r="G7" s="81"/>
      <c r="H7" s="81"/>
      <c r="I7" s="81"/>
      <c r="J7" s="81"/>
      <c r="K7" s="83" t="str">
        <f t="shared" si="1"/>
        <v/>
      </c>
    </row>
    <row r="8" spans="1:11" s="59" customFormat="1" ht="18.75">
      <c r="A8" s="81"/>
      <c r="B8" s="81"/>
      <c r="C8" s="81"/>
      <c r="D8" s="81"/>
      <c r="E8" s="85" t="str">
        <f t="shared" si="0"/>
        <v/>
      </c>
      <c r="F8" s="81"/>
      <c r="G8" s="81"/>
      <c r="H8" s="81"/>
      <c r="I8" s="81"/>
      <c r="J8" s="81"/>
      <c r="K8" s="83" t="str">
        <f t="shared" si="1"/>
        <v/>
      </c>
    </row>
    <row r="9" spans="1:11" s="59" customFormat="1" ht="18.75">
      <c r="A9" s="81"/>
      <c r="B9" s="81"/>
      <c r="C9" s="81"/>
      <c r="D9" s="81"/>
      <c r="E9" s="85" t="str">
        <f t="shared" si="0"/>
        <v/>
      </c>
      <c r="F9" s="81"/>
      <c r="G9" s="81"/>
      <c r="H9" s="81"/>
      <c r="I9" s="81"/>
      <c r="J9" s="81"/>
      <c r="K9" s="83" t="str">
        <f t="shared" si="1"/>
        <v/>
      </c>
    </row>
    <row r="10" spans="1:11" s="59" customFormat="1" ht="18.75">
      <c r="A10" s="81"/>
      <c r="B10" s="81"/>
      <c r="C10" s="81"/>
      <c r="D10" s="81"/>
      <c r="E10" s="85" t="str">
        <f t="shared" si="0"/>
        <v/>
      </c>
      <c r="F10" s="81"/>
      <c r="G10" s="81"/>
      <c r="H10" s="81"/>
      <c r="I10" s="81"/>
      <c r="J10" s="81"/>
      <c r="K10" s="83" t="str">
        <f t="shared" si="1"/>
        <v/>
      </c>
    </row>
    <row r="11" spans="1:11" s="59" customFormat="1" ht="18.75">
      <c r="A11" s="81"/>
      <c r="B11" s="81"/>
      <c r="C11" s="81"/>
      <c r="D11" s="81"/>
      <c r="E11" s="85" t="str">
        <f t="shared" si="0"/>
        <v/>
      </c>
      <c r="F11" s="81"/>
      <c r="G11" s="81"/>
      <c r="H11" s="81"/>
      <c r="I11" s="81"/>
      <c r="J11" s="81"/>
      <c r="K11" s="83" t="str">
        <f t="shared" si="1"/>
        <v/>
      </c>
    </row>
    <row r="12" spans="1:11" s="59" customFormat="1" ht="18.75">
      <c r="A12" s="81"/>
      <c r="B12" s="81"/>
      <c r="C12" s="81"/>
      <c r="D12" s="81"/>
      <c r="E12" s="85" t="str">
        <f t="shared" si="0"/>
        <v/>
      </c>
      <c r="F12" s="81"/>
      <c r="G12" s="81"/>
      <c r="H12" s="81"/>
      <c r="I12" s="81"/>
      <c r="J12" s="81"/>
      <c r="K12" s="83" t="str">
        <f t="shared" si="1"/>
        <v/>
      </c>
    </row>
    <row r="13" spans="1:11" s="59" customFormat="1" ht="18.75">
      <c r="A13" s="81"/>
      <c r="B13" s="81"/>
      <c r="C13" s="81"/>
      <c r="D13" s="81"/>
      <c r="E13" s="85" t="str">
        <f t="shared" si="0"/>
        <v/>
      </c>
      <c r="F13" s="81"/>
      <c r="G13" s="81"/>
      <c r="H13" s="81"/>
      <c r="I13" s="81"/>
      <c r="J13" s="81"/>
      <c r="K13" s="83" t="str">
        <f t="shared" si="1"/>
        <v/>
      </c>
    </row>
    <row r="14" spans="1:11" s="59" customFormat="1" ht="18.75">
      <c r="A14" s="81"/>
      <c r="B14" s="81"/>
      <c r="C14" s="81"/>
      <c r="D14" s="81"/>
      <c r="E14" s="85" t="str">
        <f t="shared" si="0"/>
        <v/>
      </c>
      <c r="F14" s="81"/>
      <c r="G14" s="81"/>
      <c r="H14" s="81"/>
      <c r="I14" s="81"/>
      <c r="J14" s="81"/>
      <c r="K14" s="83" t="str">
        <f t="shared" si="1"/>
        <v/>
      </c>
    </row>
    <row r="15" spans="1:11" s="59" customFormat="1" ht="18.75">
      <c r="A15" s="81"/>
      <c r="B15" s="81"/>
      <c r="C15" s="81"/>
      <c r="D15" s="81"/>
      <c r="E15" s="85" t="str">
        <f t="shared" si="0"/>
        <v/>
      </c>
      <c r="F15" s="81"/>
      <c r="G15" s="81"/>
      <c r="H15" s="81"/>
      <c r="I15" s="81"/>
      <c r="J15" s="81"/>
      <c r="K15" s="83" t="str">
        <f t="shared" si="1"/>
        <v/>
      </c>
    </row>
    <row r="16" spans="1:11" s="59" customFormat="1" ht="18.75">
      <c r="A16" s="81"/>
      <c r="B16" s="81"/>
      <c r="C16" s="81"/>
      <c r="D16" s="81"/>
      <c r="E16" s="85" t="str">
        <f t="shared" si="0"/>
        <v/>
      </c>
      <c r="F16" s="81"/>
      <c r="G16" s="81"/>
      <c r="H16" s="81"/>
      <c r="I16" s="81"/>
      <c r="J16" s="81"/>
      <c r="K16" s="83" t="str">
        <f t="shared" si="1"/>
        <v/>
      </c>
    </row>
    <row r="17" spans="1:11" s="59" customFormat="1" ht="18.75">
      <c r="A17" s="81"/>
      <c r="B17" s="81"/>
      <c r="C17" s="81"/>
      <c r="D17" s="81"/>
      <c r="E17" s="85" t="str">
        <f t="shared" si="0"/>
        <v/>
      </c>
      <c r="F17" s="81"/>
      <c r="G17" s="81"/>
      <c r="H17" s="81"/>
      <c r="I17" s="81"/>
      <c r="J17" s="81"/>
      <c r="K17" s="83" t="str">
        <f t="shared" si="1"/>
        <v/>
      </c>
    </row>
    <row r="18" spans="1:11" s="59" customFormat="1" ht="18.75">
      <c r="A18" s="81"/>
      <c r="B18" s="81"/>
      <c r="C18" s="81"/>
      <c r="D18" s="81"/>
      <c r="E18" s="85" t="str">
        <f t="shared" si="0"/>
        <v/>
      </c>
      <c r="F18" s="81"/>
      <c r="G18" s="81"/>
      <c r="H18" s="81"/>
      <c r="I18" s="81"/>
      <c r="J18" s="81"/>
      <c r="K18" s="83" t="str">
        <f t="shared" si="1"/>
        <v/>
      </c>
    </row>
    <row r="19" spans="1:11" s="59" customFormat="1" ht="18.75">
      <c r="A19" s="81"/>
      <c r="B19" s="81"/>
      <c r="C19" s="81"/>
      <c r="D19" s="81"/>
      <c r="E19" s="85" t="str">
        <f t="shared" si="0"/>
        <v/>
      </c>
      <c r="F19" s="81"/>
      <c r="G19" s="81"/>
      <c r="H19" s="81"/>
      <c r="I19" s="81"/>
      <c r="J19" s="81"/>
      <c r="K19" s="83" t="str">
        <f t="shared" si="1"/>
        <v/>
      </c>
    </row>
    <row r="20" spans="1:11" s="59" customFormat="1" ht="18.75">
      <c r="A20" s="81"/>
      <c r="B20" s="81"/>
      <c r="C20" s="81"/>
      <c r="D20" s="81"/>
      <c r="E20" s="85" t="str">
        <f t="shared" si="0"/>
        <v/>
      </c>
      <c r="F20" s="81"/>
      <c r="G20" s="81"/>
      <c r="H20" s="81"/>
      <c r="I20" s="81"/>
      <c r="J20" s="81"/>
      <c r="K20" s="83" t="str">
        <f t="shared" si="1"/>
        <v/>
      </c>
    </row>
    <row r="21" spans="1:11" ht="18.75">
      <c r="A21" s="81"/>
      <c r="B21" s="81"/>
      <c r="C21" s="81"/>
      <c r="D21" s="81"/>
      <c r="E21" s="85" t="str">
        <f t="shared" si="0"/>
        <v/>
      </c>
      <c r="F21" s="81"/>
      <c r="G21" s="81"/>
      <c r="H21" s="81"/>
      <c r="I21" s="81"/>
      <c r="J21" s="81"/>
      <c r="K21" s="83" t="str">
        <f t="shared" si="1"/>
        <v/>
      </c>
    </row>
    <row r="22" spans="1:11" ht="18.75">
      <c r="A22" s="81"/>
      <c r="B22" s="81"/>
      <c r="C22" s="81"/>
      <c r="D22" s="81"/>
      <c r="E22" s="85" t="str">
        <f t="shared" si="0"/>
        <v/>
      </c>
      <c r="F22" s="81"/>
      <c r="G22" s="81"/>
      <c r="H22" s="81"/>
      <c r="I22" s="81"/>
      <c r="J22" s="81"/>
      <c r="K22" s="83" t="str">
        <f t="shared" si="1"/>
        <v/>
      </c>
    </row>
    <row r="23" spans="1:11" ht="18.75">
      <c r="A23" s="81"/>
      <c r="B23" s="81"/>
      <c r="C23" s="81"/>
      <c r="D23" s="81"/>
      <c r="E23" s="85" t="str">
        <f t="shared" si="0"/>
        <v/>
      </c>
      <c r="F23" s="81"/>
      <c r="G23" s="81"/>
      <c r="H23" s="81"/>
      <c r="I23" s="81"/>
      <c r="J23" s="81"/>
      <c r="K23" s="83" t="str">
        <f t="shared" si="1"/>
        <v/>
      </c>
    </row>
    <row r="24" spans="1:11" ht="18.75">
      <c r="A24" s="81"/>
      <c r="B24" s="81"/>
      <c r="C24" s="81"/>
      <c r="D24" s="81"/>
      <c r="E24" s="85" t="str">
        <f t="shared" si="0"/>
        <v/>
      </c>
      <c r="F24" s="81"/>
      <c r="G24" s="81"/>
      <c r="H24" s="81"/>
      <c r="I24" s="81"/>
      <c r="J24" s="81"/>
      <c r="K24" s="83" t="str">
        <f t="shared" si="1"/>
        <v/>
      </c>
    </row>
    <row r="25" spans="1:11" ht="18.75">
      <c r="A25" s="81"/>
      <c r="B25" s="81"/>
      <c r="C25" s="81"/>
      <c r="D25" s="81"/>
      <c r="E25" s="85" t="str">
        <f t="shared" si="0"/>
        <v/>
      </c>
      <c r="F25" s="81"/>
      <c r="G25" s="81"/>
      <c r="H25" s="81"/>
      <c r="I25" s="81"/>
      <c r="J25" s="81"/>
      <c r="K25" s="83" t="str">
        <f t="shared" si="1"/>
        <v/>
      </c>
    </row>
    <row r="26" spans="1:11" ht="18.75">
      <c r="A26" s="81"/>
      <c r="B26" s="81"/>
      <c r="C26" s="81"/>
      <c r="D26" s="81"/>
      <c r="E26" s="85" t="str">
        <f t="shared" si="0"/>
        <v/>
      </c>
      <c r="F26" s="81"/>
      <c r="G26" s="81"/>
      <c r="H26" s="81"/>
      <c r="I26" s="81"/>
      <c r="J26" s="81"/>
      <c r="K26" s="83" t="str">
        <f t="shared" si="1"/>
        <v/>
      </c>
    </row>
    <row r="27" spans="1:11" ht="18.75">
      <c r="A27" s="81"/>
      <c r="B27" s="81"/>
      <c r="C27" s="81"/>
      <c r="D27" s="81"/>
      <c r="E27" s="85" t="str">
        <f t="shared" si="0"/>
        <v/>
      </c>
      <c r="F27" s="81"/>
      <c r="G27" s="81"/>
      <c r="H27" s="81"/>
      <c r="I27" s="81"/>
      <c r="J27" s="81"/>
      <c r="K27" s="83" t="str">
        <f t="shared" si="1"/>
        <v/>
      </c>
    </row>
    <row r="28" spans="1:11" ht="18.75">
      <c r="A28" s="81"/>
      <c r="B28" s="81"/>
      <c r="C28" s="81"/>
      <c r="D28" s="81"/>
      <c r="E28" s="85" t="str">
        <f t="shared" si="0"/>
        <v/>
      </c>
      <c r="F28" s="81"/>
      <c r="G28" s="81"/>
      <c r="H28" s="81"/>
      <c r="I28" s="81"/>
      <c r="J28" s="81"/>
      <c r="K28" s="83" t="str">
        <f t="shared" si="1"/>
        <v/>
      </c>
    </row>
    <row r="29" spans="1:11" ht="18.75">
      <c r="A29" s="81"/>
      <c r="B29" s="81"/>
      <c r="C29" s="81"/>
      <c r="D29" s="81"/>
      <c r="E29" s="85" t="str">
        <f t="shared" si="0"/>
        <v/>
      </c>
      <c r="F29" s="81"/>
      <c r="G29" s="81"/>
      <c r="H29" s="81"/>
      <c r="I29" s="81"/>
      <c r="J29" s="81"/>
      <c r="K29" s="83" t="str">
        <f t="shared" si="1"/>
        <v/>
      </c>
    </row>
    <row r="30" spans="1:11" ht="18.75">
      <c r="A30" s="81"/>
      <c r="B30" s="81"/>
      <c r="C30" s="81"/>
      <c r="D30" s="81"/>
      <c r="E30" s="85" t="str">
        <f t="shared" si="0"/>
        <v/>
      </c>
      <c r="F30" s="81"/>
      <c r="G30" s="81"/>
      <c r="H30" s="81"/>
      <c r="I30" s="81"/>
      <c r="J30" s="81"/>
      <c r="K30" s="83" t="str">
        <f t="shared" si="1"/>
        <v/>
      </c>
    </row>
    <row r="31" spans="1:11" ht="18.75">
      <c r="A31" s="81"/>
      <c r="B31" s="81"/>
      <c r="C31" s="81"/>
      <c r="D31" s="81"/>
      <c r="E31" s="85" t="str">
        <f t="shared" si="0"/>
        <v/>
      </c>
      <c r="F31" s="81"/>
      <c r="G31" s="81"/>
      <c r="H31" s="81"/>
      <c r="I31" s="81"/>
      <c r="J31" s="81"/>
      <c r="K31" s="83" t="str">
        <f t="shared" si="1"/>
        <v/>
      </c>
    </row>
    <row r="32" spans="1:11" ht="18.75">
      <c r="A32" s="81"/>
      <c r="B32" s="81"/>
      <c r="C32" s="81"/>
      <c r="D32" s="81"/>
      <c r="E32" s="85" t="str">
        <f t="shared" si="0"/>
        <v/>
      </c>
      <c r="F32" s="81"/>
      <c r="G32" s="81"/>
      <c r="H32" s="81"/>
      <c r="I32" s="81"/>
      <c r="J32" s="81"/>
      <c r="K32" s="83" t="str">
        <f t="shared" si="1"/>
        <v/>
      </c>
    </row>
    <row r="33" spans="1:11" ht="18.75">
      <c r="A33" s="81"/>
      <c r="B33" s="81"/>
      <c r="C33" s="81"/>
      <c r="D33" s="81"/>
      <c r="E33" s="85" t="str">
        <f t="shared" si="0"/>
        <v/>
      </c>
      <c r="F33" s="81"/>
      <c r="G33" s="81"/>
      <c r="H33" s="81"/>
      <c r="I33" s="81"/>
      <c r="J33" s="81"/>
      <c r="K33" s="83" t="str">
        <f t="shared" si="1"/>
        <v/>
      </c>
    </row>
    <row r="34" spans="1:11" ht="18.75">
      <c r="A34" s="81"/>
      <c r="B34" s="81"/>
      <c r="C34" s="81"/>
      <c r="D34" s="81"/>
      <c r="E34" s="85" t="str">
        <f t="shared" si="0"/>
        <v/>
      </c>
      <c r="F34" s="81"/>
      <c r="G34" s="81"/>
      <c r="H34" s="81"/>
      <c r="I34" s="81"/>
      <c r="J34" s="81"/>
      <c r="K34" s="83" t="str">
        <f t="shared" si="1"/>
        <v/>
      </c>
    </row>
    <row r="35" spans="1:11" ht="18.75">
      <c r="A35" s="81"/>
      <c r="B35" s="81"/>
      <c r="C35" s="81"/>
      <c r="D35" s="81"/>
      <c r="E35" s="85" t="str">
        <f t="shared" ref="E35:E66" si="2">IF(A35="","",IF(NOT(OR(J35="Phổ biến (40 giờ/tuần)",J35="Đặc thù")),"",IF(OR(J35="Đặc thù",H35&lt;&gt;""),IF(AND(ISNUMBER(H35),H35&gt;0,F35&lt;&gt;"",I35="Đã kiểm chứng"),H35,""),QUY_GIO_PP34)))</f>
        <v/>
      </c>
      <c r="F35" s="81"/>
      <c r="G35" s="81"/>
      <c r="H35" s="81"/>
      <c r="I35" s="81"/>
      <c r="J35" s="81"/>
      <c r="K35" s="83" t="str">
        <f t="shared" ref="K35:K66" si="3">IF(A35="","",IF(J35="","CHƯA CHỌN CHẾ ĐỘ LÀM VIỆC",IF(NOT(OR(J35="Phổ biến (40 giờ/tuần)",J35="Đặc thù")),"CHẾ ĐỘ KHÔNG HỢP LỆ",IF(AND(J35="Đặc thù",E35=""),"THIẾU GIỜ ĐẶC THÙ",IF(AND(H35&lt;&gt;"",E35=""),"GIỜ CHƯA XÁC NHẬN",IF(E35="","THIẾU MẪU SỐ","ĐẠT"))))))</f>
        <v/>
      </c>
    </row>
    <row r="36" spans="1:11" ht="18.75">
      <c r="A36" s="81"/>
      <c r="B36" s="81"/>
      <c r="C36" s="81"/>
      <c r="D36" s="81"/>
      <c r="E36" s="85" t="str">
        <f t="shared" si="2"/>
        <v/>
      </c>
      <c r="F36" s="81"/>
      <c r="G36" s="81"/>
      <c r="H36" s="81"/>
      <c r="I36" s="81"/>
      <c r="J36" s="81"/>
      <c r="K36" s="83" t="str">
        <f t="shared" si="3"/>
        <v/>
      </c>
    </row>
    <row r="37" spans="1:11" ht="18.75">
      <c r="A37" s="81"/>
      <c r="B37" s="81"/>
      <c r="C37" s="81"/>
      <c r="D37" s="81"/>
      <c r="E37" s="85" t="str">
        <f t="shared" si="2"/>
        <v/>
      </c>
      <c r="F37" s="81"/>
      <c r="G37" s="81"/>
      <c r="H37" s="81"/>
      <c r="I37" s="81"/>
      <c r="J37" s="81"/>
      <c r="K37" s="83" t="str">
        <f t="shared" si="3"/>
        <v/>
      </c>
    </row>
    <row r="38" spans="1:11" ht="18.75">
      <c r="A38" s="81"/>
      <c r="B38" s="81"/>
      <c r="C38" s="81"/>
      <c r="D38" s="81"/>
      <c r="E38" s="85" t="str">
        <f t="shared" si="2"/>
        <v/>
      </c>
      <c r="F38" s="81"/>
      <c r="G38" s="81"/>
      <c r="H38" s="81"/>
      <c r="I38" s="81"/>
      <c r="J38" s="81"/>
      <c r="K38" s="83" t="str">
        <f t="shared" si="3"/>
        <v/>
      </c>
    </row>
    <row r="39" spans="1:11" ht="18.75">
      <c r="A39" s="81"/>
      <c r="B39" s="81"/>
      <c r="C39" s="81"/>
      <c r="D39" s="81"/>
      <c r="E39" s="85" t="str">
        <f t="shared" si="2"/>
        <v/>
      </c>
      <c r="F39" s="81"/>
      <c r="G39" s="81"/>
      <c r="H39" s="81"/>
      <c r="I39" s="81"/>
      <c r="J39" s="81"/>
      <c r="K39" s="83" t="str">
        <f t="shared" si="3"/>
        <v/>
      </c>
    </row>
    <row r="40" spans="1:11" ht="18.75">
      <c r="A40" s="81"/>
      <c r="B40" s="81"/>
      <c r="C40" s="81"/>
      <c r="D40" s="81"/>
      <c r="E40" s="85" t="str">
        <f t="shared" si="2"/>
        <v/>
      </c>
      <c r="F40" s="81"/>
      <c r="G40" s="81"/>
      <c r="H40" s="81"/>
      <c r="I40" s="81"/>
      <c r="J40" s="81"/>
      <c r="K40" s="83" t="str">
        <f t="shared" si="3"/>
        <v/>
      </c>
    </row>
    <row r="41" spans="1:11" ht="18.75">
      <c r="A41" s="81"/>
      <c r="B41" s="81"/>
      <c r="C41" s="81"/>
      <c r="D41" s="81"/>
      <c r="E41" s="85" t="str">
        <f t="shared" si="2"/>
        <v/>
      </c>
      <c r="F41" s="81"/>
      <c r="G41" s="81"/>
      <c r="H41" s="81"/>
      <c r="I41" s="81"/>
      <c r="J41" s="81"/>
      <c r="K41" s="83" t="str">
        <f t="shared" si="3"/>
        <v/>
      </c>
    </row>
    <row r="42" spans="1:11" ht="18.75">
      <c r="A42" s="81"/>
      <c r="B42" s="81"/>
      <c r="C42" s="81"/>
      <c r="D42" s="81"/>
      <c r="E42" s="85" t="str">
        <f t="shared" si="2"/>
        <v/>
      </c>
      <c r="F42" s="81"/>
      <c r="G42" s="81"/>
      <c r="H42" s="81"/>
      <c r="I42" s="81"/>
      <c r="J42" s="81"/>
      <c r="K42" s="83" t="str">
        <f t="shared" si="3"/>
        <v/>
      </c>
    </row>
    <row r="43" spans="1:11" ht="18.75">
      <c r="A43" s="81"/>
      <c r="B43" s="81"/>
      <c r="C43" s="81"/>
      <c r="D43" s="81"/>
      <c r="E43" s="85" t="str">
        <f t="shared" si="2"/>
        <v/>
      </c>
      <c r="F43" s="81"/>
      <c r="G43" s="81"/>
      <c r="H43" s="81"/>
      <c r="I43" s="81"/>
      <c r="J43" s="81"/>
      <c r="K43" s="83" t="str">
        <f t="shared" si="3"/>
        <v/>
      </c>
    </row>
    <row r="44" spans="1:11" ht="18.75">
      <c r="A44" s="81"/>
      <c r="B44" s="81"/>
      <c r="C44" s="81"/>
      <c r="D44" s="81"/>
      <c r="E44" s="85" t="str">
        <f t="shared" si="2"/>
        <v/>
      </c>
      <c r="F44" s="81"/>
      <c r="G44" s="81"/>
      <c r="H44" s="81"/>
      <c r="I44" s="81"/>
      <c r="J44" s="81"/>
      <c r="K44" s="83" t="str">
        <f t="shared" si="3"/>
        <v/>
      </c>
    </row>
    <row r="45" spans="1:11" ht="18.75">
      <c r="A45" s="81"/>
      <c r="B45" s="81"/>
      <c r="C45" s="81"/>
      <c r="D45" s="81"/>
      <c r="E45" s="85" t="str">
        <f t="shared" si="2"/>
        <v/>
      </c>
      <c r="F45" s="81"/>
      <c r="G45" s="81"/>
      <c r="H45" s="81"/>
      <c r="I45" s="81"/>
      <c r="J45" s="81"/>
      <c r="K45" s="83" t="str">
        <f t="shared" si="3"/>
        <v/>
      </c>
    </row>
    <row r="46" spans="1:11" ht="18.75">
      <c r="A46" s="81"/>
      <c r="B46" s="81"/>
      <c r="C46" s="81"/>
      <c r="D46" s="81"/>
      <c r="E46" s="85" t="str">
        <f t="shared" si="2"/>
        <v/>
      </c>
      <c r="F46" s="81"/>
      <c r="G46" s="81"/>
      <c r="H46" s="81"/>
      <c r="I46" s="81"/>
      <c r="J46" s="81"/>
      <c r="K46" s="83" t="str">
        <f t="shared" si="3"/>
        <v/>
      </c>
    </row>
    <row r="47" spans="1:11" ht="18.75">
      <c r="A47" s="81"/>
      <c r="B47" s="81"/>
      <c r="C47" s="81"/>
      <c r="D47" s="81"/>
      <c r="E47" s="85" t="str">
        <f t="shared" si="2"/>
        <v/>
      </c>
      <c r="F47" s="81"/>
      <c r="G47" s="81"/>
      <c r="H47" s="81"/>
      <c r="I47" s="81"/>
      <c r="J47" s="81"/>
      <c r="K47" s="83" t="str">
        <f t="shared" si="3"/>
        <v/>
      </c>
    </row>
    <row r="48" spans="1:11" ht="18.75">
      <c r="A48" s="81"/>
      <c r="B48" s="81"/>
      <c r="C48" s="81"/>
      <c r="D48" s="81"/>
      <c r="E48" s="85" t="str">
        <f t="shared" si="2"/>
        <v/>
      </c>
      <c r="F48" s="81"/>
      <c r="G48" s="81"/>
      <c r="H48" s="81"/>
      <c r="I48" s="81"/>
      <c r="J48" s="81"/>
      <c r="K48" s="83" t="str">
        <f t="shared" si="3"/>
        <v/>
      </c>
    </row>
    <row r="49" spans="1:11" ht="18.75">
      <c r="A49" s="81"/>
      <c r="B49" s="81"/>
      <c r="C49" s="81"/>
      <c r="D49" s="81"/>
      <c r="E49" s="85" t="str">
        <f t="shared" si="2"/>
        <v/>
      </c>
      <c r="F49" s="81"/>
      <c r="G49" s="81"/>
      <c r="H49" s="81"/>
      <c r="I49" s="81"/>
      <c r="J49" s="81"/>
      <c r="K49" s="83" t="str">
        <f t="shared" si="3"/>
        <v/>
      </c>
    </row>
    <row r="50" spans="1:11" ht="18.75">
      <c r="A50" s="81"/>
      <c r="B50" s="81"/>
      <c r="C50" s="81"/>
      <c r="D50" s="81"/>
      <c r="E50" s="85" t="str">
        <f t="shared" si="2"/>
        <v/>
      </c>
      <c r="F50" s="81"/>
      <c r="G50" s="81"/>
      <c r="H50" s="81"/>
      <c r="I50" s="81"/>
      <c r="J50" s="81"/>
      <c r="K50" s="83" t="str">
        <f t="shared" si="3"/>
        <v/>
      </c>
    </row>
    <row r="51" spans="1:11" ht="18.75">
      <c r="A51" s="81"/>
      <c r="B51" s="81"/>
      <c r="C51" s="81"/>
      <c r="D51" s="81"/>
      <c r="E51" s="85" t="str">
        <f t="shared" si="2"/>
        <v/>
      </c>
      <c r="F51" s="81"/>
      <c r="G51" s="81"/>
      <c r="H51" s="81"/>
      <c r="I51" s="81"/>
      <c r="J51" s="81"/>
      <c r="K51" s="83" t="str">
        <f t="shared" si="3"/>
        <v/>
      </c>
    </row>
    <row r="52" spans="1:11" ht="18.75">
      <c r="A52" s="81"/>
      <c r="B52" s="81"/>
      <c r="C52" s="81"/>
      <c r="D52" s="81"/>
      <c r="E52" s="85" t="str">
        <f t="shared" si="2"/>
        <v/>
      </c>
      <c r="F52" s="81"/>
      <c r="G52" s="81"/>
      <c r="H52" s="81"/>
      <c r="I52" s="81"/>
      <c r="J52" s="81"/>
      <c r="K52" s="83" t="str">
        <f t="shared" si="3"/>
        <v/>
      </c>
    </row>
    <row r="53" spans="1:11" ht="18.75">
      <c r="A53" s="81"/>
      <c r="B53" s="81"/>
      <c r="C53" s="81"/>
      <c r="D53" s="81"/>
      <c r="E53" s="85" t="str">
        <f t="shared" si="2"/>
        <v/>
      </c>
      <c r="F53" s="81"/>
      <c r="G53" s="81"/>
      <c r="H53" s="81"/>
      <c r="I53" s="81"/>
      <c r="J53" s="81"/>
      <c r="K53" s="83" t="str">
        <f t="shared" si="3"/>
        <v/>
      </c>
    </row>
    <row r="54" spans="1:11" ht="18.75">
      <c r="A54" s="81"/>
      <c r="B54" s="81"/>
      <c r="C54" s="81"/>
      <c r="D54" s="81"/>
      <c r="E54" s="85" t="str">
        <f t="shared" si="2"/>
        <v/>
      </c>
      <c r="F54" s="81"/>
      <c r="G54" s="81"/>
      <c r="H54" s="81"/>
      <c r="I54" s="81"/>
      <c r="J54" s="81"/>
      <c r="K54" s="83" t="str">
        <f t="shared" si="3"/>
        <v/>
      </c>
    </row>
    <row r="55" spans="1:11" ht="18.75">
      <c r="A55" s="81"/>
      <c r="B55" s="81"/>
      <c r="C55" s="81"/>
      <c r="D55" s="81"/>
      <c r="E55" s="85" t="str">
        <f t="shared" si="2"/>
        <v/>
      </c>
      <c r="F55" s="81"/>
      <c r="G55" s="81"/>
      <c r="H55" s="81"/>
      <c r="I55" s="81"/>
      <c r="J55" s="81"/>
      <c r="K55" s="83" t="str">
        <f t="shared" si="3"/>
        <v/>
      </c>
    </row>
    <row r="56" spans="1:11" ht="18.75">
      <c r="A56" s="81"/>
      <c r="B56" s="81"/>
      <c r="C56" s="81"/>
      <c r="D56" s="81"/>
      <c r="E56" s="85" t="str">
        <f t="shared" si="2"/>
        <v/>
      </c>
      <c r="F56" s="81"/>
      <c r="G56" s="81"/>
      <c r="H56" s="81"/>
      <c r="I56" s="81"/>
      <c r="J56" s="81"/>
      <c r="K56" s="83" t="str">
        <f t="shared" si="3"/>
        <v/>
      </c>
    </row>
    <row r="57" spans="1:11" ht="18.75">
      <c r="A57" s="81"/>
      <c r="B57" s="81"/>
      <c r="C57" s="81"/>
      <c r="D57" s="81"/>
      <c r="E57" s="85" t="str">
        <f t="shared" si="2"/>
        <v/>
      </c>
      <c r="F57" s="81"/>
      <c r="G57" s="81"/>
      <c r="H57" s="81"/>
      <c r="I57" s="81"/>
      <c r="J57" s="81"/>
      <c r="K57" s="83" t="str">
        <f t="shared" si="3"/>
        <v/>
      </c>
    </row>
    <row r="58" spans="1:11" ht="18.75">
      <c r="A58" s="81"/>
      <c r="B58" s="81"/>
      <c r="C58" s="81"/>
      <c r="D58" s="81"/>
      <c r="E58" s="85" t="str">
        <f t="shared" si="2"/>
        <v/>
      </c>
      <c r="F58" s="81"/>
      <c r="G58" s="81"/>
      <c r="H58" s="81"/>
      <c r="I58" s="81"/>
      <c r="J58" s="81"/>
      <c r="K58" s="83" t="str">
        <f t="shared" si="3"/>
        <v/>
      </c>
    </row>
    <row r="59" spans="1:11" ht="18.75">
      <c r="A59" s="81"/>
      <c r="B59" s="81"/>
      <c r="C59" s="81"/>
      <c r="D59" s="81"/>
      <c r="E59" s="85" t="str">
        <f t="shared" si="2"/>
        <v/>
      </c>
      <c r="F59" s="81"/>
      <c r="G59" s="81"/>
      <c r="H59" s="81"/>
      <c r="I59" s="81"/>
      <c r="J59" s="81"/>
      <c r="K59" s="83" t="str">
        <f t="shared" si="3"/>
        <v/>
      </c>
    </row>
    <row r="60" spans="1:11" ht="18.75">
      <c r="A60" s="81"/>
      <c r="B60" s="81"/>
      <c r="C60" s="81"/>
      <c r="D60" s="81"/>
      <c r="E60" s="85" t="str">
        <f t="shared" si="2"/>
        <v/>
      </c>
      <c r="F60" s="81"/>
      <c r="G60" s="81"/>
      <c r="H60" s="81"/>
      <c r="I60" s="81"/>
      <c r="J60" s="81"/>
      <c r="K60" s="83" t="str">
        <f t="shared" si="3"/>
        <v/>
      </c>
    </row>
    <row r="61" spans="1:11" ht="18.75">
      <c r="A61" s="81"/>
      <c r="B61" s="81"/>
      <c r="C61" s="81"/>
      <c r="D61" s="81"/>
      <c r="E61" s="85" t="str">
        <f t="shared" si="2"/>
        <v/>
      </c>
      <c r="F61" s="81"/>
      <c r="G61" s="81"/>
      <c r="H61" s="81"/>
      <c r="I61" s="81"/>
      <c r="J61" s="81"/>
      <c r="K61" s="83" t="str">
        <f t="shared" si="3"/>
        <v/>
      </c>
    </row>
    <row r="62" spans="1:11" ht="18.75">
      <c r="A62" s="81"/>
      <c r="B62" s="81"/>
      <c r="C62" s="81"/>
      <c r="D62" s="81"/>
      <c r="E62" s="85" t="str">
        <f t="shared" si="2"/>
        <v/>
      </c>
      <c r="F62" s="81"/>
      <c r="G62" s="81"/>
      <c r="H62" s="81"/>
      <c r="I62" s="81"/>
      <c r="J62" s="81"/>
      <c r="K62" s="83" t="str">
        <f t="shared" si="3"/>
        <v/>
      </c>
    </row>
    <row r="63" spans="1:11" ht="18.75">
      <c r="A63" s="81"/>
      <c r="B63" s="81"/>
      <c r="C63" s="81"/>
      <c r="D63" s="81"/>
      <c r="E63" s="85" t="str">
        <f t="shared" si="2"/>
        <v/>
      </c>
      <c r="F63" s="81"/>
      <c r="G63" s="81"/>
      <c r="H63" s="81"/>
      <c r="I63" s="81"/>
      <c r="J63" s="81"/>
      <c r="K63" s="83" t="str">
        <f t="shared" si="3"/>
        <v/>
      </c>
    </row>
    <row r="64" spans="1:11" ht="18.75">
      <c r="A64" s="81"/>
      <c r="B64" s="81"/>
      <c r="C64" s="81"/>
      <c r="D64" s="81"/>
      <c r="E64" s="85" t="str">
        <f t="shared" si="2"/>
        <v/>
      </c>
      <c r="F64" s="81"/>
      <c r="G64" s="81"/>
      <c r="H64" s="81"/>
      <c r="I64" s="81"/>
      <c r="J64" s="81"/>
      <c r="K64" s="83" t="str">
        <f t="shared" si="3"/>
        <v/>
      </c>
    </row>
    <row r="65" spans="1:11" ht="18.75">
      <c r="A65" s="81"/>
      <c r="B65" s="81"/>
      <c r="C65" s="81"/>
      <c r="D65" s="81"/>
      <c r="E65" s="85" t="str">
        <f t="shared" si="2"/>
        <v/>
      </c>
      <c r="F65" s="81"/>
      <c r="G65" s="81"/>
      <c r="H65" s="81"/>
      <c r="I65" s="81"/>
      <c r="J65" s="81"/>
      <c r="K65" s="83" t="str">
        <f t="shared" si="3"/>
        <v/>
      </c>
    </row>
    <row r="66" spans="1:11" ht="18.75">
      <c r="A66" s="81"/>
      <c r="B66" s="81"/>
      <c r="C66" s="81"/>
      <c r="D66" s="81"/>
      <c r="E66" s="85" t="str">
        <f t="shared" si="2"/>
        <v/>
      </c>
      <c r="F66" s="81"/>
      <c r="G66" s="81"/>
      <c r="H66" s="81"/>
      <c r="I66" s="81"/>
      <c r="J66" s="81"/>
      <c r="K66" s="83" t="str">
        <f t="shared" si="3"/>
        <v/>
      </c>
    </row>
    <row r="67" spans="1:11" ht="18.75">
      <c r="A67" s="81"/>
      <c r="B67" s="81"/>
      <c r="C67" s="81"/>
      <c r="D67" s="81"/>
      <c r="E67" s="85" t="str">
        <f t="shared" ref="E67:E98" si="4">IF(A67="","",IF(NOT(OR(J67="Phổ biến (40 giờ/tuần)",J67="Đặc thù")),"",IF(OR(J67="Đặc thù",H67&lt;&gt;""),IF(AND(ISNUMBER(H67),H67&gt;0,F67&lt;&gt;"",I67="Đã kiểm chứng"),H67,""),QUY_GIO_PP66)))</f>
        <v/>
      </c>
      <c r="F67" s="81"/>
      <c r="G67" s="81"/>
      <c r="H67" s="81"/>
      <c r="I67" s="81"/>
      <c r="J67" s="81"/>
      <c r="K67" s="83" t="str">
        <f t="shared" ref="K67:K98" si="5">IF(A67="","",IF(J67="","CHƯA CHỌN CHẾ ĐỘ LÀM VIỆC",IF(NOT(OR(J67="Phổ biến (40 giờ/tuần)",J67="Đặc thù")),"CHẾ ĐỘ KHÔNG HỢP LỆ",IF(AND(J67="Đặc thù",E67=""),"THIẾU GIỜ ĐẶC THÙ",IF(AND(H67&lt;&gt;"",E67=""),"GIỜ CHƯA XÁC NHẬN",IF(E67="","THIẾU MẪU SỐ","ĐẠT"))))))</f>
        <v/>
      </c>
    </row>
    <row r="68" spans="1:11" ht="18.75">
      <c r="A68" s="81"/>
      <c r="B68" s="81"/>
      <c r="C68" s="81"/>
      <c r="D68" s="81"/>
      <c r="E68" s="85" t="str">
        <f t="shared" si="4"/>
        <v/>
      </c>
      <c r="F68" s="81"/>
      <c r="G68" s="81"/>
      <c r="H68" s="81"/>
      <c r="I68" s="81"/>
      <c r="J68" s="81"/>
      <c r="K68" s="83" t="str">
        <f t="shared" si="5"/>
        <v/>
      </c>
    </row>
    <row r="69" spans="1:11" ht="18.75">
      <c r="A69" s="81"/>
      <c r="B69" s="81"/>
      <c r="C69" s="81"/>
      <c r="D69" s="81"/>
      <c r="E69" s="85" t="str">
        <f t="shared" si="4"/>
        <v/>
      </c>
      <c r="F69" s="81"/>
      <c r="G69" s="81"/>
      <c r="H69" s="81"/>
      <c r="I69" s="81"/>
      <c r="J69" s="81"/>
      <c r="K69" s="83" t="str">
        <f t="shared" si="5"/>
        <v/>
      </c>
    </row>
    <row r="70" spans="1:11" ht="18.75">
      <c r="A70" s="81"/>
      <c r="B70" s="81"/>
      <c r="C70" s="81"/>
      <c r="D70" s="81"/>
      <c r="E70" s="85" t="str">
        <f t="shared" si="4"/>
        <v/>
      </c>
      <c r="F70" s="81"/>
      <c r="G70" s="81"/>
      <c r="H70" s="81"/>
      <c r="I70" s="81"/>
      <c r="J70" s="81"/>
      <c r="K70" s="83" t="str">
        <f t="shared" si="5"/>
        <v/>
      </c>
    </row>
    <row r="71" spans="1:11" ht="18.75">
      <c r="A71" s="81"/>
      <c r="B71" s="81"/>
      <c r="C71" s="81"/>
      <c r="D71" s="81"/>
      <c r="E71" s="85" t="str">
        <f t="shared" si="4"/>
        <v/>
      </c>
      <c r="F71" s="81"/>
      <c r="G71" s="81"/>
      <c r="H71" s="81"/>
      <c r="I71" s="81"/>
      <c r="J71" s="81"/>
      <c r="K71" s="83" t="str">
        <f t="shared" si="5"/>
        <v/>
      </c>
    </row>
    <row r="72" spans="1:11" ht="18.75">
      <c r="A72" s="81"/>
      <c r="B72" s="81"/>
      <c r="C72" s="81"/>
      <c r="D72" s="81"/>
      <c r="E72" s="85" t="str">
        <f t="shared" si="4"/>
        <v/>
      </c>
      <c r="F72" s="81"/>
      <c r="G72" s="81"/>
      <c r="H72" s="81"/>
      <c r="I72" s="81"/>
      <c r="J72" s="81"/>
      <c r="K72" s="83" t="str">
        <f t="shared" si="5"/>
        <v/>
      </c>
    </row>
    <row r="73" spans="1:11" ht="18.75">
      <c r="A73" s="81"/>
      <c r="B73" s="81"/>
      <c r="C73" s="81"/>
      <c r="D73" s="81"/>
      <c r="E73" s="85" t="str">
        <f t="shared" si="4"/>
        <v/>
      </c>
      <c r="F73" s="81"/>
      <c r="G73" s="81"/>
      <c r="H73" s="81"/>
      <c r="I73" s="81"/>
      <c r="J73" s="81"/>
      <c r="K73" s="83" t="str">
        <f t="shared" si="5"/>
        <v/>
      </c>
    </row>
    <row r="74" spans="1:11" ht="18.75">
      <c r="A74" s="81"/>
      <c r="B74" s="81"/>
      <c r="C74" s="81"/>
      <c r="D74" s="81"/>
      <c r="E74" s="85" t="str">
        <f t="shared" si="4"/>
        <v/>
      </c>
      <c r="F74" s="81"/>
      <c r="G74" s="81"/>
      <c r="H74" s="81"/>
      <c r="I74" s="81"/>
      <c r="J74" s="81"/>
      <c r="K74" s="83" t="str">
        <f t="shared" si="5"/>
        <v/>
      </c>
    </row>
    <row r="75" spans="1:11" ht="18.75">
      <c r="A75" s="81"/>
      <c r="B75" s="81"/>
      <c r="C75" s="81"/>
      <c r="D75" s="81"/>
      <c r="E75" s="85" t="str">
        <f t="shared" si="4"/>
        <v/>
      </c>
      <c r="F75" s="81"/>
      <c r="G75" s="81"/>
      <c r="H75" s="81"/>
      <c r="I75" s="81"/>
      <c r="J75" s="81"/>
      <c r="K75" s="83" t="str">
        <f t="shared" si="5"/>
        <v/>
      </c>
    </row>
    <row r="76" spans="1:11" ht="18.75">
      <c r="A76" s="81"/>
      <c r="B76" s="81"/>
      <c r="C76" s="81"/>
      <c r="D76" s="81"/>
      <c r="E76" s="85" t="str">
        <f t="shared" si="4"/>
        <v/>
      </c>
      <c r="F76" s="81"/>
      <c r="G76" s="81"/>
      <c r="H76" s="81"/>
      <c r="I76" s="81"/>
      <c r="J76" s="81"/>
      <c r="K76" s="83" t="str">
        <f t="shared" si="5"/>
        <v/>
      </c>
    </row>
    <row r="77" spans="1:11" ht="18.75">
      <c r="A77" s="81"/>
      <c r="B77" s="81"/>
      <c r="C77" s="81"/>
      <c r="D77" s="81"/>
      <c r="E77" s="85" t="str">
        <f t="shared" si="4"/>
        <v/>
      </c>
      <c r="F77" s="81"/>
      <c r="G77" s="81"/>
      <c r="H77" s="81"/>
      <c r="I77" s="81"/>
      <c r="J77" s="81"/>
      <c r="K77" s="83" t="str">
        <f t="shared" si="5"/>
        <v/>
      </c>
    </row>
    <row r="78" spans="1:11" ht="18.75">
      <c r="A78" s="81"/>
      <c r="B78" s="81"/>
      <c r="C78" s="81"/>
      <c r="D78" s="81"/>
      <c r="E78" s="85" t="str">
        <f t="shared" si="4"/>
        <v/>
      </c>
      <c r="F78" s="81"/>
      <c r="G78" s="81"/>
      <c r="H78" s="81"/>
      <c r="I78" s="81"/>
      <c r="J78" s="81"/>
      <c r="K78" s="83" t="str">
        <f t="shared" si="5"/>
        <v/>
      </c>
    </row>
    <row r="79" spans="1:11" ht="18.75">
      <c r="A79" s="81"/>
      <c r="B79" s="81"/>
      <c r="C79" s="81"/>
      <c r="D79" s="81"/>
      <c r="E79" s="85" t="str">
        <f t="shared" si="4"/>
        <v/>
      </c>
      <c r="F79" s="81"/>
      <c r="G79" s="81"/>
      <c r="H79" s="81"/>
      <c r="I79" s="81"/>
      <c r="J79" s="81"/>
      <c r="K79" s="83" t="str">
        <f t="shared" si="5"/>
        <v/>
      </c>
    </row>
    <row r="80" spans="1:11" ht="18.75">
      <c r="A80" s="81"/>
      <c r="B80" s="81"/>
      <c r="C80" s="81"/>
      <c r="D80" s="81"/>
      <c r="E80" s="85" t="str">
        <f t="shared" si="4"/>
        <v/>
      </c>
      <c r="F80" s="81"/>
      <c r="G80" s="81"/>
      <c r="H80" s="81"/>
      <c r="I80" s="81"/>
      <c r="J80" s="81"/>
      <c r="K80" s="83" t="str">
        <f t="shared" si="5"/>
        <v/>
      </c>
    </row>
    <row r="81" spans="1:11" ht="18.75">
      <c r="A81" s="81"/>
      <c r="B81" s="81"/>
      <c r="C81" s="81"/>
      <c r="D81" s="81"/>
      <c r="E81" s="85" t="str">
        <f t="shared" si="4"/>
        <v/>
      </c>
      <c r="F81" s="81"/>
      <c r="G81" s="81"/>
      <c r="H81" s="81"/>
      <c r="I81" s="81"/>
      <c r="J81" s="81"/>
      <c r="K81" s="83" t="str">
        <f t="shared" si="5"/>
        <v/>
      </c>
    </row>
    <row r="82" spans="1:11" ht="18.75">
      <c r="A82" s="81"/>
      <c r="B82" s="81"/>
      <c r="C82" s="81"/>
      <c r="D82" s="81"/>
      <c r="E82" s="85" t="str">
        <f t="shared" si="4"/>
        <v/>
      </c>
      <c r="F82" s="81"/>
      <c r="G82" s="81"/>
      <c r="H82" s="81"/>
      <c r="I82" s="81"/>
      <c r="J82" s="81"/>
      <c r="K82" s="83" t="str">
        <f t="shared" si="5"/>
        <v/>
      </c>
    </row>
    <row r="83" spans="1:11" ht="18.75">
      <c r="A83" s="81"/>
      <c r="B83" s="81"/>
      <c r="C83" s="81"/>
      <c r="D83" s="81"/>
      <c r="E83" s="85" t="str">
        <f t="shared" si="4"/>
        <v/>
      </c>
      <c r="F83" s="81"/>
      <c r="G83" s="81"/>
      <c r="H83" s="81"/>
      <c r="I83" s="81"/>
      <c r="J83" s="81"/>
      <c r="K83" s="83" t="str">
        <f t="shared" si="5"/>
        <v/>
      </c>
    </row>
    <row r="84" spans="1:11" ht="18.75">
      <c r="A84" s="81"/>
      <c r="B84" s="81"/>
      <c r="C84" s="81"/>
      <c r="D84" s="81"/>
      <c r="E84" s="85" t="str">
        <f t="shared" si="4"/>
        <v/>
      </c>
      <c r="F84" s="81"/>
      <c r="G84" s="81"/>
      <c r="H84" s="81"/>
      <c r="I84" s="81"/>
      <c r="J84" s="81"/>
      <c r="K84" s="83" t="str">
        <f t="shared" si="5"/>
        <v/>
      </c>
    </row>
    <row r="85" spans="1:11" ht="18.75">
      <c r="A85" s="81"/>
      <c r="B85" s="81"/>
      <c r="C85" s="81"/>
      <c r="D85" s="81"/>
      <c r="E85" s="85" t="str">
        <f t="shared" si="4"/>
        <v/>
      </c>
      <c r="F85" s="81"/>
      <c r="G85" s="81"/>
      <c r="H85" s="81"/>
      <c r="I85" s="81"/>
      <c r="J85" s="81"/>
      <c r="K85" s="83" t="str">
        <f t="shared" si="5"/>
        <v/>
      </c>
    </row>
    <row r="86" spans="1:11" ht="18.75">
      <c r="A86" s="81"/>
      <c r="B86" s="81"/>
      <c r="C86" s="81"/>
      <c r="D86" s="81"/>
      <c r="E86" s="85" t="str">
        <f t="shared" si="4"/>
        <v/>
      </c>
      <c r="F86" s="81"/>
      <c r="G86" s="81"/>
      <c r="H86" s="81"/>
      <c r="I86" s="81"/>
      <c r="J86" s="81"/>
      <c r="K86" s="83" t="str">
        <f t="shared" si="5"/>
        <v/>
      </c>
    </row>
    <row r="87" spans="1:11" ht="18.75">
      <c r="A87" s="81"/>
      <c r="B87" s="81"/>
      <c r="C87" s="81"/>
      <c r="D87" s="81"/>
      <c r="E87" s="85" t="str">
        <f t="shared" si="4"/>
        <v/>
      </c>
      <c r="F87" s="81"/>
      <c r="G87" s="81"/>
      <c r="H87" s="81"/>
      <c r="I87" s="81"/>
      <c r="J87" s="81"/>
      <c r="K87" s="83" t="str">
        <f t="shared" si="5"/>
        <v/>
      </c>
    </row>
    <row r="88" spans="1:11" ht="18.75">
      <c r="A88" s="81"/>
      <c r="B88" s="81"/>
      <c r="C88" s="81"/>
      <c r="D88" s="81"/>
      <c r="E88" s="85" t="str">
        <f t="shared" si="4"/>
        <v/>
      </c>
      <c r="F88" s="81"/>
      <c r="G88" s="81"/>
      <c r="H88" s="81"/>
      <c r="I88" s="81"/>
      <c r="J88" s="81"/>
      <c r="K88" s="83" t="str">
        <f t="shared" si="5"/>
        <v/>
      </c>
    </row>
    <row r="89" spans="1:11" ht="18.75">
      <c r="A89" s="81"/>
      <c r="B89" s="81"/>
      <c r="C89" s="81"/>
      <c r="D89" s="81"/>
      <c r="E89" s="85" t="str">
        <f t="shared" si="4"/>
        <v/>
      </c>
      <c r="F89" s="81"/>
      <c r="G89" s="81"/>
      <c r="H89" s="81"/>
      <c r="I89" s="81"/>
      <c r="J89" s="81"/>
      <c r="K89" s="83" t="str">
        <f t="shared" si="5"/>
        <v/>
      </c>
    </row>
    <row r="90" spans="1:11" ht="18.75">
      <c r="A90" s="81"/>
      <c r="B90" s="81"/>
      <c r="C90" s="81"/>
      <c r="D90" s="81"/>
      <c r="E90" s="85" t="str">
        <f t="shared" si="4"/>
        <v/>
      </c>
      <c r="F90" s="81"/>
      <c r="G90" s="81"/>
      <c r="H90" s="81"/>
      <c r="I90" s="81"/>
      <c r="J90" s="81"/>
      <c r="K90" s="83" t="str">
        <f t="shared" si="5"/>
        <v/>
      </c>
    </row>
    <row r="91" spans="1:11" ht="18.75">
      <c r="A91" s="81"/>
      <c r="B91" s="81"/>
      <c r="C91" s="81"/>
      <c r="D91" s="81"/>
      <c r="E91" s="85" t="str">
        <f t="shared" si="4"/>
        <v/>
      </c>
      <c r="F91" s="81"/>
      <c r="G91" s="81"/>
      <c r="H91" s="81"/>
      <c r="I91" s="81"/>
      <c r="J91" s="81"/>
      <c r="K91" s="83" t="str">
        <f t="shared" si="5"/>
        <v/>
      </c>
    </row>
    <row r="92" spans="1:11" ht="18.75">
      <c r="A92" s="81"/>
      <c r="B92" s="81"/>
      <c r="C92" s="81"/>
      <c r="D92" s="81"/>
      <c r="E92" s="85" t="str">
        <f t="shared" si="4"/>
        <v/>
      </c>
      <c r="F92" s="81"/>
      <c r="G92" s="81"/>
      <c r="H92" s="81"/>
      <c r="I92" s="81"/>
      <c r="J92" s="81"/>
      <c r="K92" s="83" t="str">
        <f t="shared" si="5"/>
        <v/>
      </c>
    </row>
    <row r="93" spans="1:11" ht="18.75">
      <c r="A93" s="81"/>
      <c r="B93" s="81"/>
      <c r="C93" s="81"/>
      <c r="D93" s="81"/>
      <c r="E93" s="85" t="str">
        <f t="shared" si="4"/>
        <v/>
      </c>
      <c r="F93" s="81"/>
      <c r="G93" s="81"/>
      <c r="H93" s="81"/>
      <c r="I93" s="81"/>
      <c r="J93" s="81"/>
      <c r="K93" s="83" t="str">
        <f t="shared" si="5"/>
        <v/>
      </c>
    </row>
    <row r="94" spans="1:11" ht="18.75">
      <c r="A94" s="81"/>
      <c r="B94" s="81"/>
      <c r="C94" s="81"/>
      <c r="D94" s="81"/>
      <c r="E94" s="85" t="str">
        <f t="shared" si="4"/>
        <v/>
      </c>
      <c r="F94" s="81"/>
      <c r="G94" s="81"/>
      <c r="H94" s="81"/>
      <c r="I94" s="81"/>
      <c r="J94" s="81"/>
      <c r="K94" s="83" t="str">
        <f t="shared" si="5"/>
        <v/>
      </c>
    </row>
    <row r="95" spans="1:11" ht="18.75">
      <c r="A95" s="81"/>
      <c r="B95" s="81"/>
      <c r="C95" s="81"/>
      <c r="D95" s="81"/>
      <c r="E95" s="85" t="str">
        <f t="shared" si="4"/>
        <v/>
      </c>
      <c r="F95" s="81"/>
      <c r="G95" s="81"/>
      <c r="H95" s="81"/>
      <c r="I95" s="81"/>
      <c r="J95" s="81"/>
      <c r="K95" s="83" t="str">
        <f t="shared" si="5"/>
        <v/>
      </c>
    </row>
    <row r="96" spans="1:11" ht="18.75">
      <c r="A96" s="81"/>
      <c r="B96" s="81"/>
      <c r="C96" s="81"/>
      <c r="D96" s="81"/>
      <c r="E96" s="85" t="str">
        <f t="shared" si="4"/>
        <v/>
      </c>
      <c r="F96" s="81"/>
      <c r="G96" s="81"/>
      <c r="H96" s="81"/>
      <c r="I96" s="81"/>
      <c r="J96" s="81"/>
      <c r="K96" s="83" t="str">
        <f t="shared" si="5"/>
        <v/>
      </c>
    </row>
    <row r="97" spans="1:11" ht="18.75">
      <c r="A97" s="81"/>
      <c r="B97" s="81"/>
      <c r="C97" s="81"/>
      <c r="D97" s="81"/>
      <c r="E97" s="85" t="str">
        <f t="shared" si="4"/>
        <v/>
      </c>
      <c r="F97" s="81"/>
      <c r="G97" s="81"/>
      <c r="H97" s="81"/>
      <c r="I97" s="81"/>
      <c r="J97" s="81"/>
      <c r="K97" s="83" t="str">
        <f t="shared" si="5"/>
        <v/>
      </c>
    </row>
    <row r="98" spans="1:11" ht="18.75">
      <c r="A98" s="81"/>
      <c r="B98" s="81"/>
      <c r="C98" s="81"/>
      <c r="D98" s="81"/>
      <c r="E98" s="85" t="str">
        <f t="shared" si="4"/>
        <v/>
      </c>
      <c r="F98" s="81"/>
      <c r="G98" s="81"/>
      <c r="H98" s="81"/>
      <c r="I98" s="81"/>
      <c r="J98" s="81"/>
      <c r="K98" s="83" t="str">
        <f t="shared" si="5"/>
        <v/>
      </c>
    </row>
    <row r="99" spans="1:11" ht="18.75">
      <c r="A99" s="81"/>
      <c r="B99" s="81"/>
      <c r="C99" s="81"/>
      <c r="D99" s="81"/>
      <c r="E99" s="85" t="str">
        <f t="shared" ref="E99:E130" si="6">IF(A99="","",IF(NOT(OR(J99="Phổ biến (40 giờ/tuần)",J99="Đặc thù")),"",IF(OR(J99="Đặc thù",H99&lt;&gt;""),IF(AND(ISNUMBER(H99),H99&gt;0,F99&lt;&gt;"",I99="Đã kiểm chứng"),H99,""),QUY_GIO_PP98)))</f>
        <v/>
      </c>
      <c r="F99" s="81"/>
      <c r="G99" s="81"/>
      <c r="H99" s="81"/>
      <c r="I99" s="81"/>
      <c r="J99" s="81"/>
      <c r="K99" s="83" t="str">
        <f t="shared" ref="K99:K130" si="7">IF(A99="","",IF(J99="","CHƯA CHỌN CHẾ ĐỘ LÀM VIỆC",IF(NOT(OR(J99="Phổ biến (40 giờ/tuần)",J99="Đặc thù")),"CHẾ ĐỘ KHÔNG HỢP LỆ",IF(AND(J99="Đặc thù",E99=""),"THIẾU GIỜ ĐẶC THÙ",IF(AND(H99&lt;&gt;"",E99=""),"GIỜ CHƯA XÁC NHẬN",IF(E99="","THIẾU MẪU SỐ","ĐẠT"))))))</f>
        <v/>
      </c>
    </row>
    <row r="100" spans="1:11" ht="18.75">
      <c r="A100" s="81"/>
      <c r="B100" s="81"/>
      <c r="C100" s="81"/>
      <c r="D100" s="81"/>
      <c r="E100" s="85" t="str">
        <f t="shared" si="6"/>
        <v/>
      </c>
      <c r="F100" s="81"/>
      <c r="G100" s="81"/>
      <c r="H100" s="81"/>
      <c r="I100" s="81"/>
      <c r="J100" s="81"/>
      <c r="K100" s="83" t="str">
        <f t="shared" si="7"/>
        <v/>
      </c>
    </row>
    <row r="101" spans="1:11" ht="18.75">
      <c r="A101" s="81"/>
      <c r="B101" s="81"/>
      <c r="C101" s="81"/>
      <c r="D101" s="81"/>
      <c r="E101" s="85" t="str">
        <f t="shared" si="6"/>
        <v/>
      </c>
      <c r="F101" s="81"/>
      <c r="G101" s="81"/>
      <c r="H101" s="81"/>
      <c r="I101" s="81"/>
      <c r="J101" s="81"/>
      <c r="K101" s="83" t="str">
        <f t="shared" si="7"/>
        <v/>
      </c>
    </row>
    <row r="102" spans="1:11" ht="18.75">
      <c r="A102" s="81"/>
      <c r="B102" s="81"/>
      <c r="C102" s="81"/>
      <c r="D102" s="81"/>
      <c r="E102" s="85" t="str">
        <f t="shared" si="6"/>
        <v/>
      </c>
      <c r="F102" s="81"/>
      <c r="G102" s="81"/>
      <c r="H102" s="81"/>
      <c r="I102" s="81"/>
      <c r="J102" s="81"/>
      <c r="K102" s="83" t="str">
        <f t="shared" si="7"/>
        <v/>
      </c>
    </row>
    <row r="103" spans="1:11" ht="18.75">
      <c r="A103" s="81"/>
      <c r="B103" s="81"/>
      <c r="C103" s="81"/>
      <c r="D103" s="81"/>
      <c r="E103" s="85" t="str">
        <f t="shared" si="6"/>
        <v/>
      </c>
      <c r="F103" s="81"/>
      <c r="G103" s="81"/>
      <c r="H103" s="81"/>
      <c r="I103" s="81"/>
      <c r="J103" s="81"/>
      <c r="K103" s="83" t="str">
        <f t="shared" si="7"/>
        <v/>
      </c>
    </row>
    <row r="104" spans="1:11" ht="18.75">
      <c r="A104" s="81"/>
      <c r="B104" s="81"/>
      <c r="C104" s="81"/>
      <c r="D104" s="81"/>
      <c r="E104" s="85" t="str">
        <f t="shared" si="6"/>
        <v/>
      </c>
      <c r="F104" s="81"/>
      <c r="G104" s="81"/>
      <c r="H104" s="81"/>
      <c r="I104" s="81"/>
      <c r="J104" s="81"/>
      <c r="K104" s="83" t="str">
        <f t="shared" si="7"/>
        <v/>
      </c>
    </row>
    <row r="105" spans="1:11" ht="18.75">
      <c r="A105" s="81"/>
      <c r="B105" s="81"/>
      <c r="C105" s="81"/>
      <c r="D105" s="81"/>
      <c r="E105" s="85" t="str">
        <f t="shared" si="6"/>
        <v/>
      </c>
      <c r="F105" s="81"/>
      <c r="G105" s="81"/>
      <c r="H105" s="81"/>
      <c r="I105" s="81"/>
      <c r="J105" s="81"/>
      <c r="K105" s="83" t="str">
        <f t="shared" si="7"/>
        <v/>
      </c>
    </row>
    <row r="106" spans="1:11" ht="18.75">
      <c r="A106" s="81"/>
      <c r="B106" s="81"/>
      <c r="C106" s="81"/>
      <c r="D106" s="81"/>
      <c r="E106" s="85" t="str">
        <f t="shared" si="6"/>
        <v/>
      </c>
      <c r="F106" s="81"/>
      <c r="G106" s="81"/>
      <c r="H106" s="81"/>
      <c r="I106" s="81"/>
      <c r="J106" s="81"/>
      <c r="K106" s="83" t="str">
        <f t="shared" si="7"/>
        <v/>
      </c>
    </row>
    <row r="107" spans="1:11" ht="18.75">
      <c r="A107" s="81"/>
      <c r="B107" s="81"/>
      <c r="C107" s="81"/>
      <c r="D107" s="81"/>
      <c r="E107" s="85" t="str">
        <f t="shared" si="6"/>
        <v/>
      </c>
      <c r="F107" s="81"/>
      <c r="G107" s="81"/>
      <c r="H107" s="81"/>
      <c r="I107" s="81"/>
      <c r="J107" s="81"/>
      <c r="K107" s="83" t="str">
        <f t="shared" si="7"/>
        <v/>
      </c>
    </row>
    <row r="108" spans="1:11" ht="18.75">
      <c r="A108" s="81"/>
      <c r="B108" s="81"/>
      <c r="C108" s="81"/>
      <c r="D108" s="81"/>
      <c r="E108" s="85" t="str">
        <f t="shared" si="6"/>
        <v/>
      </c>
      <c r="F108" s="81"/>
      <c r="G108" s="81"/>
      <c r="H108" s="81"/>
      <c r="I108" s="81"/>
      <c r="J108" s="81"/>
      <c r="K108" s="83" t="str">
        <f t="shared" si="7"/>
        <v/>
      </c>
    </row>
    <row r="109" spans="1:11" ht="18.75">
      <c r="A109" s="81"/>
      <c r="B109" s="81"/>
      <c r="C109" s="81"/>
      <c r="D109" s="81"/>
      <c r="E109" s="85" t="str">
        <f t="shared" si="6"/>
        <v/>
      </c>
      <c r="F109" s="81"/>
      <c r="G109" s="81"/>
      <c r="H109" s="81"/>
      <c r="I109" s="81"/>
      <c r="J109" s="81"/>
      <c r="K109" s="83" t="str">
        <f t="shared" si="7"/>
        <v/>
      </c>
    </row>
    <row r="110" spans="1:11" ht="18.75">
      <c r="A110" s="81"/>
      <c r="B110" s="81"/>
      <c r="C110" s="81"/>
      <c r="D110" s="81"/>
      <c r="E110" s="85" t="str">
        <f t="shared" si="6"/>
        <v/>
      </c>
      <c r="F110" s="81"/>
      <c r="G110" s="81"/>
      <c r="H110" s="81"/>
      <c r="I110" s="81"/>
      <c r="J110" s="81"/>
      <c r="K110" s="83" t="str">
        <f t="shared" si="7"/>
        <v/>
      </c>
    </row>
    <row r="111" spans="1:11" ht="18.75">
      <c r="A111" s="81"/>
      <c r="B111" s="81"/>
      <c r="C111" s="81"/>
      <c r="D111" s="81"/>
      <c r="E111" s="85" t="str">
        <f t="shared" si="6"/>
        <v/>
      </c>
      <c r="F111" s="81"/>
      <c r="G111" s="81"/>
      <c r="H111" s="81"/>
      <c r="I111" s="81"/>
      <c r="J111" s="81"/>
      <c r="K111" s="83" t="str">
        <f t="shared" si="7"/>
        <v/>
      </c>
    </row>
    <row r="112" spans="1:11" ht="18.75">
      <c r="A112" s="81"/>
      <c r="B112" s="81"/>
      <c r="C112" s="81"/>
      <c r="D112" s="81"/>
      <c r="E112" s="85" t="str">
        <f t="shared" si="6"/>
        <v/>
      </c>
      <c r="F112" s="81"/>
      <c r="G112" s="81"/>
      <c r="H112" s="81"/>
      <c r="I112" s="81"/>
      <c r="J112" s="81"/>
      <c r="K112" s="83" t="str">
        <f t="shared" si="7"/>
        <v/>
      </c>
    </row>
    <row r="113" spans="1:11" ht="18.75">
      <c r="A113" s="81"/>
      <c r="B113" s="81"/>
      <c r="C113" s="81"/>
      <c r="D113" s="81"/>
      <c r="E113" s="85" t="str">
        <f t="shared" si="6"/>
        <v/>
      </c>
      <c r="F113" s="81"/>
      <c r="G113" s="81"/>
      <c r="H113" s="81"/>
      <c r="I113" s="81"/>
      <c r="J113" s="81"/>
      <c r="K113" s="83" t="str">
        <f t="shared" si="7"/>
        <v/>
      </c>
    </row>
    <row r="114" spans="1:11" ht="18.75">
      <c r="A114" s="81"/>
      <c r="B114" s="81"/>
      <c r="C114" s="81"/>
      <c r="D114" s="81"/>
      <c r="E114" s="85" t="str">
        <f t="shared" si="6"/>
        <v/>
      </c>
      <c r="F114" s="81"/>
      <c r="G114" s="81"/>
      <c r="H114" s="81"/>
      <c r="I114" s="81"/>
      <c r="J114" s="81"/>
      <c r="K114" s="83" t="str">
        <f t="shared" si="7"/>
        <v/>
      </c>
    </row>
    <row r="115" spans="1:11" ht="18.75">
      <c r="A115" s="81"/>
      <c r="B115" s="81"/>
      <c r="C115" s="81"/>
      <c r="D115" s="81"/>
      <c r="E115" s="85" t="str">
        <f t="shared" si="6"/>
        <v/>
      </c>
      <c r="F115" s="81"/>
      <c r="G115" s="81"/>
      <c r="H115" s="81"/>
      <c r="I115" s="81"/>
      <c r="J115" s="81"/>
      <c r="K115" s="83" t="str">
        <f t="shared" si="7"/>
        <v/>
      </c>
    </row>
    <row r="116" spans="1:11" ht="18.75">
      <c r="A116" s="81"/>
      <c r="B116" s="81"/>
      <c r="C116" s="81"/>
      <c r="D116" s="81"/>
      <c r="E116" s="85" t="str">
        <f t="shared" si="6"/>
        <v/>
      </c>
      <c r="F116" s="81"/>
      <c r="G116" s="81"/>
      <c r="H116" s="81"/>
      <c r="I116" s="81"/>
      <c r="J116" s="81"/>
      <c r="K116" s="83" t="str">
        <f t="shared" si="7"/>
        <v/>
      </c>
    </row>
    <row r="117" spans="1:11" ht="18.75">
      <c r="A117" s="81"/>
      <c r="B117" s="81"/>
      <c r="C117" s="81"/>
      <c r="D117" s="81"/>
      <c r="E117" s="85" t="str">
        <f t="shared" si="6"/>
        <v/>
      </c>
      <c r="F117" s="81"/>
      <c r="G117" s="81"/>
      <c r="H117" s="81"/>
      <c r="I117" s="81"/>
      <c r="J117" s="81"/>
      <c r="K117" s="83" t="str">
        <f t="shared" si="7"/>
        <v/>
      </c>
    </row>
    <row r="118" spans="1:11" ht="18.75">
      <c r="A118" s="81"/>
      <c r="B118" s="81"/>
      <c r="C118" s="81"/>
      <c r="D118" s="81"/>
      <c r="E118" s="85" t="str">
        <f t="shared" si="6"/>
        <v/>
      </c>
      <c r="F118" s="81"/>
      <c r="G118" s="81"/>
      <c r="H118" s="81"/>
      <c r="I118" s="81"/>
      <c r="J118" s="81"/>
      <c r="K118" s="83" t="str">
        <f t="shared" si="7"/>
        <v/>
      </c>
    </row>
    <row r="119" spans="1:11" ht="18.75">
      <c r="A119" s="81"/>
      <c r="B119" s="81"/>
      <c r="C119" s="81"/>
      <c r="D119" s="81"/>
      <c r="E119" s="85" t="str">
        <f t="shared" si="6"/>
        <v/>
      </c>
      <c r="F119" s="81"/>
      <c r="G119" s="81"/>
      <c r="H119" s="81"/>
      <c r="I119" s="81"/>
      <c r="J119" s="81"/>
      <c r="K119" s="83" t="str">
        <f t="shared" si="7"/>
        <v/>
      </c>
    </row>
    <row r="120" spans="1:11" ht="18.75">
      <c r="A120" s="81"/>
      <c r="B120" s="81"/>
      <c r="C120" s="81"/>
      <c r="D120" s="81"/>
      <c r="E120" s="85" t="str">
        <f t="shared" si="6"/>
        <v/>
      </c>
      <c r="F120" s="81"/>
      <c r="G120" s="81"/>
      <c r="H120" s="81"/>
      <c r="I120" s="81"/>
      <c r="J120" s="81"/>
      <c r="K120" s="83" t="str">
        <f t="shared" si="7"/>
        <v/>
      </c>
    </row>
    <row r="121" spans="1:11" ht="18.75">
      <c r="A121" s="81"/>
      <c r="B121" s="81"/>
      <c r="C121" s="81"/>
      <c r="D121" s="81"/>
      <c r="E121" s="85" t="str">
        <f t="shared" si="6"/>
        <v/>
      </c>
      <c r="F121" s="81"/>
      <c r="G121" s="81"/>
      <c r="H121" s="81"/>
      <c r="I121" s="81"/>
      <c r="J121" s="81"/>
      <c r="K121" s="83" t="str">
        <f t="shared" si="7"/>
        <v/>
      </c>
    </row>
    <row r="122" spans="1:11" ht="18.75">
      <c r="A122" s="81"/>
      <c r="B122" s="81"/>
      <c r="C122" s="81"/>
      <c r="D122" s="81"/>
      <c r="E122" s="85" t="str">
        <f t="shared" si="6"/>
        <v/>
      </c>
      <c r="F122" s="81"/>
      <c r="G122" s="81"/>
      <c r="H122" s="81"/>
      <c r="I122" s="81"/>
      <c r="J122" s="81"/>
      <c r="K122" s="83" t="str">
        <f t="shared" si="7"/>
        <v/>
      </c>
    </row>
    <row r="123" spans="1:11" ht="18.75">
      <c r="A123" s="81"/>
      <c r="B123" s="81"/>
      <c r="C123" s="81"/>
      <c r="D123" s="81"/>
      <c r="E123" s="85" t="str">
        <f t="shared" si="6"/>
        <v/>
      </c>
      <c r="F123" s="81"/>
      <c r="G123" s="81"/>
      <c r="H123" s="81"/>
      <c r="I123" s="81"/>
      <c r="J123" s="81"/>
      <c r="K123" s="83" t="str">
        <f t="shared" si="7"/>
        <v/>
      </c>
    </row>
    <row r="124" spans="1:11" ht="18.75">
      <c r="A124" s="81"/>
      <c r="B124" s="81"/>
      <c r="C124" s="81"/>
      <c r="D124" s="81"/>
      <c r="E124" s="85" t="str">
        <f t="shared" si="6"/>
        <v/>
      </c>
      <c r="F124" s="81"/>
      <c r="G124" s="81"/>
      <c r="H124" s="81"/>
      <c r="I124" s="81"/>
      <c r="J124" s="81"/>
      <c r="K124" s="83" t="str">
        <f t="shared" si="7"/>
        <v/>
      </c>
    </row>
    <row r="125" spans="1:11" ht="18.75">
      <c r="A125" s="81"/>
      <c r="B125" s="81"/>
      <c r="C125" s="81"/>
      <c r="D125" s="81"/>
      <c r="E125" s="85" t="str">
        <f t="shared" si="6"/>
        <v/>
      </c>
      <c r="F125" s="81"/>
      <c r="G125" s="81"/>
      <c r="H125" s="81"/>
      <c r="I125" s="81"/>
      <c r="J125" s="81"/>
      <c r="K125" s="83" t="str">
        <f t="shared" si="7"/>
        <v/>
      </c>
    </row>
    <row r="126" spans="1:11" ht="18.75">
      <c r="A126" s="81"/>
      <c r="B126" s="81"/>
      <c r="C126" s="81"/>
      <c r="D126" s="81"/>
      <c r="E126" s="85" t="str">
        <f t="shared" si="6"/>
        <v/>
      </c>
      <c r="F126" s="81"/>
      <c r="G126" s="81"/>
      <c r="H126" s="81"/>
      <c r="I126" s="81"/>
      <c r="J126" s="81"/>
      <c r="K126" s="83" t="str">
        <f t="shared" si="7"/>
        <v/>
      </c>
    </row>
    <row r="127" spans="1:11" ht="18.75">
      <c r="A127" s="81"/>
      <c r="B127" s="81"/>
      <c r="C127" s="81"/>
      <c r="D127" s="81"/>
      <c r="E127" s="85" t="str">
        <f t="shared" si="6"/>
        <v/>
      </c>
      <c r="F127" s="81"/>
      <c r="G127" s="81"/>
      <c r="H127" s="81"/>
      <c r="I127" s="81"/>
      <c r="J127" s="81"/>
      <c r="K127" s="83" t="str">
        <f t="shared" si="7"/>
        <v/>
      </c>
    </row>
    <row r="128" spans="1:11" ht="18.75">
      <c r="A128" s="81"/>
      <c r="B128" s="81"/>
      <c r="C128" s="81"/>
      <c r="D128" s="81"/>
      <c r="E128" s="85" t="str">
        <f t="shared" si="6"/>
        <v/>
      </c>
      <c r="F128" s="81"/>
      <c r="G128" s="81"/>
      <c r="H128" s="81"/>
      <c r="I128" s="81"/>
      <c r="J128" s="81"/>
      <c r="K128" s="83" t="str">
        <f t="shared" si="7"/>
        <v/>
      </c>
    </row>
    <row r="129" spans="1:11" ht="18.75">
      <c r="A129" s="81"/>
      <c r="B129" s="81"/>
      <c r="C129" s="81"/>
      <c r="D129" s="81"/>
      <c r="E129" s="85" t="str">
        <f t="shared" si="6"/>
        <v/>
      </c>
      <c r="F129" s="81"/>
      <c r="G129" s="81"/>
      <c r="H129" s="81"/>
      <c r="I129" s="81"/>
      <c r="J129" s="81"/>
      <c r="K129" s="83" t="str">
        <f t="shared" si="7"/>
        <v/>
      </c>
    </row>
    <row r="130" spans="1:11" ht="18.75">
      <c r="A130" s="81"/>
      <c r="B130" s="81"/>
      <c r="C130" s="81"/>
      <c r="D130" s="81"/>
      <c r="E130" s="85" t="str">
        <f t="shared" si="6"/>
        <v/>
      </c>
      <c r="F130" s="81"/>
      <c r="G130" s="81"/>
      <c r="H130" s="81"/>
      <c r="I130" s="81"/>
      <c r="J130" s="81"/>
      <c r="K130" s="83" t="str">
        <f t="shared" si="7"/>
        <v/>
      </c>
    </row>
    <row r="131" spans="1:11" ht="18.75">
      <c r="A131" s="81"/>
      <c r="B131" s="81"/>
      <c r="C131" s="81"/>
      <c r="D131" s="81"/>
      <c r="E131" s="85" t="str">
        <f t="shared" ref="E131:E162" si="8">IF(A131="","",IF(NOT(OR(J131="Phổ biến (40 giờ/tuần)",J131="Đặc thù")),"",IF(OR(J131="Đặc thù",H131&lt;&gt;""),IF(AND(ISNUMBER(H131),H131&gt;0,F131&lt;&gt;"",I131="Đã kiểm chứng"),H131,""),QUY_GIO_PP130)))</f>
        <v/>
      </c>
      <c r="F131" s="81"/>
      <c r="G131" s="81"/>
      <c r="H131" s="81"/>
      <c r="I131" s="81"/>
      <c r="J131" s="81"/>
      <c r="K131" s="83" t="str">
        <f t="shared" ref="K131:K162" si="9">IF(A131="","",IF(J131="","CHƯA CHỌN CHẾ ĐỘ LÀM VIỆC",IF(NOT(OR(J131="Phổ biến (40 giờ/tuần)",J131="Đặc thù")),"CHẾ ĐỘ KHÔNG HỢP LỆ",IF(AND(J131="Đặc thù",E131=""),"THIẾU GIỜ ĐẶC THÙ",IF(AND(H131&lt;&gt;"",E131=""),"GIỜ CHƯA XÁC NHẬN",IF(E131="","THIẾU MẪU SỐ","ĐẠT"))))))</f>
        <v/>
      </c>
    </row>
    <row r="132" spans="1:11" ht="18.75">
      <c r="A132" s="81"/>
      <c r="B132" s="81"/>
      <c r="C132" s="81"/>
      <c r="D132" s="81"/>
      <c r="E132" s="85" t="str">
        <f t="shared" si="8"/>
        <v/>
      </c>
      <c r="F132" s="81"/>
      <c r="G132" s="81"/>
      <c r="H132" s="81"/>
      <c r="I132" s="81"/>
      <c r="J132" s="81"/>
      <c r="K132" s="83" t="str">
        <f t="shared" si="9"/>
        <v/>
      </c>
    </row>
    <row r="133" spans="1:11" ht="18.75">
      <c r="A133" s="81"/>
      <c r="B133" s="81"/>
      <c r="C133" s="81"/>
      <c r="D133" s="81"/>
      <c r="E133" s="85" t="str">
        <f t="shared" si="8"/>
        <v/>
      </c>
      <c r="F133" s="81"/>
      <c r="G133" s="81"/>
      <c r="H133" s="81"/>
      <c r="I133" s="81"/>
      <c r="J133" s="81"/>
      <c r="K133" s="83" t="str">
        <f t="shared" si="9"/>
        <v/>
      </c>
    </row>
    <row r="134" spans="1:11" ht="18.75">
      <c r="A134" s="81"/>
      <c r="B134" s="81"/>
      <c r="C134" s="81"/>
      <c r="D134" s="81"/>
      <c r="E134" s="85" t="str">
        <f t="shared" si="8"/>
        <v/>
      </c>
      <c r="F134" s="81"/>
      <c r="G134" s="81"/>
      <c r="H134" s="81"/>
      <c r="I134" s="81"/>
      <c r="J134" s="81"/>
      <c r="K134" s="83" t="str">
        <f t="shared" si="9"/>
        <v/>
      </c>
    </row>
    <row r="135" spans="1:11" ht="18.75">
      <c r="A135" s="81"/>
      <c r="B135" s="81"/>
      <c r="C135" s="81"/>
      <c r="D135" s="81"/>
      <c r="E135" s="85" t="str">
        <f t="shared" si="8"/>
        <v/>
      </c>
      <c r="F135" s="81"/>
      <c r="G135" s="81"/>
      <c r="H135" s="81"/>
      <c r="I135" s="81"/>
      <c r="J135" s="81"/>
      <c r="K135" s="83" t="str">
        <f t="shared" si="9"/>
        <v/>
      </c>
    </row>
    <row r="136" spans="1:11" ht="18.75">
      <c r="A136" s="81"/>
      <c r="B136" s="81"/>
      <c r="C136" s="81"/>
      <c r="D136" s="81"/>
      <c r="E136" s="85" t="str">
        <f t="shared" si="8"/>
        <v/>
      </c>
      <c r="F136" s="81"/>
      <c r="G136" s="81"/>
      <c r="H136" s="81"/>
      <c r="I136" s="81"/>
      <c r="J136" s="81"/>
      <c r="K136" s="83" t="str">
        <f t="shared" si="9"/>
        <v/>
      </c>
    </row>
    <row r="137" spans="1:11" ht="18.75">
      <c r="A137" s="81"/>
      <c r="B137" s="81"/>
      <c r="C137" s="81"/>
      <c r="D137" s="81"/>
      <c r="E137" s="85" t="str">
        <f t="shared" si="8"/>
        <v/>
      </c>
      <c r="F137" s="81"/>
      <c r="G137" s="81"/>
      <c r="H137" s="81"/>
      <c r="I137" s="81"/>
      <c r="J137" s="81"/>
      <c r="K137" s="83" t="str">
        <f t="shared" si="9"/>
        <v/>
      </c>
    </row>
    <row r="138" spans="1:11" ht="18.75">
      <c r="A138" s="81"/>
      <c r="B138" s="81"/>
      <c r="C138" s="81"/>
      <c r="D138" s="81"/>
      <c r="E138" s="85" t="str">
        <f t="shared" si="8"/>
        <v/>
      </c>
      <c r="F138" s="81"/>
      <c r="G138" s="81"/>
      <c r="H138" s="81"/>
      <c r="I138" s="81"/>
      <c r="J138" s="81"/>
      <c r="K138" s="83" t="str">
        <f t="shared" si="9"/>
        <v/>
      </c>
    </row>
    <row r="139" spans="1:11" ht="18.75">
      <c r="A139" s="81"/>
      <c r="B139" s="81"/>
      <c r="C139" s="81"/>
      <c r="D139" s="81"/>
      <c r="E139" s="85" t="str">
        <f t="shared" si="8"/>
        <v/>
      </c>
      <c r="F139" s="81"/>
      <c r="G139" s="81"/>
      <c r="H139" s="81"/>
      <c r="I139" s="81"/>
      <c r="J139" s="81"/>
      <c r="K139" s="83" t="str">
        <f t="shared" si="9"/>
        <v/>
      </c>
    </row>
    <row r="140" spans="1:11" ht="18.75">
      <c r="A140" s="81"/>
      <c r="B140" s="81"/>
      <c r="C140" s="81"/>
      <c r="D140" s="81"/>
      <c r="E140" s="85" t="str">
        <f t="shared" si="8"/>
        <v/>
      </c>
      <c r="F140" s="81"/>
      <c r="G140" s="81"/>
      <c r="H140" s="81"/>
      <c r="I140" s="81"/>
      <c r="J140" s="81"/>
      <c r="K140" s="83" t="str">
        <f t="shared" si="9"/>
        <v/>
      </c>
    </row>
    <row r="141" spans="1:11" ht="18.75">
      <c r="A141" s="81"/>
      <c r="B141" s="81"/>
      <c r="C141" s="81"/>
      <c r="D141" s="81"/>
      <c r="E141" s="85" t="str">
        <f t="shared" si="8"/>
        <v/>
      </c>
      <c r="F141" s="81"/>
      <c r="G141" s="81"/>
      <c r="H141" s="81"/>
      <c r="I141" s="81"/>
      <c r="J141" s="81"/>
      <c r="K141" s="83" t="str">
        <f t="shared" si="9"/>
        <v/>
      </c>
    </row>
    <row r="142" spans="1:11" ht="18.75">
      <c r="A142" s="81"/>
      <c r="B142" s="81"/>
      <c r="C142" s="81"/>
      <c r="D142" s="81"/>
      <c r="E142" s="85" t="str">
        <f t="shared" si="8"/>
        <v/>
      </c>
      <c r="F142" s="81"/>
      <c r="G142" s="81"/>
      <c r="H142" s="81"/>
      <c r="I142" s="81"/>
      <c r="J142" s="81"/>
      <c r="K142" s="83" t="str">
        <f t="shared" si="9"/>
        <v/>
      </c>
    </row>
    <row r="143" spans="1:11" ht="18.75">
      <c r="A143" s="81"/>
      <c r="B143" s="81"/>
      <c r="C143" s="81"/>
      <c r="D143" s="81"/>
      <c r="E143" s="85" t="str">
        <f t="shared" si="8"/>
        <v/>
      </c>
      <c r="F143" s="81"/>
      <c r="G143" s="81"/>
      <c r="H143" s="81"/>
      <c r="I143" s="81"/>
      <c r="J143" s="81"/>
      <c r="K143" s="83" t="str">
        <f t="shared" si="9"/>
        <v/>
      </c>
    </row>
    <row r="144" spans="1:11" ht="18.75">
      <c r="A144" s="81"/>
      <c r="B144" s="81"/>
      <c r="C144" s="81"/>
      <c r="D144" s="81"/>
      <c r="E144" s="85" t="str">
        <f t="shared" si="8"/>
        <v/>
      </c>
      <c r="F144" s="81"/>
      <c r="G144" s="81"/>
      <c r="H144" s="81"/>
      <c r="I144" s="81"/>
      <c r="J144" s="81"/>
      <c r="K144" s="83" t="str">
        <f t="shared" si="9"/>
        <v/>
      </c>
    </row>
    <row r="145" spans="1:11" ht="18.75">
      <c r="A145" s="81"/>
      <c r="B145" s="81"/>
      <c r="C145" s="81"/>
      <c r="D145" s="81"/>
      <c r="E145" s="85" t="str">
        <f t="shared" si="8"/>
        <v/>
      </c>
      <c r="F145" s="81"/>
      <c r="G145" s="81"/>
      <c r="H145" s="81"/>
      <c r="I145" s="81"/>
      <c r="J145" s="81"/>
      <c r="K145" s="83" t="str">
        <f t="shared" si="9"/>
        <v/>
      </c>
    </row>
    <row r="146" spans="1:11" ht="18.75">
      <c r="A146" s="81"/>
      <c r="B146" s="81"/>
      <c r="C146" s="81"/>
      <c r="D146" s="81"/>
      <c r="E146" s="85" t="str">
        <f t="shared" si="8"/>
        <v/>
      </c>
      <c r="F146" s="81"/>
      <c r="G146" s="81"/>
      <c r="H146" s="81"/>
      <c r="I146" s="81"/>
      <c r="J146" s="81"/>
      <c r="K146" s="83" t="str">
        <f t="shared" si="9"/>
        <v/>
      </c>
    </row>
    <row r="147" spans="1:11" ht="18.75">
      <c r="A147" s="81"/>
      <c r="B147" s="81"/>
      <c r="C147" s="81"/>
      <c r="D147" s="81"/>
      <c r="E147" s="85" t="str">
        <f t="shared" si="8"/>
        <v/>
      </c>
      <c r="F147" s="81"/>
      <c r="G147" s="81"/>
      <c r="H147" s="81"/>
      <c r="I147" s="81"/>
      <c r="J147" s="81"/>
      <c r="K147" s="83" t="str">
        <f t="shared" si="9"/>
        <v/>
      </c>
    </row>
    <row r="148" spans="1:11" ht="18.75">
      <c r="A148" s="81"/>
      <c r="B148" s="81"/>
      <c r="C148" s="81"/>
      <c r="D148" s="81"/>
      <c r="E148" s="85" t="str">
        <f t="shared" si="8"/>
        <v/>
      </c>
      <c r="F148" s="81"/>
      <c r="G148" s="81"/>
      <c r="H148" s="81"/>
      <c r="I148" s="81"/>
      <c r="J148" s="81"/>
      <c r="K148" s="83" t="str">
        <f t="shared" si="9"/>
        <v/>
      </c>
    </row>
    <row r="149" spans="1:11" ht="18.75">
      <c r="A149" s="81"/>
      <c r="B149" s="81"/>
      <c r="C149" s="81"/>
      <c r="D149" s="81"/>
      <c r="E149" s="85" t="str">
        <f t="shared" si="8"/>
        <v/>
      </c>
      <c r="F149" s="81"/>
      <c r="G149" s="81"/>
      <c r="H149" s="81"/>
      <c r="I149" s="81"/>
      <c r="J149" s="81"/>
      <c r="K149" s="83" t="str">
        <f t="shared" si="9"/>
        <v/>
      </c>
    </row>
    <row r="150" spans="1:11" ht="18.75">
      <c r="A150" s="81"/>
      <c r="B150" s="81"/>
      <c r="C150" s="81"/>
      <c r="D150" s="81"/>
      <c r="E150" s="85" t="str">
        <f t="shared" si="8"/>
        <v/>
      </c>
      <c r="F150" s="81"/>
      <c r="G150" s="81"/>
      <c r="H150" s="81"/>
      <c r="I150" s="81"/>
      <c r="J150" s="81"/>
      <c r="K150" s="83" t="str">
        <f t="shared" si="9"/>
        <v/>
      </c>
    </row>
    <row r="151" spans="1:11" ht="18.75">
      <c r="A151" s="81"/>
      <c r="B151" s="81"/>
      <c r="C151" s="81"/>
      <c r="D151" s="81"/>
      <c r="E151" s="85" t="str">
        <f t="shared" si="8"/>
        <v/>
      </c>
      <c r="F151" s="81"/>
      <c r="G151" s="81"/>
      <c r="H151" s="81"/>
      <c r="I151" s="81"/>
      <c r="J151" s="81"/>
      <c r="K151" s="83" t="str">
        <f t="shared" si="9"/>
        <v/>
      </c>
    </row>
    <row r="152" spans="1:11" ht="18.75">
      <c r="A152" s="81"/>
      <c r="B152" s="81"/>
      <c r="C152" s="81"/>
      <c r="D152" s="81"/>
      <c r="E152" s="85" t="str">
        <f t="shared" si="8"/>
        <v/>
      </c>
      <c r="F152" s="81"/>
      <c r="G152" s="81"/>
      <c r="H152" s="81"/>
      <c r="I152" s="81"/>
      <c r="J152" s="81"/>
      <c r="K152" s="83" t="str">
        <f t="shared" si="9"/>
        <v/>
      </c>
    </row>
    <row r="153" spans="1:11" ht="18.75">
      <c r="A153" s="81"/>
      <c r="B153" s="81"/>
      <c r="C153" s="81"/>
      <c r="D153" s="81"/>
      <c r="E153" s="85" t="str">
        <f t="shared" si="8"/>
        <v/>
      </c>
      <c r="F153" s="81"/>
      <c r="G153" s="81"/>
      <c r="H153" s="81"/>
      <c r="I153" s="81"/>
      <c r="J153" s="81"/>
      <c r="K153" s="83" t="str">
        <f t="shared" si="9"/>
        <v/>
      </c>
    </row>
    <row r="154" spans="1:11" ht="18.75">
      <c r="A154" s="81"/>
      <c r="B154" s="81"/>
      <c r="C154" s="81"/>
      <c r="D154" s="81"/>
      <c r="E154" s="85" t="str">
        <f t="shared" si="8"/>
        <v/>
      </c>
      <c r="F154" s="81"/>
      <c r="G154" s="81"/>
      <c r="H154" s="81"/>
      <c r="I154" s="81"/>
      <c r="J154" s="81"/>
      <c r="K154" s="83" t="str">
        <f t="shared" si="9"/>
        <v/>
      </c>
    </row>
    <row r="155" spans="1:11" ht="18.75">
      <c r="A155" s="81"/>
      <c r="B155" s="81"/>
      <c r="C155" s="81"/>
      <c r="D155" s="81"/>
      <c r="E155" s="85" t="str">
        <f t="shared" si="8"/>
        <v/>
      </c>
      <c r="F155" s="81"/>
      <c r="G155" s="81"/>
      <c r="H155" s="81"/>
      <c r="I155" s="81"/>
      <c r="J155" s="81"/>
      <c r="K155" s="83" t="str">
        <f t="shared" si="9"/>
        <v/>
      </c>
    </row>
    <row r="156" spans="1:11" ht="18.75">
      <c r="A156" s="81"/>
      <c r="B156" s="81"/>
      <c r="C156" s="81"/>
      <c r="D156" s="81"/>
      <c r="E156" s="85" t="str">
        <f t="shared" si="8"/>
        <v/>
      </c>
      <c r="F156" s="81"/>
      <c r="G156" s="81"/>
      <c r="H156" s="81"/>
      <c r="I156" s="81"/>
      <c r="J156" s="81"/>
      <c r="K156" s="83" t="str">
        <f t="shared" si="9"/>
        <v/>
      </c>
    </row>
    <row r="157" spans="1:11" ht="18.75">
      <c r="A157" s="81"/>
      <c r="B157" s="81"/>
      <c r="C157" s="81"/>
      <c r="D157" s="81"/>
      <c r="E157" s="85" t="str">
        <f t="shared" si="8"/>
        <v/>
      </c>
      <c r="F157" s="81"/>
      <c r="G157" s="81"/>
      <c r="H157" s="81"/>
      <c r="I157" s="81"/>
      <c r="J157" s="81"/>
      <c r="K157" s="83" t="str">
        <f t="shared" si="9"/>
        <v/>
      </c>
    </row>
    <row r="158" spans="1:11" ht="18.75">
      <c r="A158" s="81"/>
      <c r="B158" s="81"/>
      <c r="C158" s="81"/>
      <c r="D158" s="81"/>
      <c r="E158" s="85" t="str">
        <f t="shared" si="8"/>
        <v/>
      </c>
      <c r="F158" s="81"/>
      <c r="G158" s="81"/>
      <c r="H158" s="81"/>
      <c r="I158" s="81"/>
      <c r="J158" s="81"/>
      <c r="K158" s="83" t="str">
        <f t="shared" si="9"/>
        <v/>
      </c>
    </row>
    <row r="159" spans="1:11" ht="18.75">
      <c r="A159" s="81"/>
      <c r="B159" s="81"/>
      <c r="C159" s="81"/>
      <c r="D159" s="81"/>
      <c r="E159" s="85" t="str">
        <f t="shared" si="8"/>
        <v/>
      </c>
      <c r="F159" s="81"/>
      <c r="G159" s="81"/>
      <c r="H159" s="81"/>
      <c r="I159" s="81"/>
      <c r="J159" s="81"/>
      <c r="K159" s="83" t="str">
        <f t="shared" si="9"/>
        <v/>
      </c>
    </row>
    <row r="160" spans="1:11" ht="18.75">
      <c r="A160" s="81"/>
      <c r="B160" s="81"/>
      <c r="C160" s="81"/>
      <c r="D160" s="81"/>
      <c r="E160" s="85" t="str">
        <f t="shared" si="8"/>
        <v/>
      </c>
      <c r="F160" s="81"/>
      <c r="G160" s="81"/>
      <c r="H160" s="81"/>
      <c r="I160" s="81"/>
      <c r="J160" s="81"/>
      <c r="K160" s="83" t="str">
        <f t="shared" si="9"/>
        <v/>
      </c>
    </row>
    <row r="161" spans="1:11" ht="18.75">
      <c r="A161" s="81"/>
      <c r="B161" s="81"/>
      <c r="C161" s="81"/>
      <c r="D161" s="81"/>
      <c r="E161" s="85" t="str">
        <f t="shared" si="8"/>
        <v/>
      </c>
      <c r="F161" s="81"/>
      <c r="G161" s="81"/>
      <c r="H161" s="81"/>
      <c r="I161" s="81"/>
      <c r="J161" s="81"/>
      <c r="K161" s="83" t="str">
        <f t="shared" si="9"/>
        <v/>
      </c>
    </row>
    <row r="162" spans="1:11" ht="18.75">
      <c r="A162" s="81"/>
      <c r="B162" s="81"/>
      <c r="C162" s="81"/>
      <c r="D162" s="81"/>
      <c r="E162" s="85" t="str">
        <f t="shared" si="8"/>
        <v/>
      </c>
      <c r="F162" s="81"/>
      <c r="G162" s="81"/>
      <c r="H162" s="81"/>
      <c r="I162" s="81"/>
      <c r="J162" s="81"/>
      <c r="K162" s="83" t="str">
        <f t="shared" si="9"/>
        <v/>
      </c>
    </row>
    <row r="163" spans="1:11" ht="18.75">
      <c r="A163" s="81"/>
      <c r="B163" s="81"/>
      <c r="C163" s="81"/>
      <c r="D163" s="81"/>
      <c r="E163" s="85" t="str">
        <f t="shared" ref="E163:E194" si="10">IF(A163="","",IF(NOT(OR(J163="Phổ biến (40 giờ/tuần)",J163="Đặc thù")),"",IF(OR(J163="Đặc thù",H163&lt;&gt;""),IF(AND(ISNUMBER(H163),H163&gt;0,F163&lt;&gt;"",I163="Đã kiểm chứng"),H163,""),QUY_GIO_PP162)))</f>
        <v/>
      </c>
      <c r="F163" s="81"/>
      <c r="G163" s="81"/>
      <c r="H163" s="81"/>
      <c r="I163" s="81"/>
      <c r="J163" s="81"/>
      <c r="K163" s="83" t="str">
        <f t="shared" ref="K163:K194" si="11">IF(A163="","",IF(J163="","CHƯA CHỌN CHẾ ĐỘ LÀM VIỆC",IF(NOT(OR(J163="Phổ biến (40 giờ/tuần)",J163="Đặc thù")),"CHẾ ĐỘ KHÔNG HỢP LỆ",IF(AND(J163="Đặc thù",E163=""),"THIẾU GIỜ ĐẶC THÙ",IF(AND(H163&lt;&gt;"",E163=""),"GIỜ CHƯA XÁC NHẬN",IF(E163="","THIẾU MẪU SỐ","ĐẠT"))))))</f>
        <v/>
      </c>
    </row>
    <row r="164" spans="1:11" ht="18.75">
      <c r="A164" s="81"/>
      <c r="B164" s="81"/>
      <c r="C164" s="81"/>
      <c r="D164" s="81"/>
      <c r="E164" s="85" t="str">
        <f t="shared" si="10"/>
        <v/>
      </c>
      <c r="F164" s="81"/>
      <c r="G164" s="81"/>
      <c r="H164" s="81"/>
      <c r="I164" s="81"/>
      <c r="J164" s="81"/>
      <c r="K164" s="83" t="str">
        <f t="shared" si="11"/>
        <v/>
      </c>
    </row>
    <row r="165" spans="1:11" ht="18.75">
      <c r="A165" s="81"/>
      <c r="B165" s="81"/>
      <c r="C165" s="81"/>
      <c r="D165" s="81"/>
      <c r="E165" s="85" t="str">
        <f t="shared" si="10"/>
        <v/>
      </c>
      <c r="F165" s="81"/>
      <c r="G165" s="81"/>
      <c r="H165" s="81"/>
      <c r="I165" s="81"/>
      <c r="J165" s="81"/>
      <c r="K165" s="83" t="str">
        <f t="shared" si="11"/>
        <v/>
      </c>
    </row>
    <row r="166" spans="1:11" ht="18.75">
      <c r="A166" s="81"/>
      <c r="B166" s="81"/>
      <c r="C166" s="81"/>
      <c r="D166" s="81"/>
      <c r="E166" s="85" t="str">
        <f t="shared" si="10"/>
        <v/>
      </c>
      <c r="F166" s="81"/>
      <c r="G166" s="81"/>
      <c r="H166" s="81"/>
      <c r="I166" s="81"/>
      <c r="J166" s="81"/>
      <c r="K166" s="83" t="str">
        <f t="shared" si="11"/>
        <v/>
      </c>
    </row>
    <row r="167" spans="1:11" ht="18.75">
      <c r="A167" s="81"/>
      <c r="B167" s="81"/>
      <c r="C167" s="81"/>
      <c r="D167" s="81"/>
      <c r="E167" s="85" t="str">
        <f t="shared" si="10"/>
        <v/>
      </c>
      <c r="F167" s="81"/>
      <c r="G167" s="81"/>
      <c r="H167" s="81"/>
      <c r="I167" s="81"/>
      <c r="J167" s="81"/>
      <c r="K167" s="83" t="str">
        <f t="shared" si="11"/>
        <v/>
      </c>
    </row>
    <row r="168" spans="1:11" ht="18.75">
      <c r="A168" s="81"/>
      <c r="B168" s="81"/>
      <c r="C168" s="81"/>
      <c r="D168" s="81"/>
      <c r="E168" s="85" t="str">
        <f t="shared" si="10"/>
        <v/>
      </c>
      <c r="F168" s="81"/>
      <c r="G168" s="81"/>
      <c r="H168" s="81"/>
      <c r="I168" s="81"/>
      <c r="J168" s="81"/>
      <c r="K168" s="83" t="str">
        <f t="shared" si="11"/>
        <v/>
      </c>
    </row>
    <row r="169" spans="1:11" ht="18.75">
      <c r="A169" s="81"/>
      <c r="B169" s="81"/>
      <c r="C169" s="81"/>
      <c r="D169" s="81"/>
      <c r="E169" s="85" t="str">
        <f t="shared" si="10"/>
        <v/>
      </c>
      <c r="F169" s="81"/>
      <c r="G169" s="81"/>
      <c r="H169" s="81"/>
      <c r="I169" s="81"/>
      <c r="J169" s="81"/>
      <c r="K169" s="83" t="str">
        <f t="shared" si="11"/>
        <v/>
      </c>
    </row>
    <row r="170" spans="1:11" ht="18.75">
      <c r="A170" s="81"/>
      <c r="B170" s="81"/>
      <c r="C170" s="81"/>
      <c r="D170" s="81"/>
      <c r="E170" s="85" t="str">
        <f t="shared" si="10"/>
        <v/>
      </c>
      <c r="F170" s="81"/>
      <c r="G170" s="81"/>
      <c r="H170" s="81"/>
      <c r="I170" s="81"/>
      <c r="J170" s="81"/>
      <c r="K170" s="83" t="str">
        <f t="shared" si="11"/>
        <v/>
      </c>
    </row>
    <row r="171" spans="1:11" ht="18.75">
      <c r="A171" s="81"/>
      <c r="B171" s="81"/>
      <c r="C171" s="81"/>
      <c r="D171" s="81"/>
      <c r="E171" s="85" t="str">
        <f t="shared" si="10"/>
        <v/>
      </c>
      <c r="F171" s="81"/>
      <c r="G171" s="81"/>
      <c r="H171" s="81"/>
      <c r="I171" s="81"/>
      <c r="J171" s="81"/>
      <c r="K171" s="83" t="str">
        <f t="shared" si="11"/>
        <v/>
      </c>
    </row>
    <row r="172" spans="1:11" ht="18.75">
      <c r="A172" s="81"/>
      <c r="B172" s="81"/>
      <c r="C172" s="81"/>
      <c r="D172" s="81"/>
      <c r="E172" s="85" t="str">
        <f t="shared" si="10"/>
        <v/>
      </c>
      <c r="F172" s="81"/>
      <c r="G172" s="81"/>
      <c r="H172" s="81"/>
      <c r="I172" s="81"/>
      <c r="J172" s="81"/>
      <c r="K172" s="83" t="str">
        <f t="shared" si="11"/>
        <v/>
      </c>
    </row>
    <row r="173" spans="1:11" ht="18.75">
      <c r="A173" s="81"/>
      <c r="B173" s="81"/>
      <c r="C173" s="81"/>
      <c r="D173" s="81"/>
      <c r="E173" s="85" t="str">
        <f t="shared" si="10"/>
        <v/>
      </c>
      <c r="F173" s="81"/>
      <c r="G173" s="81"/>
      <c r="H173" s="81"/>
      <c r="I173" s="81"/>
      <c r="J173" s="81"/>
      <c r="K173" s="83" t="str">
        <f t="shared" si="11"/>
        <v/>
      </c>
    </row>
    <row r="174" spans="1:11" ht="18.75">
      <c r="A174" s="81"/>
      <c r="B174" s="81"/>
      <c r="C174" s="81"/>
      <c r="D174" s="81"/>
      <c r="E174" s="85" t="str">
        <f t="shared" si="10"/>
        <v/>
      </c>
      <c r="F174" s="81"/>
      <c r="G174" s="81"/>
      <c r="H174" s="81"/>
      <c r="I174" s="81"/>
      <c r="J174" s="81"/>
      <c r="K174" s="83" t="str">
        <f t="shared" si="11"/>
        <v/>
      </c>
    </row>
    <row r="175" spans="1:11" ht="18.75">
      <c r="A175" s="81"/>
      <c r="B175" s="81"/>
      <c r="C175" s="81"/>
      <c r="D175" s="81"/>
      <c r="E175" s="85" t="str">
        <f t="shared" si="10"/>
        <v/>
      </c>
      <c r="F175" s="81"/>
      <c r="G175" s="81"/>
      <c r="H175" s="81"/>
      <c r="I175" s="81"/>
      <c r="J175" s="81"/>
      <c r="K175" s="83" t="str">
        <f t="shared" si="11"/>
        <v/>
      </c>
    </row>
    <row r="176" spans="1:11" ht="18.75">
      <c r="A176" s="81"/>
      <c r="B176" s="81"/>
      <c r="C176" s="81"/>
      <c r="D176" s="81"/>
      <c r="E176" s="85" t="str">
        <f t="shared" si="10"/>
        <v/>
      </c>
      <c r="F176" s="81"/>
      <c r="G176" s="81"/>
      <c r="H176" s="81"/>
      <c r="I176" s="81"/>
      <c r="J176" s="81"/>
      <c r="K176" s="83" t="str">
        <f t="shared" si="11"/>
        <v/>
      </c>
    </row>
    <row r="177" spans="1:11" ht="18.75">
      <c r="A177" s="81"/>
      <c r="B177" s="81"/>
      <c r="C177" s="81"/>
      <c r="D177" s="81"/>
      <c r="E177" s="85" t="str">
        <f t="shared" si="10"/>
        <v/>
      </c>
      <c r="F177" s="81"/>
      <c r="G177" s="81"/>
      <c r="H177" s="81"/>
      <c r="I177" s="81"/>
      <c r="J177" s="81"/>
      <c r="K177" s="83" t="str">
        <f t="shared" si="11"/>
        <v/>
      </c>
    </row>
    <row r="178" spans="1:11" ht="18.75">
      <c r="A178" s="81"/>
      <c r="B178" s="81"/>
      <c r="C178" s="81"/>
      <c r="D178" s="81"/>
      <c r="E178" s="85" t="str">
        <f t="shared" si="10"/>
        <v/>
      </c>
      <c r="F178" s="81"/>
      <c r="G178" s="81"/>
      <c r="H178" s="81"/>
      <c r="I178" s="81"/>
      <c r="J178" s="81"/>
      <c r="K178" s="83" t="str">
        <f t="shared" si="11"/>
        <v/>
      </c>
    </row>
    <row r="179" spans="1:11" ht="18.75">
      <c r="A179" s="81"/>
      <c r="B179" s="81"/>
      <c r="C179" s="81"/>
      <c r="D179" s="81"/>
      <c r="E179" s="85" t="str">
        <f t="shared" si="10"/>
        <v/>
      </c>
      <c r="F179" s="81"/>
      <c r="G179" s="81"/>
      <c r="H179" s="81"/>
      <c r="I179" s="81"/>
      <c r="J179" s="81"/>
      <c r="K179" s="83" t="str">
        <f t="shared" si="11"/>
        <v/>
      </c>
    </row>
    <row r="180" spans="1:11" ht="18.75">
      <c r="A180" s="81"/>
      <c r="B180" s="81"/>
      <c r="C180" s="81"/>
      <c r="D180" s="81"/>
      <c r="E180" s="85" t="str">
        <f t="shared" si="10"/>
        <v/>
      </c>
      <c r="F180" s="81"/>
      <c r="G180" s="81"/>
      <c r="H180" s="81"/>
      <c r="I180" s="81"/>
      <c r="J180" s="81"/>
      <c r="K180" s="83" t="str">
        <f t="shared" si="11"/>
        <v/>
      </c>
    </row>
    <row r="181" spans="1:11" ht="18.75">
      <c r="A181" s="81"/>
      <c r="B181" s="81"/>
      <c r="C181" s="81"/>
      <c r="D181" s="81"/>
      <c r="E181" s="85" t="str">
        <f t="shared" si="10"/>
        <v/>
      </c>
      <c r="F181" s="81"/>
      <c r="G181" s="81"/>
      <c r="H181" s="81"/>
      <c r="I181" s="81"/>
      <c r="J181" s="81"/>
      <c r="K181" s="83" t="str">
        <f t="shared" si="11"/>
        <v/>
      </c>
    </row>
    <row r="182" spans="1:11" ht="18.75">
      <c r="A182" s="81"/>
      <c r="B182" s="81"/>
      <c r="C182" s="81"/>
      <c r="D182" s="81"/>
      <c r="E182" s="85" t="str">
        <f t="shared" si="10"/>
        <v/>
      </c>
      <c r="F182" s="81"/>
      <c r="G182" s="81"/>
      <c r="H182" s="81"/>
      <c r="I182" s="81"/>
      <c r="J182" s="81"/>
      <c r="K182" s="83" t="str">
        <f t="shared" si="11"/>
        <v/>
      </c>
    </row>
    <row r="183" spans="1:11" ht="18.75">
      <c r="A183" s="81"/>
      <c r="B183" s="81"/>
      <c r="C183" s="81"/>
      <c r="D183" s="81"/>
      <c r="E183" s="85" t="str">
        <f t="shared" si="10"/>
        <v/>
      </c>
      <c r="F183" s="81"/>
      <c r="G183" s="81"/>
      <c r="H183" s="81"/>
      <c r="I183" s="81"/>
      <c r="J183" s="81"/>
      <c r="K183" s="83" t="str">
        <f t="shared" si="11"/>
        <v/>
      </c>
    </row>
    <row r="184" spans="1:11" ht="18.75">
      <c r="A184" s="81"/>
      <c r="B184" s="81"/>
      <c r="C184" s="81"/>
      <c r="D184" s="81"/>
      <c r="E184" s="85" t="str">
        <f t="shared" si="10"/>
        <v/>
      </c>
      <c r="F184" s="81"/>
      <c r="G184" s="81"/>
      <c r="H184" s="81"/>
      <c r="I184" s="81"/>
      <c r="J184" s="81"/>
      <c r="K184" s="83" t="str">
        <f t="shared" si="11"/>
        <v/>
      </c>
    </row>
    <row r="185" spans="1:11" ht="18.75">
      <c r="A185" s="81"/>
      <c r="B185" s="81"/>
      <c r="C185" s="81"/>
      <c r="D185" s="81"/>
      <c r="E185" s="85" t="str">
        <f t="shared" si="10"/>
        <v/>
      </c>
      <c r="F185" s="81"/>
      <c r="G185" s="81"/>
      <c r="H185" s="81"/>
      <c r="I185" s="81"/>
      <c r="J185" s="81"/>
      <c r="K185" s="83" t="str">
        <f t="shared" si="11"/>
        <v/>
      </c>
    </row>
    <row r="186" spans="1:11" ht="18.75">
      <c r="A186" s="81"/>
      <c r="B186" s="81"/>
      <c r="C186" s="81"/>
      <c r="D186" s="81"/>
      <c r="E186" s="85" t="str">
        <f t="shared" si="10"/>
        <v/>
      </c>
      <c r="F186" s="81"/>
      <c r="G186" s="81"/>
      <c r="H186" s="81"/>
      <c r="I186" s="81"/>
      <c r="J186" s="81"/>
      <c r="K186" s="83" t="str">
        <f t="shared" si="11"/>
        <v/>
      </c>
    </row>
    <row r="187" spans="1:11" ht="18.75">
      <c r="A187" s="81"/>
      <c r="B187" s="81"/>
      <c r="C187" s="81"/>
      <c r="D187" s="81"/>
      <c r="E187" s="85" t="str">
        <f t="shared" si="10"/>
        <v/>
      </c>
      <c r="F187" s="81"/>
      <c r="G187" s="81"/>
      <c r="H187" s="81"/>
      <c r="I187" s="81"/>
      <c r="J187" s="81"/>
      <c r="K187" s="83" t="str">
        <f t="shared" si="11"/>
        <v/>
      </c>
    </row>
    <row r="188" spans="1:11" ht="18.75">
      <c r="A188" s="81"/>
      <c r="B188" s="81"/>
      <c r="C188" s="81"/>
      <c r="D188" s="81"/>
      <c r="E188" s="85" t="str">
        <f t="shared" si="10"/>
        <v/>
      </c>
      <c r="F188" s="81"/>
      <c r="G188" s="81"/>
      <c r="H188" s="81"/>
      <c r="I188" s="81"/>
      <c r="J188" s="81"/>
      <c r="K188" s="83" t="str">
        <f t="shared" si="11"/>
        <v/>
      </c>
    </row>
    <row r="189" spans="1:11" ht="18.75">
      <c r="A189" s="81"/>
      <c r="B189" s="81"/>
      <c r="C189" s="81"/>
      <c r="D189" s="81"/>
      <c r="E189" s="85" t="str">
        <f t="shared" si="10"/>
        <v/>
      </c>
      <c r="F189" s="81"/>
      <c r="G189" s="81"/>
      <c r="H189" s="81"/>
      <c r="I189" s="81"/>
      <c r="J189" s="81"/>
      <c r="K189" s="83" t="str">
        <f t="shared" si="11"/>
        <v/>
      </c>
    </row>
    <row r="190" spans="1:11" ht="18.75">
      <c r="A190" s="81"/>
      <c r="B190" s="81"/>
      <c r="C190" s="81"/>
      <c r="D190" s="81"/>
      <c r="E190" s="85" t="str">
        <f t="shared" si="10"/>
        <v/>
      </c>
      <c r="F190" s="81"/>
      <c r="G190" s="81"/>
      <c r="H190" s="81"/>
      <c r="I190" s="81"/>
      <c r="J190" s="81"/>
      <c r="K190" s="83" t="str">
        <f t="shared" si="11"/>
        <v/>
      </c>
    </row>
    <row r="191" spans="1:11" ht="18.75">
      <c r="A191" s="81"/>
      <c r="B191" s="81"/>
      <c r="C191" s="81"/>
      <c r="D191" s="81"/>
      <c r="E191" s="85" t="str">
        <f t="shared" si="10"/>
        <v/>
      </c>
      <c r="F191" s="81"/>
      <c r="G191" s="81"/>
      <c r="H191" s="81"/>
      <c r="I191" s="81"/>
      <c r="J191" s="81"/>
      <c r="K191" s="83" t="str">
        <f t="shared" si="11"/>
        <v/>
      </c>
    </row>
    <row r="192" spans="1:11" ht="18.75">
      <c r="A192" s="81"/>
      <c r="B192" s="81"/>
      <c r="C192" s="81"/>
      <c r="D192" s="81"/>
      <c r="E192" s="85" t="str">
        <f t="shared" si="10"/>
        <v/>
      </c>
      <c r="F192" s="81"/>
      <c r="G192" s="81"/>
      <c r="H192" s="81"/>
      <c r="I192" s="81"/>
      <c r="J192" s="81"/>
      <c r="K192" s="83" t="str">
        <f t="shared" si="11"/>
        <v/>
      </c>
    </row>
    <row r="193" spans="1:11" ht="18.75">
      <c r="A193" s="81"/>
      <c r="B193" s="81"/>
      <c r="C193" s="81"/>
      <c r="D193" s="81"/>
      <c r="E193" s="85" t="str">
        <f t="shared" si="10"/>
        <v/>
      </c>
      <c r="F193" s="81"/>
      <c r="G193" s="81"/>
      <c r="H193" s="81"/>
      <c r="I193" s="81"/>
      <c r="J193" s="81"/>
      <c r="K193" s="83" t="str">
        <f t="shared" si="11"/>
        <v/>
      </c>
    </row>
    <row r="194" spans="1:11" ht="18.75">
      <c r="A194" s="81"/>
      <c r="B194" s="81"/>
      <c r="C194" s="81"/>
      <c r="D194" s="81"/>
      <c r="E194" s="85" t="str">
        <f t="shared" si="10"/>
        <v/>
      </c>
      <c r="F194" s="81"/>
      <c r="G194" s="81"/>
      <c r="H194" s="81"/>
      <c r="I194" s="81"/>
      <c r="J194" s="81"/>
      <c r="K194" s="83" t="str">
        <f t="shared" si="11"/>
        <v/>
      </c>
    </row>
    <row r="195" spans="1:11" ht="18.75">
      <c r="A195" s="81"/>
      <c r="B195" s="81"/>
      <c r="C195" s="81"/>
      <c r="D195" s="81"/>
      <c r="E195" s="85" t="str">
        <f t="shared" ref="E195:E202" si="12">IF(A195="","",IF(NOT(OR(J195="Phổ biến (40 giờ/tuần)",J195="Đặc thù")),"",IF(OR(J195="Đặc thù",H195&lt;&gt;""),IF(AND(ISNUMBER(H195),H195&gt;0,F195&lt;&gt;"",I195="Đã kiểm chứng"),H195,""),QUY_GIO_PP194)))</f>
        <v/>
      </c>
      <c r="F195" s="81"/>
      <c r="G195" s="81"/>
      <c r="H195" s="81"/>
      <c r="I195" s="81"/>
      <c r="J195" s="81"/>
      <c r="K195" s="83" t="str">
        <f t="shared" ref="K195:K202" si="13">IF(A195="","",IF(J195="","CHƯA CHỌN CHẾ ĐỘ LÀM VIỆC",IF(NOT(OR(J195="Phổ biến (40 giờ/tuần)",J195="Đặc thù")),"CHẾ ĐỘ KHÔNG HỢP LỆ",IF(AND(J195="Đặc thù",E195=""),"THIẾU GIỜ ĐẶC THÙ",IF(AND(H195&lt;&gt;"",E195=""),"GIỜ CHƯA XÁC NHẬN",IF(E195="","THIẾU MẪU SỐ","ĐẠT"))))))</f>
        <v/>
      </c>
    </row>
    <row r="196" spans="1:11" ht="18.75">
      <c r="A196" s="81"/>
      <c r="B196" s="81"/>
      <c r="C196" s="81"/>
      <c r="D196" s="81"/>
      <c r="E196" s="85" t="str">
        <f t="shared" si="12"/>
        <v/>
      </c>
      <c r="F196" s="81"/>
      <c r="G196" s="81"/>
      <c r="H196" s="81"/>
      <c r="I196" s="81"/>
      <c r="J196" s="81"/>
      <c r="K196" s="83" t="str">
        <f t="shared" si="13"/>
        <v/>
      </c>
    </row>
    <row r="197" spans="1:11" ht="18.75">
      <c r="A197" s="81"/>
      <c r="B197" s="81"/>
      <c r="C197" s="81"/>
      <c r="D197" s="81"/>
      <c r="E197" s="85" t="str">
        <f t="shared" si="12"/>
        <v/>
      </c>
      <c r="F197" s="81"/>
      <c r="G197" s="81"/>
      <c r="H197" s="81"/>
      <c r="I197" s="81"/>
      <c r="J197" s="81"/>
      <c r="K197" s="83" t="str">
        <f t="shared" si="13"/>
        <v/>
      </c>
    </row>
    <row r="198" spans="1:11" ht="18.75">
      <c r="A198" s="81"/>
      <c r="B198" s="81"/>
      <c r="C198" s="81"/>
      <c r="D198" s="81"/>
      <c r="E198" s="85" t="str">
        <f t="shared" si="12"/>
        <v/>
      </c>
      <c r="F198" s="81"/>
      <c r="G198" s="81"/>
      <c r="H198" s="81"/>
      <c r="I198" s="81"/>
      <c r="J198" s="81"/>
      <c r="K198" s="83" t="str">
        <f t="shared" si="13"/>
        <v/>
      </c>
    </row>
    <row r="199" spans="1:11" ht="18.75">
      <c r="A199" s="81"/>
      <c r="B199" s="81"/>
      <c r="C199" s="81"/>
      <c r="D199" s="81"/>
      <c r="E199" s="85" t="str">
        <f t="shared" si="12"/>
        <v/>
      </c>
      <c r="F199" s="81"/>
      <c r="G199" s="81"/>
      <c r="H199" s="81"/>
      <c r="I199" s="81"/>
      <c r="J199" s="81"/>
      <c r="K199" s="83" t="str">
        <f t="shared" si="13"/>
        <v/>
      </c>
    </row>
    <row r="200" spans="1:11" ht="18.75">
      <c r="A200" s="81"/>
      <c r="B200" s="81"/>
      <c r="C200" s="81"/>
      <c r="D200" s="81"/>
      <c r="E200" s="85" t="str">
        <f t="shared" si="12"/>
        <v/>
      </c>
      <c r="F200" s="81"/>
      <c r="G200" s="81"/>
      <c r="H200" s="81"/>
      <c r="I200" s="81"/>
      <c r="J200" s="81"/>
      <c r="K200" s="83" t="str">
        <f t="shared" si="13"/>
        <v/>
      </c>
    </row>
    <row r="201" spans="1:11" ht="18.75">
      <c r="A201" s="81"/>
      <c r="B201" s="81"/>
      <c r="C201" s="81"/>
      <c r="D201" s="81"/>
      <c r="E201" s="85" t="str">
        <f t="shared" si="12"/>
        <v/>
      </c>
      <c r="F201" s="81"/>
      <c r="G201" s="81"/>
      <c r="H201" s="81"/>
      <c r="I201" s="81"/>
      <c r="J201" s="81"/>
      <c r="K201" s="83" t="str">
        <f t="shared" si="13"/>
        <v/>
      </c>
    </row>
    <row r="202" spans="1:11" ht="18.75">
      <c r="A202" s="81"/>
      <c r="B202" s="81"/>
      <c r="C202" s="81"/>
      <c r="D202" s="81"/>
      <c r="E202" s="85" t="str">
        <f t="shared" si="12"/>
        <v/>
      </c>
      <c r="F202" s="81"/>
      <c r="G202" s="81"/>
      <c r="H202" s="81"/>
      <c r="I202" s="81"/>
      <c r="J202" s="81"/>
      <c r="K202" s="83" t="str">
        <f t="shared" si="13"/>
        <v/>
      </c>
    </row>
  </sheetData>
  <sheetProtection password="EC8F" sheet="1" formatColumns="0" formatRows="0" autoFilter="0"/>
  <dataValidations count="3">
    <dataValidation type="custom" allowBlank="1" showErrorMessage="1" errorTitle="Trùng mã" error="Mã này đã có ở dòng khác trong cột." sqref="A3:A202" xr:uid="{00000000-0002-0000-0700-000000000000}">
      <formula1>COUNTIF($A$3:$A$202,A3)=1</formula1>
    </dataValidation>
    <dataValidation type="decimal" operator="greaterThanOrEqual" allowBlank="1" showErrorMessage="1" errorTitle="Phải nhập số" error="Chỉ nhập số (không nhập chữ, đơn vị tính)." sqref="H3:H202" xr:uid="{00000000-0002-0000-0700-000001000000}">
      <formula1>1</formula1>
    </dataValidation>
    <dataValidation type="list" sqref="J3:J202" xr:uid="{00000000-0002-0000-0700-000002000000}">
      <formula1>"Phổ biến (40 giờ/tuần),Đặc thù"</formula1>
    </dataValidation>
  </dataValidations>
  <hyperlinks>
    <hyperlink ref="D1" location="'HD_DIEN_BIEU'!A91" display="→ Hướng dẫn điền: HD_DIEN_BIEU" xr:uid="{00000000-0004-0000-0700-000000000000}"/>
  </hyperlinks>
  <pageMargins left="0.7" right="0.7" top="0.75" bottom="0.75" header="0.3" footer="0.3"/>
  <pageSetup paperSize="9" scale="5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02"/>
  <sheetViews>
    <sheetView workbookViewId="0">
      <pane ySplit="2" topLeftCell="A3" activePane="bottomLeft" state="frozen"/>
      <selection pane="bottomLeft" activeCell="D15" sqref="D15"/>
    </sheetView>
  </sheetViews>
  <sheetFormatPr defaultRowHeight="14.25"/>
  <cols>
    <col min="1" max="1" width="15.5" customWidth="1"/>
    <col min="2" max="7" width="20" customWidth="1"/>
  </cols>
  <sheetData>
    <row r="1" spans="1:7" ht="22.5" customHeight="1">
      <c r="A1" s="19" t="s">
        <v>947</v>
      </c>
      <c r="D1" s="80" t="s">
        <v>941</v>
      </c>
    </row>
    <row r="2" spans="1:7" s="9" customFormat="1" ht="42.95" customHeight="1">
      <c r="A2" s="16" t="s">
        <v>173</v>
      </c>
      <c r="B2" s="16" t="s">
        <v>506</v>
      </c>
      <c r="C2" s="16" t="s">
        <v>512</v>
      </c>
      <c r="D2" s="16" t="s">
        <v>517</v>
      </c>
      <c r="E2" s="16" t="s">
        <v>522</v>
      </c>
      <c r="F2" s="16" t="s">
        <v>138</v>
      </c>
      <c r="G2" s="16" t="s">
        <v>531</v>
      </c>
    </row>
    <row r="3" spans="1:7" s="8" customFormat="1" ht="18.75">
      <c r="A3" s="81"/>
      <c r="B3" s="81"/>
      <c r="C3" s="81"/>
      <c r="D3" s="81"/>
      <c r="E3" s="81"/>
      <c r="F3" s="81"/>
      <c r="G3" s="81"/>
    </row>
    <row r="4" spans="1:7" s="8" customFormat="1" ht="18.75">
      <c r="A4" s="81"/>
      <c r="B4" s="81"/>
      <c r="C4" s="81"/>
      <c r="D4" s="81"/>
      <c r="E4" s="81"/>
      <c r="F4" s="81"/>
      <c r="G4" s="81"/>
    </row>
    <row r="5" spans="1:7" s="8" customFormat="1" ht="18" customHeight="1">
      <c r="A5" s="81"/>
      <c r="B5" s="81"/>
      <c r="C5" s="81"/>
      <c r="D5" s="81"/>
      <c r="E5" s="81"/>
      <c r="F5" s="81"/>
      <c r="G5" s="81"/>
    </row>
    <row r="6" spans="1:7" ht="18.75">
      <c r="A6" s="81"/>
      <c r="B6" s="81"/>
      <c r="C6" s="81"/>
      <c r="D6" s="81"/>
      <c r="E6" s="81"/>
      <c r="F6" s="81"/>
      <c r="G6" s="81"/>
    </row>
    <row r="7" spans="1:7" ht="18.75">
      <c r="A7" s="81"/>
      <c r="B7" s="81"/>
      <c r="C7" s="81"/>
      <c r="D7" s="81"/>
      <c r="E7" s="81"/>
      <c r="F7" s="81"/>
      <c r="G7" s="81"/>
    </row>
    <row r="8" spans="1:7" ht="18.75">
      <c r="A8" s="81"/>
      <c r="B8" s="81"/>
      <c r="C8" s="81"/>
      <c r="D8" s="81"/>
      <c r="E8" s="81"/>
      <c r="F8" s="81"/>
      <c r="G8" s="81"/>
    </row>
    <row r="9" spans="1:7" s="59" customFormat="1" ht="18.75">
      <c r="A9" s="81"/>
      <c r="B9" s="81"/>
      <c r="C9" s="81"/>
      <c r="D9" s="81"/>
      <c r="E9" s="81"/>
      <c r="F9" s="81"/>
      <c r="G9" s="81"/>
    </row>
    <row r="10" spans="1:7" s="59" customFormat="1" ht="18.75">
      <c r="A10" s="81"/>
      <c r="B10" s="81"/>
      <c r="C10" s="81"/>
      <c r="D10" s="81"/>
      <c r="E10" s="81"/>
      <c r="F10" s="81"/>
      <c r="G10" s="81"/>
    </row>
    <row r="11" spans="1:7" s="59" customFormat="1" ht="18.75">
      <c r="A11" s="81"/>
      <c r="B11" s="81"/>
      <c r="C11" s="81"/>
      <c r="D11" s="81"/>
      <c r="E11" s="81"/>
      <c r="F11" s="81"/>
      <c r="G11" s="81"/>
    </row>
    <row r="12" spans="1:7" s="59" customFormat="1" ht="18.75">
      <c r="A12" s="81"/>
      <c r="B12" s="81"/>
      <c r="C12" s="81"/>
      <c r="D12" s="81"/>
      <c r="E12" s="81"/>
      <c r="F12" s="81"/>
      <c r="G12" s="81"/>
    </row>
    <row r="13" spans="1:7" s="59" customFormat="1" ht="18.75">
      <c r="A13" s="81"/>
      <c r="B13" s="81"/>
      <c r="C13" s="81"/>
      <c r="D13" s="81"/>
      <c r="E13" s="81"/>
      <c r="F13" s="81"/>
      <c r="G13" s="81"/>
    </row>
    <row r="14" spans="1:7" s="59" customFormat="1" ht="18.75">
      <c r="A14" s="81"/>
      <c r="B14" s="81"/>
      <c r="C14" s="81"/>
      <c r="D14" s="81"/>
      <c r="E14" s="81"/>
      <c r="F14" s="81"/>
      <c r="G14" s="81"/>
    </row>
    <row r="15" spans="1:7" s="59" customFormat="1" ht="18.75">
      <c r="A15" s="81"/>
      <c r="B15" s="81"/>
      <c r="C15" s="81"/>
      <c r="D15" s="81"/>
      <c r="E15" s="81"/>
      <c r="F15" s="81"/>
      <c r="G15" s="81"/>
    </row>
    <row r="16" spans="1:7" s="59" customFormat="1" ht="18.75">
      <c r="A16" s="81"/>
      <c r="B16" s="81"/>
      <c r="C16" s="81"/>
      <c r="D16" s="81"/>
      <c r="E16" s="81"/>
      <c r="F16" s="81"/>
      <c r="G16" s="81"/>
    </row>
    <row r="17" spans="1:7" s="59" customFormat="1" ht="18.75">
      <c r="A17" s="81"/>
      <c r="B17" s="81"/>
      <c r="C17" s="81"/>
      <c r="D17" s="81"/>
      <c r="E17" s="81"/>
      <c r="F17" s="81"/>
      <c r="G17" s="81"/>
    </row>
    <row r="18" spans="1:7" s="59" customFormat="1" ht="18.75">
      <c r="A18" s="81"/>
      <c r="B18" s="81"/>
      <c r="C18" s="81"/>
      <c r="D18" s="81"/>
      <c r="E18" s="81"/>
      <c r="F18" s="81"/>
      <c r="G18" s="81"/>
    </row>
    <row r="19" spans="1:7" ht="18.75">
      <c r="A19" s="81"/>
      <c r="B19" s="81"/>
      <c r="C19" s="81"/>
      <c r="D19" s="81"/>
      <c r="E19" s="81"/>
      <c r="F19" s="81"/>
      <c r="G19" s="81"/>
    </row>
    <row r="20" spans="1:7" ht="18.75">
      <c r="A20" s="81"/>
      <c r="B20" s="81"/>
      <c r="C20" s="81"/>
      <c r="D20" s="81"/>
      <c r="E20" s="81"/>
      <c r="F20" s="81"/>
      <c r="G20" s="81"/>
    </row>
    <row r="21" spans="1:7" ht="18.75">
      <c r="A21" s="81"/>
      <c r="B21" s="81"/>
      <c r="C21" s="81"/>
      <c r="D21" s="81"/>
      <c r="E21" s="81"/>
      <c r="F21" s="81"/>
      <c r="G21" s="81"/>
    </row>
    <row r="22" spans="1:7" ht="18.75">
      <c r="A22" s="81"/>
      <c r="B22" s="81"/>
      <c r="C22" s="81"/>
      <c r="D22" s="81"/>
      <c r="E22" s="81"/>
      <c r="F22" s="81"/>
      <c r="G22" s="81"/>
    </row>
    <row r="23" spans="1:7" ht="18.75">
      <c r="A23" s="81"/>
      <c r="B23" s="81"/>
      <c r="C23" s="81"/>
      <c r="D23" s="81"/>
      <c r="E23" s="81"/>
      <c r="F23" s="81"/>
      <c r="G23" s="81"/>
    </row>
    <row r="24" spans="1:7" ht="18.75">
      <c r="A24" s="81"/>
      <c r="B24" s="81"/>
      <c r="C24" s="81"/>
      <c r="D24" s="81"/>
      <c r="E24" s="81"/>
      <c r="F24" s="81"/>
      <c r="G24" s="81"/>
    </row>
    <row r="25" spans="1:7" ht="18.75">
      <c r="A25" s="81"/>
      <c r="B25" s="81"/>
      <c r="C25" s="81"/>
      <c r="D25" s="81"/>
      <c r="E25" s="81"/>
      <c r="F25" s="81"/>
      <c r="G25" s="81"/>
    </row>
    <row r="26" spans="1:7" ht="18.75">
      <c r="A26" s="81"/>
      <c r="B26" s="81"/>
      <c r="C26" s="81"/>
      <c r="D26" s="81"/>
      <c r="E26" s="81"/>
      <c r="F26" s="81"/>
      <c r="G26" s="81"/>
    </row>
    <row r="27" spans="1:7" ht="18.75">
      <c r="A27" s="81"/>
      <c r="B27" s="81"/>
      <c r="C27" s="81"/>
      <c r="D27" s="81"/>
      <c r="E27" s="81"/>
      <c r="F27" s="81"/>
      <c r="G27" s="81"/>
    </row>
    <row r="28" spans="1:7" ht="18.75">
      <c r="A28" s="81"/>
      <c r="B28" s="81"/>
      <c r="C28" s="81"/>
      <c r="D28" s="81"/>
      <c r="E28" s="81"/>
      <c r="F28" s="81"/>
      <c r="G28" s="81"/>
    </row>
    <row r="29" spans="1:7" ht="18.75">
      <c r="A29" s="81"/>
      <c r="B29" s="81"/>
      <c r="C29" s="81"/>
      <c r="D29" s="81"/>
      <c r="E29" s="81"/>
      <c r="F29" s="81"/>
      <c r="G29" s="81"/>
    </row>
    <row r="30" spans="1:7" ht="18.75">
      <c r="A30" s="81"/>
      <c r="B30" s="81"/>
      <c r="C30" s="81"/>
      <c r="D30" s="81"/>
      <c r="E30" s="81"/>
      <c r="F30" s="81"/>
      <c r="G30" s="81"/>
    </row>
    <row r="31" spans="1:7" ht="18.75">
      <c r="A31" s="81"/>
      <c r="B31" s="81"/>
      <c r="C31" s="81"/>
      <c r="D31" s="81"/>
      <c r="E31" s="81"/>
      <c r="F31" s="81"/>
      <c r="G31" s="81"/>
    </row>
    <row r="32" spans="1:7" ht="18.75">
      <c r="A32" s="81"/>
      <c r="B32" s="81"/>
      <c r="C32" s="81"/>
      <c r="D32" s="81"/>
      <c r="E32" s="81"/>
      <c r="F32" s="81"/>
      <c r="G32" s="81"/>
    </row>
    <row r="33" spans="1:7" ht="18.75">
      <c r="A33" s="81"/>
      <c r="B33" s="81"/>
      <c r="C33" s="81"/>
      <c r="D33" s="81"/>
      <c r="E33" s="81"/>
      <c r="F33" s="81"/>
      <c r="G33" s="81"/>
    </row>
    <row r="34" spans="1:7" ht="18.75">
      <c r="A34" s="81"/>
      <c r="B34" s="81"/>
      <c r="C34" s="81"/>
      <c r="D34" s="81"/>
      <c r="E34" s="81"/>
      <c r="F34" s="81"/>
      <c r="G34" s="81"/>
    </row>
    <row r="35" spans="1:7" ht="18.75">
      <c r="A35" s="81"/>
      <c r="B35" s="81"/>
      <c r="C35" s="81"/>
      <c r="D35" s="81"/>
      <c r="E35" s="81"/>
      <c r="F35" s="81"/>
      <c r="G35" s="81"/>
    </row>
    <row r="36" spans="1:7" ht="18.75">
      <c r="A36" s="81"/>
      <c r="B36" s="81"/>
      <c r="C36" s="81"/>
      <c r="D36" s="81"/>
      <c r="E36" s="81"/>
      <c r="F36" s="81"/>
      <c r="G36" s="81"/>
    </row>
    <row r="37" spans="1:7" ht="18.75">
      <c r="A37" s="81"/>
      <c r="B37" s="81"/>
      <c r="C37" s="81"/>
      <c r="D37" s="81"/>
      <c r="E37" s="81"/>
      <c r="F37" s="81"/>
      <c r="G37" s="81"/>
    </row>
    <row r="38" spans="1:7" ht="18.75">
      <c r="A38" s="81"/>
      <c r="B38" s="81"/>
      <c r="C38" s="81"/>
      <c r="D38" s="81"/>
      <c r="E38" s="81"/>
      <c r="F38" s="81"/>
      <c r="G38" s="81"/>
    </row>
    <row r="39" spans="1:7" ht="18.75">
      <c r="A39" s="81"/>
      <c r="B39" s="81"/>
      <c r="C39" s="81"/>
      <c r="D39" s="81"/>
      <c r="E39" s="81"/>
      <c r="F39" s="81"/>
      <c r="G39" s="81"/>
    </row>
    <row r="40" spans="1:7" ht="18.75">
      <c r="A40" s="81"/>
      <c r="B40" s="81"/>
      <c r="C40" s="81"/>
      <c r="D40" s="81"/>
      <c r="E40" s="81"/>
      <c r="F40" s="81"/>
      <c r="G40" s="81"/>
    </row>
    <row r="41" spans="1:7" ht="18.75">
      <c r="A41" s="81"/>
      <c r="B41" s="81"/>
      <c r="C41" s="81"/>
      <c r="D41" s="81"/>
      <c r="E41" s="81"/>
      <c r="F41" s="81"/>
      <c r="G41" s="81"/>
    </row>
    <row r="42" spans="1:7" ht="18.75">
      <c r="A42" s="81"/>
      <c r="B42" s="81"/>
      <c r="C42" s="81"/>
      <c r="D42" s="81"/>
      <c r="E42" s="81"/>
      <c r="F42" s="81"/>
      <c r="G42" s="81"/>
    </row>
    <row r="43" spans="1:7" ht="18.75">
      <c r="A43" s="81"/>
      <c r="B43" s="81"/>
      <c r="C43" s="81"/>
      <c r="D43" s="81"/>
      <c r="E43" s="81"/>
      <c r="F43" s="81"/>
      <c r="G43" s="81"/>
    </row>
    <row r="44" spans="1:7" ht="18.75">
      <c r="A44" s="81"/>
      <c r="B44" s="81"/>
      <c r="C44" s="81"/>
      <c r="D44" s="81"/>
      <c r="E44" s="81"/>
      <c r="F44" s="81"/>
      <c r="G44" s="81"/>
    </row>
    <row r="45" spans="1:7" ht="18.75">
      <c r="A45" s="81"/>
      <c r="B45" s="81"/>
      <c r="C45" s="81"/>
      <c r="D45" s="81"/>
      <c r="E45" s="81"/>
      <c r="F45" s="81"/>
      <c r="G45" s="81"/>
    </row>
    <row r="46" spans="1:7" ht="18.75">
      <c r="A46" s="81"/>
      <c r="B46" s="81"/>
      <c r="C46" s="81"/>
      <c r="D46" s="81"/>
      <c r="E46" s="81"/>
      <c r="F46" s="81"/>
      <c r="G46" s="81"/>
    </row>
    <row r="47" spans="1:7" ht="18.75">
      <c r="A47" s="81"/>
      <c r="B47" s="81"/>
      <c r="C47" s="81"/>
      <c r="D47" s="81"/>
      <c r="E47" s="81"/>
      <c r="F47" s="81"/>
      <c r="G47" s="81"/>
    </row>
    <row r="48" spans="1:7" ht="18.75">
      <c r="A48" s="81"/>
      <c r="B48" s="81"/>
      <c r="C48" s="81"/>
      <c r="D48" s="81"/>
      <c r="E48" s="81"/>
      <c r="F48" s="81"/>
      <c r="G48" s="81"/>
    </row>
    <row r="49" spans="1:7" ht="18.75">
      <c r="A49" s="81"/>
      <c r="B49" s="81"/>
      <c r="C49" s="81"/>
      <c r="D49" s="81"/>
      <c r="E49" s="81"/>
      <c r="F49" s="81"/>
      <c r="G49" s="81"/>
    </row>
    <row r="50" spans="1:7" ht="18.75">
      <c r="A50" s="81"/>
      <c r="B50" s="81"/>
      <c r="C50" s="81"/>
      <c r="D50" s="81"/>
      <c r="E50" s="81"/>
      <c r="F50" s="81"/>
      <c r="G50" s="81"/>
    </row>
    <row r="51" spans="1:7" ht="18.75">
      <c r="A51" s="81"/>
      <c r="B51" s="81"/>
      <c r="C51" s="81"/>
      <c r="D51" s="81"/>
      <c r="E51" s="81"/>
      <c r="F51" s="81"/>
      <c r="G51" s="81"/>
    </row>
    <row r="52" spans="1:7" ht="18.75">
      <c r="A52" s="81"/>
      <c r="B52" s="81"/>
      <c r="C52" s="81"/>
      <c r="D52" s="81"/>
      <c r="E52" s="81"/>
      <c r="F52" s="81"/>
      <c r="G52" s="81"/>
    </row>
    <row r="53" spans="1:7" ht="18.75">
      <c r="A53" s="81"/>
      <c r="B53" s="81"/>
      <c r="C53" s="81"/>
      <c r="D53" s="81"/>
      <c r="E53" s="81"/>
      <c r="F53" s="81"/>
      <c r="G53" s="81"/>
    </row>
    <row r="54" spans="1:7" ht="18.75">
      <c r="A54" s="81"/>
      <c r="B54" s="81"/>
      <c r="C54" s="81"/>
      <c r="D54" s="81"/>
      <c r="E54" s="81"/>
      <c r="F54" s="81"/>
      <c r="G54" s="81"/>
    </row>
    <row r="55" spans="1:7" ht="18.75">
      <c r="A55" s="81"/>
      <c r="B55" s="81"/>
      <c r="C55" s="81"/>
      <c r="D55" s="81"/>
      <c r="E55" s="81"/>
      <c r="F55" s="81"/>
      <c r="G55" s="81"/>
    </row>
    <row r="56" spans="1:7" ht="18.75">
      <c r="A56" s="81"/>
      <c r="B56" s="81"/>
      <c r="C56" s="81"/>
      <c r="D56" s="81"/>
      <c r="E56" s="81"/>
      <c r="F56" s="81"/>
      <c r="G56" s="81"/>
    </row>
    <row r="57" spans="1:7" ht="18.75">
      <c r="A57" s="81"/>
      <c r="B57" s="81"/>
      <c r="C57" s="81"/>
      <c r="D57" s="81"/>
      <c r="E57" s="81"/>
      <c r="F57" s="81"/>
      <c r="G57" s="81"/>
    </row>
    <row r="58" spans="1:7" ht="18.75">
      <c r="A58" s="81"/>
      <c r="B58" s="81"/>
      <c r="C58" s="81"/>
      <c r="D58" s="81"/>
      <c r="E58" s="81"/>
      <c r="F58" s="81"/>
      <c r="G58" s="81"/>
    </row>
    <row r="59" spans="1:7" ht="18.75">
      <c r="A59" s="81"/>
      <c r="B59" s="81"/>
      <c r="C59" s="81"/>
      <c r="D59" s="81"/>
      <c r="E59" s="81"/>
      <c r="F59" s="81"/>
      <c r="G59" s="81"/>
    </row>
    <row r="60" spans="1:7" ht="18.75">
      <c r="A60" s="81"/>
      <c r="B60" s="81"/>
      <c r="C60" s="81"/>
      <c r="D60" s="81"/>
      <c r="E60" s="81"/>
      <c r="F60" s="81"/>
      <c r="G60" s="81"/>
    </row>
    <row r="61" spans="1:7" ht="18.75">
      <c r="A61" s="81"/>
      <c r="B61" s="81"/>
      <c r="C61" s="81"/>
      <c r="D61" s="81"/>
      <c r="E61" s="81"/>
      <c r="F61" s="81"/>
      <c r="G61" s="81"/>
    </row>
    <row r="62" spans="1:7" ht="18.75">
      <c r="A62" s="81"/>
      <c r="B62" s="81"/>
      <c r="C62" s="81"/>
      <c r="D62" s="81"/>
      <c r="E62" s="81"/>
      <c r="F62" s="81"/>
      <c r="G62" s="81"/>
    </row>
    <row r="63" spans="1:7" ht="18.75">
      <c r="A63" s="81"/>
      <c r="B63" s="81"/>
      <c r="C63" s="81"/>
      <c r="D63" s="81"/>
      <c r="E63" s="81"/>
      <c r="F63" s="81"/>
      <c r="G63" s="81"/>
    </row>
    <row r="64" spans="1:7" ht="18.75">
      <c r="A64" s="81"/>
      <c r="B64" s="81"/>
      <c r="C64" s="81"/>
      <c r="D64" s="81"/>
      <c r="E64" s="81"/>
      <c r="F64" s="81"/>
      <c r="G64" s="81"/>
    </row>
    <row r="65" spans="1:7" ht="18.75">
      <c r="A65" s="81"/>
      <c r="B65" s="81"/>
      <c r="C65" s="81"/>
      <c r="D65" s="81"/>
      <c r="E65" s="81"/>
      <c r="F65" s="81"/>
      <c r="G65" s="81"/>
    </row>
    <row r="66" spans="1:7" ht="18.75">
      <c r="A66" s="81"/>
      <c r="B66" s="81"/>
      <c r="C66" s="81"/>
      <c r="D66" s="81"/>
      <c r="E66" s="81"/>
      <c r="F66" s="81"/>
      <c r="G66" s="81"/>
    </row>
    <row r="67" spans="1:7" ht="18.75">
      <c r="A67" s="81"/>
      <c r="B67" s="81"/>
      <c r="C67" s="81"/>
      <c r="D67" s="81"/>
      <c r="E67" s="81"/>
      <c r="F67" s="81"/>
      <c r="G67" s="81"/>
    </row>
    <row r="68" spans="1:7" ht="18.75">
      <c r="A68" s="81"/>
      <c r="B68" s="81"/>
      <c r="C68" s="81"/>
      <c r="D68" s="81"/>
      <c r="E68" s="81"/>
      <c r="F68" s="81"/>
      <c r="G68" s="81"/>
    </row>
    <row r="69" spans="1:7" ht="18.75">
      <c r="A69" s="81"/>
      <c r="B69" s="81"/>
      <c r="C69" s="81"/>
      <c r="D69" s="81"/>
      <c r="E69" s="81"/>
      <c r="F69" s="81"/>
      <c r="G69" s="81"/>
    </row>
    <row r="70" spans="1:7" ht="18.75">
      <c r="A70" s="81"/>
      <c r="B70" s="81"/>
      <c r="C70" s="81"/>
      <c r="D70" s="81"/>
      <c r="E70" s="81"/>
      <c r="F70" s="81"/>
      <c r="G70" s="81"/>
    </row>
    <row r="71" spans="1:7" ht="18.75">
      <c r="A71" s="81"/>
      <c r="B71" s="81"/>
      <c r="C71" s="81"/>
      <c r="D71" s="81"/>
      <c r="E71" s="81"/>
      <c r="F71" s="81"/>
      <c r="G71" s="81"/>
    </row>
    <row r="72" spans="1:7" ht="18.75">
      <c r="A72" s="81"/>
      <c r="B72" s="81"/>
      <c r="C72" s="81"/>
      <c r="D72" s="81"/>
      <c r="E72" s="81"/>
      <c r="F72" s="81"/>
      <c r="G72" s="81"/>
    </row>
    <row r="73" spans="1:7" ht="18.75">
      <c r="A73" s="81"/>
      <c r="B73" s="81"/>
      <c r="C73" s="81"/>
      <c r="D73" s="81"/>
      <c r="E73" s="81"/>
      <c r="F73" s="81"/>
      <c r="G73" s="81"/>
    </row>
    <row r="74" spans="1:7" ht="18.75">
      <c r="A74" s="81"/>
      <c r="B74" s="81"/>
      <c r="C74" s="81"/>
      <c r="D74" s="81"/>
      <c r="E74" s="81"/>
      <c r="F74" s="81"/>
      <c r="G74" s="81"/>
    </row>
    <row r="75" spans="1:7" ht="18.75">
      <c r="A75" s="81"/>
      <c r="B75" s="81"/>
      <c r="C75" s="81"/>
      <c r="D75" s="81"/>
      <c r="E75" s="81"/>
      <c r="F75" s="81"/>
      <c r="G75" s="81"/>
    </row>
    <row r="76" spans="1:7" ht="18.75">
      <c r="A76" s="81"/>
      <c r="B76" s="81"/>
      <c r="C76" s="81"/>
      <c r="D76" s="81"/>
      <c r="E76" s="81"/>
      <c r="F76" s="81"/>
      <c r="G76" s="81"/>
    </row>
    <row r="77" spans="1:7" ht="18.75">
      <c r="A77" s="81"/>
      <c r="B77" s="81"/>
      <c r="C77" s="81"/>
      <c r="D77" s="81"/>
      <c r="E77" s="81"/>
      <c r="F77" s="81"/>
      <c r="G77" s="81"/>
    </row>
    <row r="78" spans="1:7" ht="18.75">
      <c r="A78" s="81"/>
      <c r="B78" s="81"/>
      <c r="C78" s="81"/>
      <c r="D78" s="81"/>
      <c r="E78" s="81"/>
      <c r="F78" s="81"/>
      <c r="G78" s="81"/>
    </row>
    <row r="79" spans="1:7" ht="18.75">
      <c r="A79" s="81"/>
      <c r="B79" s="81"/>
      <c r="C79" s="81"/>
      <c r="D79" s="81"/>
      <c r="E79" s="81"/>
      <c r="F79" s="81"/>
      <c r="G79" s="81"/>
    </row>
    <row r="80" spans="1:7" ht="18.75">
      <c r="A80" s="81"/>
      <c r="B80" s="81"/>
      <c r="C80" s="81"/>
      <c r="D80" s="81"/>
      <c r="E80" s="81"/>
      <c r="F80" s="81"/>
      <c r="G80" s="81"/>
    </row>
    <row r="81" spans="1:7" ht="18.75">
      <c r="A81" s="81"/>
      <c r="B81" s="81"/>
      <c r="C81" s="81"/>
      <c r="D81" s="81"/>
      <c r="E81" s="81"/>
      <c r="F81" s="81"/>
      <c r="G81" s="81"/>
    </row>
    <row r="82" spans="1:7" ht="18.75">
      <c r="A82" s="81"/>
      <c r="B82" s="81"/>
      <c r="C82" s="81"/>
      <c r="D82" s="81"/>
      <c r="E82" s="81"/>
      <c r="F82" s="81"/>
      <c r="G82" s="81"/>
    </row>
    <row r="83" spans="1:7" ht="18.75">
      <c r="A83" s="81"/>
      <c r="B83" s="81"/>
      <c r="C83" s="81"/>
      <c r="D83" s="81"/>
      <c r="E83" s="81"/>
      <c r="F83" s="81"/>
      <c r="G83" s="81"/>
    </row>
    <row r="84" spans="1:7" ht="18.75">
      <c r="A84" s="81"/>
      <c r="B84" s="81"/>
      <c r="C84" s="81"/>
      <c r="D84" s="81"/>
      <c r="E84" s="81"/>
      <c r="F84" s="81"/>
      <c r="G84" s="81"/>
    </row>
    <row r="85" spans="1:7" ht="18.75">
      <c r="A85" s="81"/>
      <c r="B85" s="81"/>
      <c r="C85" s="81"/>
      <c r="D85" s="81"/>
      <c r="E85" s="81"/>
      <c r="F85" s="81"/>
      <c r="G85" s="81"/>
    </row>
    <row r="86" spans="1:7" ht="18.75">
      <c r="A86" s="81"/>
      <c r="B86" s="81"/>
      <c r="C86" s="81"/>
      <c r="D86" s="81"/>
      <c r="E86" s="81"/>
      <c r="F86" s="81"/>
      <c r="G86" s="81"/>
    </row>
    <row r="87" spans="1:7" ht="18.75">
      <c r="A87" s="81"/>
      <c r="B87" s="81"/>
      <c r="C87" s="81"/>
      <c r="D87" s="81"/>
      <c r="E87" s="81"/>
      <c r="F87" s="81"/>
      <c r="G87" s="81"/>
    </row>
    <row r="88" spans="1:7" ht="18.75">
      <c r="A88" s="81"/>
      <c r="B88" s="81"/>
      <c r="C88" s="81"/>
      <c r="D88" s="81"/>
      <c r="E88" s="81"/>
      <c r="F88" s="81"/>
      <c r="G88" s="81"/>
    </row>
    <row r="89" spans="1:7" ht="18.75">
      <c r="A89" s="81"/>
      <c r="B89" s="81"/>
      <c r="C89" s="81"/>
      <c r="D89" s="81"/>
      <c r="E89" s="81"/>
      <c r="F89" s="81"/>
      <c r="G89" s="81"/>
    </row>
    <row r="90" spans="1:7" ht="18.75">
      <c r="A90" s="81"/>
      <c r="B90" s="81"/>
      <c r="C90" s="81"/>
      <c r="D90" s="81"/>
      <c r="E90" s="81"/>
      <c r="F90" s="81"/>
      <c r="G90" s="81"/>
    </row>
    <row r="91" spans="1:7" ht="18.75">
      <c r="A91" s="81"/>
      <c r="B91" s="81"/>
      <c r="C91" s="81"/>
      <c r="D91" s="81"/>
      <c r="E91" s="81"/>
      <c r="F91" s="81"/>
      <c r="G91" s="81"/>
    </row>
    <row r="92" spans="1:7" ht="18.75">
      <c r="A92" s="81"/>
      <c r="B92" s="81"/>
      <c r="C92" s="81"/>
      <c r="D92" s="81"/>
      <c r="E92" s="81"/>
      <c r="F92" s="81"/>
      <c r="G92" s="81"/>
    </row>
    <row r="93" spans="1:7" ht="18.75">
      <c r="A93" s="81"/>
      <c r="B93" s="81"/>
      <c r="C93" s="81"/>
      <c r="D93" s="81"/>
      <c r="E93" s="81"/>
      <c r="F93" s="81"/>
      <c r="G93" s="81"/>
    </row>
    <row r="94" spans="1:7" ht="18.75">
      <c r="A94" s="81"/>
      <c r="B94" s="81"/>
      <c r="C94" s="81"/>
      <c r="D94" s="81"/>
      <c r="E94" s="81"/>
      <c r="F94" s="81"/>
      <c r="G94" s="81"/>
    </row>
    <row r="95" spans="1:7" ht="18.75">
      <c r="A95" s="81"/>
      <c r="B95" s="81"/>
      <c r="C95" s="81"/>
      <c r="D95" s="81"/>
      <c r="E95" s="81"/>
      <c r="F95" s="81"/>
      <c r="G95" s="81"/>
    </row>
    <row r="96" spans="1:7" ht="18.75">
      <c r="A96" s="81"/>
      <c r="B96" s="81"/>
      <c r="C96" s="81"/>
      <c r="D96" s="81"/>
      <c r="E96" s="81"/>
      <c r="F96" s="81"/>
      <c r="G96" s="81"/>
    </row>
    <row r="97" spans="1:7" ht="18.75">
      <c r="A97" s="81"/>
      <c r="B97" s="81"/>
      <c r="C97" s="81"/>
      <c r="D97" s="81"/>
      <c r="E97" s="81"/>
      <c r="F97" s="81"/>
      <c r="G97" s="81"/>
    </row>
    <row r="98" spans="1:7" ht="18.75">
      <c r="A98" s="81"/>
      <c r="B98" s="81"/>
      <c r="C98" s="81"/>
      <c r="D98" s="81"/>
      <c r="E98" s="81"/>
      <c r="F98" s="81"/>
      <c r="G98" s="81"/>
    </row>
    <row r="99" spans="1:7" ht="18.75">
      <c r="A99" s="81"/>
      <c r="B99" s="81"/>
      <c r="C99" s="81"/>
      <c r="D99" s="81"/>
      <c r="E99" s="81"/>
      <c r="F99" s="81"/>
      <c r="G99" s="81"/>
    </row>
    <row r="100" spans="1:7" ht="18.75">
      <c r="A100" s="81"/>
      <c r="B100" s="81"/>
      <c r="C100" s="81"/>
      <c r="D100" s="81"/>
      <c r="E100" s="81"/>
      <c r="F100" s="81"/>
      <c r="G100" s="81"/>
    </row>
    <row r="101" spans="1:7" ht="18.75">
      <c r="A101" s="81"/>
      <c r="B101" s="81"/>
      <c r="C101" s="81"/>
      <c r="D101" s="81"/>
      <c r="E101" s="81"/>
      <c r="F101" s="81"/>
      <c r="G101" s="81"/>
    </row>
    <row r="102" spans="1:7" ht="18.75">
      <c r="A102" s="81"/>
      <c r="B102" s="81"/>
      <c r="C102" s="81"/>
      <c r="D102" s="81"/>
      <c r="E102" s="81"/>
      <c r="F102" s="81"/>
      <c r="G102" s="81"/>
    </row>
    <row r="103" spans="1:7" ht="18.75">
      <c r="A103" s="81"/>
      <c r="B103" s="81"/>
      <c r="C103" s="81"/>
      <c r="D103" s="81"/>
      <c r="E103" s="81"/>
      <c r="F103" s="81"/>
      <c r="G103" s="81"/>
    </row>
    <row r="104" spans="1:7" ht="18.75">
      <c r="A104" s="81"/>
      <c r="B104" s="81"/>
      <c r="C104" s="81"/>
      <c r="D104" s="81"/>
      <c r="E104" s="81"/>
      <c r="F104" s="81"/>
      <c r="G104" s="81"/>
    </row>
    <row r="105" spans="1:7" ht="18.75">
      <c r="A105" s="81"/>
      <c r="B105" s="81"/>
      <c r="C105" s="81"/>
      <c r="D105" s="81"/>
      <c r="E105" s="81"/>
      <c r="F105" s="81"/>
      <c r="G105" s="81"/>
    </row>
    <row r="106" spans="1:7" ht="18.75">
      <c r="A106" s="81"/>
      <c r="B106" s="81"/>
      <c r="C106" s="81"/>
      <c r="D106" s="81"/>
      <c r="E106" s="81"/>
      <c r="F106" s="81"/>
      <c r="G106" s="81"/>
    </row>
    <row r="107" spans="1:7" ht="18.75">
      <c r="A107" s="81"/>
      <c r="B107" s="81"/>
      <c r="C107" s="81"/>
      <c r="D107" s="81"/>
      <c r="E107" s="81"/>
      <c r="F107" s="81"/>
      <c r="G107" s="81"/>
    </row>
    <row r="108" spans="1:7" ht="18.75">
      <c r="A108" s="81"/>
      <c r="B108" s="81"/>
      <c r="C108" s="81"/>
      <c r="D108" s="81"/>
      <c r="E108" s="81"/>
      <c r="F108" s="81"/>
      <c r="G108" s="81"/>
    </row>
    <row r="109" spans="1:7" ht="18.75">
      <c r="A109" s="81"/>
      <c r="B109" s="81"/>
      <c r="C109" s="81"/>
      <c r="D109" s="81"/>
      <c r="E109" s="81"/>
      <c r="F109" s="81"/>
      <c r="G109" s="81"/>
    </row>
    <row r="110" spans="1:7" ht="18.75">
      <c r="A110" s="81"/>
      <c r="B110" s="81"/>
      <c r="C110" s="81"/>
      <c r="D110" s="81"/>
      <c r="E110" s="81"/>
      <c r="F110" s="81"/>
      <c r="G110" s="81"/>
    </row>
    <row r="111" spans="1:7" ht="18.75">
      <c r="A111" s="81"/>
      <c r="B111" s="81"/>
      <c r="C111" s="81"/>
      <c r="D111" s="81"/>
      <c r="E111" s="81"/>
      <c r="F111" s="81"/>
      <c r="G111" s="81"/>
    </row>
    <row r="112" spans="1:7" ht="18.75">
      <c r="A112" s="81"/>
      <c r="B112" s="81"/>
      <c r="C112" s="81"/>
      <c r="D112" s="81"/>
      <c r="E112" s="81"/>
      <c r="F112" s="81"/>
      <c r="G112" s="81"/>
    </row>
    <row r="113" spans="1:7" ht="18.75">
      <c r="A113" s="81"/>
      <c r="B113" s="81"/>
      <c r="C113" s="81"/>
      <c r="D113" s="81"/>
      <c r="E113" s="81"/>
      <c r="F113" s="81"/>
      <c r="G113" s="81"/>
    </row>
    <row r="114" spans="1:7" ht="18.75">
      <c r="A114" s="81"/>
      <c r="B114" s="81"/>
      <c r="C114" s="81"/>
      <c r="D114" s="81"/>
      <c r="E114" s="81"/>
      <c r="F114" s="81"/>
      <c r="G114" s="81"/>
    </row>
    <row r="115" spans="1:7" ht="18.75">
      <c r="A115" s="81"/>
      <c r="B115" s="81"/>
      <c r="C115" s="81"/>
      <c r="D115" s="81"/>
      <c r="E115" s="81"/>
      <c r="F115" s="81"/>
      <c r="G115" s="81"/>
    </row>
    <row r="116" spans="1:7" ht="18.75">
      <c r="A116" s="81"/>
      <c r="B116" s="81"/>
      <c r="C116" s="81"/>
      <c r="D116" s="81"/>
      <c r="E116" s="81"/>
      <c r="F116" s="81"/>
      <c r="G116" s="81"/>
    </row>
    <row r="117" spans="1:7" ht="18.75">
      <c r="A117" s="81"/>
      <c r="B117" s="81"/>
      <c r="C117" s="81"/>
      <c r="D117" s="81"/>
      <c r="E117" s="81"/>
      <c r="F117" s="81"/>
      <c r="G117" s="81"/>
    </row>
    <row r="118" spans="1:7" ht="18.75">
      <c r="A118" s="81"/>
      <c r="B118" s="81"/>
      <c r="C118" s="81"/>
      <c r="D118" s="81"/>
      <c r="E118" s="81"/>
      <c r="F118" s="81"/>
      <c r="G118" s="81"/>
    </row>
    <row r="119" spans="1:7" ht="18.75">
      <c r="A119" s="81"/>
      <c r="B119" s="81"/>
      <c r="C119" s="81"/>
      <c r="D119" s="81"/>
      <c r="E119" s="81"/>
      <c r="F119" s="81"/>
      <c r="G119" s="81"/>
    </row>
    <row r="120" spans="1:7" ht="18.75">
      <c r="A120" s="81"/>
      <c r="B120" s="81"/>
      <c r="C120" s="81"/>
      <c r="D120" s="81"/>
      <c r="E120" s="81"/>
      <c r="F120" s="81"/>
      <c r="G120" s="81"/>
    </row>
    <row r="121" spans="1:7" ht="18.75">
      <c r="A121" s="81"/>
      <c r="B121" s="81"/>
      <c r="C121" s="81"/>
      <c r="D121" s="81"/>
      <c r="E121" s="81"/>
      <c r="F121" s="81"/>
      <c r="G121" s="81"/>
    </row>
    <row r="122" spans="1:7" ht="18.75">
      <c r="A122" s="81"/>
      <c r="B122" s="81"/>
      <c r="C122" s="81"/>
      <c r="D122" s="81"/>
      <c r="E122" s="81"/>
      <c r="F122" s="81"/>
      <c r="G122" s="81"/>
    </row>
    <row r="123" spans="1:7" ht="18.75">
      <c r="A123" s="81"/>
      <c r="B123" s="81"/>
      <c r="C123" s="81"/>
      <c r="D123" s="81"/>
      <c r="E123" s="81"/>
      <c r="F123" s="81"/>
      <c r="G123" s="81"/>
    </row>
    <row r="124" spans="1:7" ht="18.75">
      <c r="A124" s="81"/>
      <c r="B124" s="81"/>
      <c r="C124" s="81"/>
      <c r="D124" s="81"/>
      <c r="E124" s="81"/>
      <c r="F124" s="81"/>
      <c r="G124" s="81"/>
    </row>
    <row r="125" spans="1:7" ht="18.75">
      <c r="A125" s="81"/>
      <c r="B125" s="81"/>
      <c r="C125" s="81"/>
      <c r="D125" s="81"/>
      <c r="E125" s="81"/>
      <c r="F125" s="81"/>
      <c r="G125" s="81"/>
    </row>
    <row r="126" spans="1:7" ht="18.75">
      <c r="A126" s="81"/>
      <c r="B126" s="81"/>
      <c r="C126" s="81"/>
      <c r="D126" s="81"/>
      <c r="E126" s="81"/>
      <c r="F126" s="81"/>
      <c r="G126" s="81"/>
    </row>
    <row r="127" spans="1:7" ht="18.75">
      <c r="A127" s="81"/>
      <c r="B127" s="81"/>
      <c r="C127" s="81"/>
      <c r="D127" s="81"/>
      <c r="E127" s="81"/>
      <c r="F127" s="81"/>
      <c r="G127" s="81"/>
    </row>
    <row r="128" spans="1:7" ht="18.75">
      <c r="A128" s="81"/>
      <c r="B128" s="81"/>
      <c r="C128" s="81"/>
      <c r="D128" s="81"/>
      <c r="E128" s="81"/>
      <c r="F128" s="81"/>
      <c r="G128" s="81"/>
    </row>
    <row r="129" spans="1:7" ht="18.75">
      <c r="A129" s="81"/>
      <c r="B129" s="81"/>
      <c r="C129" s="81"/>
      <c r="D129" s="81"/>
      <c r="E129" s="81"/>
      <c r="F129" s="81"/>
      <c r="G129" s="81"/>
    </row>
    <row r="130" spans="1:7" ht="18.75">
      <c r="A130" s="81"/>
      <c r="B130" s="81"/>
      <c r="C130" s="81"/>
      <c r="D130" s="81"/>
      <c r="E130" s="81"/>
      <c r="F130" s="81"/>
      <c r="G130" s="81"/>
    </row>
    <row r="131" spans="1:7" ht="18.75">
      <c r="A131" s="81"/>
      <c r="B131" s="81"/>
      <c r="C131" s="81"/>
      <c r="D131" s="81"/>
      <c r="E131" s="81"/>
      <c r="F131" s="81"/>
      <c r="G131" s="81"/>
    </row>
    <row r="132" spans="1:7" ht="18.75">
      <c r="A132" s="81"/>
      <c r="B132" s="81"/>
      <c r="C132" s="81"/>
      <c r="D132" s="81"/>
      <c r="E132" s="81"/>
      <c r="F132" s="81"/>
      <c r="G132" s="81"/>
    </row>
    <row r="133" spans="1:7" ht="18.75">
      <c r="A133" s="81"/>
      <c r="B133" s="81"/>
      <c r="C133" s="81"/>
      <c r="D133" s="81"/>
      <c r="E133" s="81"/>
      <c r="F133" s="81"/>
      <c r="G133" s="81"/>
    </row>
    <row r="134" spans="1:7" ht="18.75">
      <c r="A134" s="81"/>
      <c r="B134" s="81"/>
      <c r="C134" s="81"/>
      <c r="D134" s="81"/>
      <c r="E134" s="81"/>
      <c r="F134" s="81"/>
      <c r="G134" s="81"/>
    </row>
    <row r="135" spans="1:7" ht="18.75">
      <c r="A135" s="81"/>
      <c r="B135" s="81"/>
      <c r="C135" s="81"/>
      <c r="D135" s="81"/>
      <c r="E135" s="81"/>
      <c r="F135" s="81"/>
      <c r="G135" s="81"/>
    </row>
    <row r="136" spans="1:7" ht="18.75">
      <c r="A136" s="81"/>
      <c r="B136" s="81"/>
      <c r="C136" s="81"/>
      <c r="D136" s="81"/>
      <c r="E136" s="81"/>
      <c r="F136" s="81"/>
      <c r="G136" s="81"/>
    </row>
    <row r="137" spans="1:7" ht="18.75">
      <c r="A137" s="81"/>
      <c r="B137" s="81"/>
      <c r="C137" s="81"/>
      <c r="D137" s="81"/>
      <c r="E137" s="81"/>
      <c r="F137" s="81"/>
      <c r="G137" s="81"/>
    </row>
    <row r="138" spans="1:7" ht="18.75">
      <c r="A138" s="81"/>
      <c r="B138" s="81"/>
      <c r="C138" s="81"/>
      <c r="D138" s="81"/>
      <c r="E138" s="81"/>
      <c r="F138" s="81"/>
      <c r="G138" s="81"/>
    </row>
    <row r="139" spans="1:7" ht="18.75">
      <c r="A139" s="81"/>
      <c r="B139" s="81"/>
      <c r="C139" s="81"/>
      <c r="D139" s="81"/>
      <c r="E139" s="81"/>
      <c r="F139" s="81"/>
      <c r="G139" s="81"/>
    </row>
    <row r="140" spans="1:7" ht="18.75">
      <c r="A140" s="81"/>
      <c r="B140" s="81"/>
      <c r="C140" s="81"/>
      <c r="D140" s="81"/>
      <c r="E140" s="81"/>
      <c r="F140" s="81"/>
      <c r="G140" s="81"/>
    </row>
    <row r="141" spans="1:7" ht="18.75">
      <c r="A141" s="81"/>
      <c r="B141" s="81"/>
      <c r="C141" s="81"/>
      <c r="D141" s="81"/>
      <c r="E141" s="81"/>
      <c r="F141" s="81"/>
      <c r="G141" s="81"/>
    </row>
    <row r="142" spans="1:7" ht="18.75">
      <c r="A142" s="81"/>
      <c r="B142" s="81"/>
      <c r="C142" s="81"/>
      <c r="D142" s="81"/>
      <c r="E142" s="81"/>
      <c r="F142" s="81"/>
      <c r="G142" s="81"/>
    </row>
    <row r="143" spans="1:7" ht="18.75">
      <c r="A143" s="81"/>
      <c r="B143" s="81"/>
      <c r="C143" s="81"/>
      <c r="D143" s="81"/>
      <c r="E143" s="81"/>
      <c r="F143" s="81"/>
      <c r="G143" s="81"/>
    </row>
    <row r="144" spans="1:7" ht="18.75">
      <c r="A144" s="81"/>
      <c r="B144" s="81"/>
      <c r="C144" s="81"/>
      <c r="D144" s="81"/>
      <c r="E144" s="81"/>
      <c r="F144" s="81"/>
      <c r="G144" s="81"/>
    </row>
    <row r="145" spans="1:7" ht="18.75">
      <c r="A145" s="81"/>
      <c r="B145" s="81"/>
      <c r="C145" s="81"/>
      <c r="D145" s="81"/>
      <c r="E145" s="81"/>
      <c r="F145" s="81"/>
      <c r="G145" s="81"/>
    </row>
    <row r="146" spans="1:7" ht="18.75">
      <c r="A146" s="81"/>
      <c r="B146" s="81"/>
      <c r="C146" s="81"/>
      <c r="D146" s="81"/>
      <c r="E146" s="81"/>
      <c r="F146" s="81"/>
      <c r="G146" s="81"/>
    </row>
    <row r="147" spans="1:7" ht="18.75">
      <c r="A147" s="81"/>
      <c r="B147" s="81"/>
      <c r="C147" s="81"/>
      <c r="D147" s="81"/>
      <c r="E147" s="81"/>
      <c r="F147" s="81"/>
      <c r="G147" s="81"/>
    </row>
    <row r="148" spans="1:7" ht="18.75">
      <c r="A148" s="81"/>
      <c r="B148" s="81"/>
      <c r="C148" s="81"/>
      <c r="D148" s="81"/>
      <c r="E148" s="81"/>
      <c r="F148" s="81"/>
      <c r="G148" s="81"/>
    </row>
    <row r="149" spans="1:7" ht="18.75">
      <c r="A149" s="81"/>
      <c r="B149" s="81"/>
      <c r="C149" s="81"/>
      <c r="D149" s="81"/>
      <c r="E149" s="81"/>
      <c r="F149" s="81"/>
      <c r="G149" s="81"/>
    </row>
    <row r="150" spans="1:7" ht="18.75">
      <c r="A150" s="81"/>
      <c r="B150" s="81"/>
      <c r="C150" s="81"/>
      <c r="D150" s="81"/>
      <c r="E150" s="81"/>
      <c r="F150" s="81"/>
      <c r="G150" s="81"/>
    </row>
    <row r="151" spans="1:7" ht="18.75">
      <c r="A151" s="81"/>
      <c r="B151" s="81"/>
      <c r="C151" s="81"/>
      <c r="D151" s="81"/>
      <c r="E151" s="81"/>
      <c r="F151" s="81"/>
      <c r="G151" s="81"/>
    </row>
    <row r="152" spans="1:7" ht="18.75">
      <c r="A152" s="81"/>
      <c r="B152" s="81"/>
      <c r="C152" s="81"/>
      <c r="D152" s="81"/>
      <c r="E152" s="81"/>
      <c r="F152" s="81"/>
      <c r="G152" s="81"/>
    </row>
    <row r="153" spans="1:7" ht="18.75">
      <c r="A153" s="81"/>
      <c r="B153" s="81"/>
      <c r="C153" s="81"/>
      <c r="D153" s="81"/>
      <c r="E153" s="81"/>
      <c r="F153" s="81"/>
      <c r="G153" s="81"/>
    </row>
    <row r="154" spans="1:7" ht="18.75">
      <c r="A154" s="81"/>
      <c r="B154" s="81"/>
      <c r="C154" s="81"/>
      <c r="D154" s="81"/>
      <c r="E154" s="81"/>
      <c r="F154" s="81"/>
      <c r="G154" s="81"/>
    </row>
    <row r="155" spans="1:7" ht="18.75">
      <c r="A155" s="81"/>
      <c r="B155" s="81"/>
      <c r="C155" s="81"/>
      <c r="D155" s="81"/>
      <c r="E155" s="81"/>
      <c r="F155" s="81"/>
      <c r="G155" s="81"/>
    </row>
    <row r="156" spans="1:7" ht="18.75">
      <c r="A156" s="81"/>
      <c r="B156" s="81"/>
      <c r="C156" s="81"/>
      <c r="D156" s="81"/>
      <c r="E156" s="81"/>
      <c r="F156" s="81"/>
      <c r="G156" s="81"/>
    </row>
    <row r="157" spans="1:7" ht="18.75">
      <c r="A157" s="81"/>
      <c r="B157" s="81"/>
      <c r="C157" s="81"/>
      <c r="D157" s="81"/>
      <c r="E157" s="81"/>
      <c r="F157" s="81"/>
      <c r="G157" s="81"/>
    </row>
    <row r="158" spans="1:7" ht="18.75">
      <c r="A158" s="81"/>
      <c r="B158" s="81"/>
      <c r="C158" s="81"/>
      <c r="D158" s="81"/>
      <c r="E158" s="81"/>
      <c r="F158" s="81"/>
      <c r="G158" s="81"/>
    </row>
    <row r="159" spans="1:7" ht="18.75">
      <c r="A159" s="81"/>
      <c r="B159" s="81"/>
      <c r="C159" s="81"/>
      <c r="D159" s="81"/>
      <c r="E159" s="81"/>
      <c r="F159" s="81"/>
      <c r="G159" s="81"/>
    </row>
    <row r="160" spans="1:7" ht="18.75">
      <c r="A160" s="81"/>
      <c r="B160" s="81"/>
      <c r="C160" s="81"/>
      <c r="D160" s="81"/>
      <c r="E160" s="81"/>
      <c r="F160" s="81"/>
      <c r="G160" s="81"/>
    </row>
    <row r="161" spans="1:7" ht="18.75">
      <c r="A161" s="81"/>
      <c r="B161" s="81"/>
      <c r="C161" s="81"/>
      <c r="D161" s="81"/>
      <c r="E161" s="81"/>
      <c r="F161" s="81"/>
      <c r="G161" s="81"/>
    </row>
    <row r="162" spans="1:7" ht="18.75">
      <c r="A162" s="81"/>
      <c r="B162" s="81"/>
      <c r="C162" s="81"/>
      <c r="D162" s="81"/>
      <c r="E162" s="81"/>
      <c r="F162" s="81"/>
      <c r="G162" s="81"/>
    </row>
    <row r="163" spans="1:7" ht="18.75">
      <c r="A163" s="81"/>
      <c r="B163" s="81"/>
      <c r="C163" s="81"/>
      <c r="D163" s="81"/>
      <c r="E163" s="81"/>
      <c r="F163" s="81"/>
      <c r="G163" s="81"/>
    </row>
    <row r="164" spans="1:7" ht="18.75">
      <c r="A164" s="81"/>
      <c r="B164" s="81"/>
      <c r="C164" s="81"/>
      <c r="D164" s="81"/>
      <c r="E164" s="81"/>
      <c r="F164" s="81"/>
      <c r="G164" s="81"/>
    </row>
    <row r="165" spans="1:7" ht="18.75">
      <c r="A165" s="81"/>
      <c r="B165" s="81"/>
      <c r="C165" s="81"/>
      <c r="D165" s="81"/>
      <c r="E165" s="81"/>
      <c r="F165" s="81"/>
      <c r="G165" s="81"/>
    </row>
    <row r="166" spans="1:7" ht="18.75">
      <c r="A166" s="81"/>
      <c r="B166" s="81"/>
      <c r="C166" s="81"/>
      <c r="D166" s="81"/>
      <c r="E166" s="81"/>
      <c r="F166" s="81"/>
      <c r="G166" s="81"/>
    </row>
    <row r="167" spans="1:7" ht="18.75">
      <c r="A167" s="81"/>
      <c r="B167" s="81"/>
      <c r="C167" s="81"/>
      <c r="D167" s="81"/>
      <c r="E167" s="81"/>
      <c r="F167" s="81"/>
      <c r="G167" s="81"/>
    </row>
    <row r="168" spans="1:7" ht="18.75">
      <c r="A168" s="81"/>
      <c r="B168" s="81"/>
      <c r="C168" s="81"/>
      <c r="D168" s="81"/>
      <c r="E168" s="81"/>
      <c r="F168" s="81"/>
      <c r="G168" s="81"/>
    </row>
    <row r="169" spans="1:7" ht="18.75">
      <c r="A169" s="81"/>
      <c r="B169" s="81"/>
      <c r="C169" s="81"/>
      <c r="D169" s="81"/>
      <c r="E169" s="81"/>
      <c r="F169" s="81"/>
      <c r="G169" s="81"/>
    </row>
    <row r="170" spans="1:7" ht="18.75">
      <c r="A170" s="81"/>
      <c r="B170" s="81"/>
      <c r="C170" s="81"/>
      <c r="D170" s="81"/>
      <c r="E170" s="81"/>
      <c r="F170" s="81"/>
      <c r="G170" s="81"/>
    </row>
    <row r="171" spans="1:7" ht="18.75">
      <c r="A171" s="81"/>
      <c r="B171" s="81"/>
      <c r="C171" s="81"/>
      <c r="D171" s="81"/>
      <c r="E171" s="81"/>
      <c r="F171" s="81"/>
      <c r="G171" s="81"/>
    </row>
    <row r="172" spans="1:7" ht="18.75">
      <c r="A172" s="81"/>
      <c r="B172" s="81"/>
      <c r="C172" s="81"/>
      <c r="D172" s="81"/>
      <c r="E172" s="81"/>
      <c r="F172" s="81"/>
      <c r="G172" s="81"/>
    </row>
    <row r="173" spans="1:7" ht="18.75">
      <c r="A173" s="81"/>
      <c r="B173" s="81"/>
      <c r="C173" s="81"/>
      <c r="D173" s="81"/>
      <c r="E173" s="81"/>
      <c r="F173" s="81"/>
      <c r="G173" s="81"/>
    </row>
    <row r="174" spans="1:7" ht="18.75">
      <c r="A174" s="81"/>
      <c r="B174" s="81"/>
      <c r="C174" s="81"/>
      <c r="D174" s="81"/>
      <c r="E174" s="81"/>
      <c r="F174" s="81"/>
      <c r="G174" s="81"/>
    </row>
    <row r="175" spans="1:7" ht="18.75">
      <c r="A175" s="81"/>
      <c r="B175" s="81"/>
      <c r="C175" s="81"/>
      <c r="D175" s="81"/>
      <c r="E175" s="81"/>
      <c r="F175" s="81"/>
      <c r="G175" s="81"/>
    </row>
    <row r="176" spans="1:7" ht="18.75">
      <c r="A176" s="81"/>
      <c r="B176" s="81"/>
      <c r="C176" s="81"/>
      <c r="D176" s="81"/>
      <c r="E176" s="81"/>
      <c r="F176" s="81"/>
      <c r="G176" s="81"/>
    </row>
    <row r="177" spans="1:7" ht="18.75">
      <c r="A177" s="81"/>
      <c r="B177" s="81"/>
      <c r="C177" s="81"/>
      <c r="D177" s="81"/>
      <c r="E177" s="81"/>
      <c r="F177" s="81"/>
      <c r="G177" s="81"/>
    </row>
    <row r="178" spans="1:7" ht="18.75">
      <c r="A178" s="81"/>
      <c r="B178" s="81"/>
      <c r="C178" s="81"/>
      <c r="D178" s="81"/>
      <c r="E178" s="81"/>
      <c r="F178" s="81"/>
      <c r="G178" s="81"/>
    </row>
    <row r="179" spans="1:7" ht="18.75">
      <c r="A179" s="81"/>
      <c r="B179" s="81"/>
      <c r="C179" s="81"/>
      <c r="D179" s="81"/>
      <c r="E179" s="81"/>
      <c r="F179" s="81"/>
      <c r="G179" s="81"/>
    </row>
    <row r="180" spans="1:7" ht="18.75">
      <c r="A180" s="81"/>
      <c r="B180" s="81"/>
      <c r="C180" s="81"/>
      <c r="D180" s="81"/>
      <c r="E180" s="81"/>
      <c r="F180" s="81"/>
      <c r="G180" s="81"/>
    </row>
    <row r="181" spans="1:7" ht="18.75">
      <c r="A181" s="81"/>
      <c r="B181" s="81"/>
      <c r="C181" s="81"/>
      <c r="D181" s="81"/>
      <c r="E181" s="81"/>
      <c r="F181" s="81"/>
      <c r="G181" s="81"/>
    </row>
    <row r="182" spans="1:7" ht="18.75">
      <c r="A182" s="81"/>
      <c r="B182" s="81"/>
      <c r="C182" s="81"/>
      <c r="D182" s="81"/>
      <c r="E182" s="81"/>
      <c r="F182" s="81"/>
      <c r="G182" s="81"/>
    </row>
    <row r="183" spans="1:7" ht="18.75">
      <c r="A183" s="81"/>
      <c r="B183" s="81"/>
      <c r="C183" s="81"/>
      <c r="D183" s="81"/>
      <c r="E183" s="81"/>
      <c r="F183" s="81"/>
      <c r="G183" s="81"/>
    </row>
    <row r="184" spans="1:7" ht="18.75">
      <c r="A184" s="81"/>
      <c r="B184" s="81"/>
      <c r="C184" s="81"/>
      <c r="D184" s="81"/>
      <c r="E184" s="81"/>
      <c r="F184" s="81"/>
      <c r="G184" s="81"/>
    </row>
    <row r="185" spans="1:7" ht="18.75">
      <c r="A185" s="81"/>
      <c r="B185" s="81"/>
      <c r="C185" s="81"/>
      <c r="D185" s="81"/>
      <c r="E185" s="81"/>
      <c r="F185" s="81"/>
      <c r="G185" s="81"/>
    </row>
    <row r="186" spans="1:7" ht="18.75">
      <c r="A186" s="81"/>
      <c r="B186" s="81"/>
      <c r="C186" s="81"/>
      <c r="D186" s="81"/>
      <c r="E186" s="81"/>
      <c r="F186" s="81"/>
      <c r="G186" s="81"/>
    </row>
    <row r="187" spans="1:7" ht="18.75">
      <c r="A187" s="81"/>
      <c r="B187" s="81"/>
      <c r="C187" s="81"/>
      <c r="D187" s="81"/>
      <c r="E187" s="81"/>
      <c r="F187" s="81"/>
      <c r="G187" s="81"/>
    </row>
    <row r="188" spans="1:7" ht="18.75">
      <c r="A188" s="81"/>
      <c r="B188" s="81"/>
      <c r="C188" s="81"/>
      <c r="D188" s="81"/>
      <c r="E188" s="81"/>
      <c r="F188" s="81"/>
      <c r="G188" s="81"/>
    </row>
    <row r="189" spans="1:7" ht="18.75">
      <c r="A189" s="81"/>
      <c r="B189" s="81"/>
      <c r="C189" s="81"/>
      <c r="D189" s="81"/>
      <c r="E189" s="81"/>
      <c r="F189" s="81"/>
      <c r="G189" s="81"/>
    </row>
    <row r="190" spans="1:7" ht="18.75">
      <c r="A190" s="81"/>
      <c r="B190" s="81"/>
      <c r="C190" s="81"/>
      <c r="D190" s="81"/>
      <c r="E190" s="81"/>
      <c r="F190" s="81"/>
      <c r="G190" s="81"/>
    </row>
    <row r="191" spans="1:7" ht="18.75">
      <c r="A191" s="81"/>
      <c r="B191" s="81"/>
      <c r="C191" s="81"/>
      <c r="D191" s="81"/>
      <c r="E191" s="81"/>
      <c r="F191" s="81"/>
      <c r="G191" s="81"/>
    </row>
    <row r="192" spans="1:7" ht="18.75">
      <c r="A192" s="81"/>
      <c r="B192" s="81"/>
      <c r="C192" s="81"/>
      <c r="D192" s="81"/>
      <c r="E192" s="81"/>
      <c r="F192" s="81"/>
      <c r="G192" s="81"/>
    </row>
    <row r="193" spans="1:7" ht="18.75">
      <c r="A193" s="81"/>
      <c r="B193" s="81"/>
      <c r="C193" s="81"/>
      <c r="D193" s="81"/>
      <c r="E193" s="81"/>
      <c r="F193" s="81"/>
      <c r="G193" s="81"/>
    </row>
    <row r="194" spans="1:7" ht="18.75">
      <c r="A194" s="81"/>
      <c r="B194" s="81"/>
      <c r="C194" s="81"/>
      <c r="D194" s="81"/>
      <c r="E194" s="81"/>
      <c r="F194" s="81"/>
      <c r="G194" s="81"/>
    </row>
    <row r="195" spans="1:7" ht="18.75">
      <c r="A195" s="81"/>
      <c r="B195" s="81"/>
      <c r="C195" s="81"/>
      <c r="D195" s="81"/>
      <c r="E195" s="81"/>
      <c r="F195" s="81"/>
      <c r="G195" s="81"/>
    </row>
    <row r="196" spans="1:7" ht="18.75">
      <c r="A196" s="81"/>
      <c r="B196" s="81"/>
      <c r="C196" s="81"/>
      <c r="D196" s="81"/>
      <c r="E196" s="81"/>
      <c r="F196" s="81"/>
      <c r="G196" s="81"/>
    </row>
    <row r="197" spans="1:7" ht="18.75">
      <c r="A197" s="81"/>
      <c r="B197" s="81"/>
      <c r="C197" s="81"/>
      <c r="D197" s="81"/>
      <c r="E197" s="81"/>
      <c r="F197" s="81"/>
      <c r="G197" s="81"/>
    </row>
    <row r="198" spans="1:7" ht="18.75">
      <c r="A198" s="81"/>
      <c r="B198" s="81"/>
      <c r="C198" s="81"/>
      <c r="D198" s="81"/>
      <c r="E198" s="81"/>
      <c r="F198" s="81"/>
      <c r="G198" s="81"/>
    </row>
    <row r="199" spans="1:7" ht="18.75">
      <c r="A199" s="81"/>
      <c r="B199" s="81"/>
      <c r="C199" s="81"/>
      <c r="D199" s="81"/>
      <c r="E199" s="81"/>
      <c r="F199" s="81"/>
      <c r="G199" s="81"/>
    </row>
    <row r="200" spans="1:7" ht="18.75">
      <c r="A200" s="81"/>
      <c r="B200" s="81"/>
      <c r="C200" s="81"/>
      <c r="D200" s="81"/>
      <c r="E200" s="81"/>
      <c r="F200" s="81"/>
      <c r="G200" s="81"/>
    </row>
    <row r="201" spans="1:7" ht="18.75">
      <c r="A201" s="81"/>
      <c r="B201" s="81"/>
      <c r="C201" s="81"/>
      <c r="D201" s="81"/>
      <c r="E201" s="81"/>
      <c r="F201" s="81"/>
      <c r="G201" s="81"/>
    </row>
    <row r="202" spans="1:7" ht="18.75">
      <c r="A202" s="81"/>
      <c r="B202" s="81"/>
      <c r="C202" s="81"/>
      <c r="D202" s="81"/>
      <c r="E202" s="81"/>
      <c r="F202" s="81"/>
      <c r="G202" s="81"/>
    </row>
  </sheetData>
  <sheetProtection password="EC8F" sheet="1" formatColumns="0" formatRows="0" autoFilter="0"/>
  <hyperlinks>
    <hyperlink ref="D1" location="'HD_DIEN_BIEU'!A107" display="→ Hướng dẫn điền: HD_DIEN_BIEU" xr:uid="{00000000-0004-0000-0800-000000000000}"/>
  </hyperlinks>
  <pageMargins left="0.7" right="0.7" top="0.75" bottom="0.75" header="0.3" footer="0.3"/>
  <pageSetup paperSize="9" scale="89"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02"/>
  <sheetViews>
    <sheetView workbookViewId="0">
      <pane ySplit="2" topLeftCell="A3" activePane="bottomLeft" state="frozen"/>
      <selection pane="bottomLeft" activeCell="D9" sqref="D9"/>
    </sheetView>
  </sheetViews>
  <sheetFormatPr defaultRowHeight="14.25"/>
  <cols>
    <col min="1" max="1" width="12.625" customWidth="1"/>
    <col min="2" max="2" width="11.75" customWidth="1"/>
    <col min="3" max="3" width="10.5" customWidth="1"/>
    <col min="4" max="4" width="12.25" customWidth="1"/>
    <col min="5" max="6" width="10.75" customWidth="1"/>
    <col min="7" max="7" width="12.375" customWidth="1"/>
    <col min="8" max="8" width="13.125" customWidth="1"/>
    <col min="9" max="9" width="11.75" customWidth="1"/>
    <col min="10" max="10" width="16.125" customWidth="1"/>
    <col min="11" max="12" width="12.75" customWidth="1"/>
    <col min="13" max="13" width="13.125" customWidth="1"/>
    <col min="14" max="14" width="24" customWidth="1"/>
  </cols>
  <sheetData>
    <row r="1" spans="1:14" ht="22.5" customHeight="1">
      <c r="A1" s="150" t="s">
        <v>948</v>
      </c>
      <c r="B1" s="146"/>
      <c r="C1" s="146"/>
      <c r="D1" s="146"/>
      <c r="E1" s="146"/>
      <c r="F1" s="146"/>
      <c r="G1" s="146"/>
      <c r="H1" s="146"/>
      <c r="I1" s="146"/>
      <c r="K1" s="80" t="s">
        <v>941</v>
      </c>
    </row>
    <row r="2" spans="1:14" s="6" customFormat="1" ht="34.700000000000003" customHeight="1">
      <c r="A2" s="16" t="s">
        <v>173</v>
      </c>
      <c r="B2" s="16" t="s">
        <v>540</v>
      </c>
      <c r="C2" s="16" t="s">
        <v>545</v>
      </c>
      <c r="D2" s="22" t="s">
        <v>550</v>
      </c>
      <c r="E2" s="22" t="s">
        <v>555</v>
      </c>
      <c r="F2" s="22" t="s">
        <v>559</v>
      </c>
      <c r="G2" s="22" t="s">
        <v>564</v>
      </c>
      <c r="H2" s="22" t="s">
        <v>569</v>
      </c>
      <c r="I2" s="72" t="s">
        <v>575</v>
      </c>
      <c r="J2" s="22" t="s">
        <v>581</v>
      </c>
      <c r="K2" s="22" t="s">
        <v>587</v>
      </c>
      <c r="L2" s="22" t="s">
        <v>151</v>
      </c>
      <c r="M2" s="22" t="s">
        <v>440</v>
      </c>
      <c r="N2" s="26" t="s">
        <v>600</v>
      </c>
    </row>
    <row r="3" spans="1:14" s="1" customFormat="1" ht="18.75">
      <c r="A3" s="81"/>
      <c r="B3" s="81"/>
      <c r="C3" s="84" t="str">
        <f>IF(A3="","",IF(COUNTIFS('3. B1_KhoiLuong'!$B$3:$B$202,A3,'3. B1_KhoiLuong'!$R$3:$R$202,"ĐẠT")=0,"",SUMIFS('3. B1_KhoiLuong'!$G$3:$G$202,'3. B1_KhoiLuong'!$B$3:$B$202,A3,'3. B1_KhoiLuong'!$R$3:$R$202,"ĐẠT")))</f>
        <v/>
      </c>
      <c r="D3" s="84" t="str">
        <f>IF(A3="","",SUMIFS('5. B2_ThayDoi'!$F$3:$F$202,'5. B2_ThayDoi'!$B$3:$B$202,A3))</f>
        <v/>
      </c>
      <c r="E3" s="84" t="str">
        <f t="shared" ref="E3:E34" si="0">IF(OR(A3="",C3=""),"",C3+IF(D3="",0,D3))</f>
        <v/>
      </c>
      <c r="F3" s="85" t="str">
        <f>IF(A3="","",IFERROR(IF(INDEX('6. C1_VTVL'!$E$3:$E$202,MATCH(A3,'6. C1_VTVL'!$A$3:$A$202,0))="","",INDEX('6. C1_VTVL'!$E$3:$E$202,MATCH(A3,'6. C1_VTVL'!$A$3:$A$202,0))),""))</f>
        <v/>
      </c>
      <c r="G3" s="86" t="str">
        <f t="shared" ref="G3:G34" si="1">IF(OR(A3="",NOT(ISNUMBER(SEARCH("PP2",B3))),E3="",F3="",E3&lt;0),"",IF(F3&gt;0,E3/F3,""))</f>
        <v/>
      </c>
      <c r="H3" s="81"/>
      <c r="I3" s="81"/>
      <c r="J3" s="81"/>
      <c r="K3" s="81"/>
      <c r="L3" s="81"/>
      <c r="M3" s="83" t="str">
        <f>IF(A3="","",IF(NOT(OR(B3="PP1",B3="PP2",B3="PP3",B3="PP1+PP2",B3="PP1+PP3",B3="PP2+PP3")),"PHƯƠNG PHÁP KHÔNG HỢP LỆ",IF(COUNTIF('6. C1_VTVL'!$A$3:$A$202,A3)&gt;1,"TRÙNG MÃ VTVL Ở C1",IF(AND(ISNUMBER(SEARCH("PP2",B3)),IFERROR(INDEX('6. C1_VTVL'!$K$3:$K$202,MATCH(A3,'6. C1_VTVL'!$A$3:$A$202,0)),"")&lt;&gt;"ĐẠT"),"PP2: C1 CHƯA ĐỦ CĂN CỨ",IF(A3="","",IF(COUNTIF('6. C1_VTVL'!$A$3:$A$202,A3)=0,"MÃ VTVL CHƯA CÓ Ở C1",IF(COUNTIF($A$3:$A$202,A3)&gt;1,"TRÙNG MÃ VTVL",IF(B3="","CHƯA CHỌN PHƯƠNG PHÁP",IF(AND(ISNUMBER(SEARCH("PP2",B3)),E3&lt;&gt;"",E3&lt;0),"GIỜ RÒNG ÂM – KIỂM TRA B2",IF(AND(ISNUMBER(SEARCH("PP2",B3)),G3=""),"PP2: THIẾU GIỜ B1 HOẶC QUỸ GIỜ",IF(AND(ISNUMBER(SEARCH("PP2",B3)),N3&gt;0),"PP2: CÒN DÒNG B1 CHƯA ĐẠT",IF(AND(ISNUMBER(SEARCH("PP2",B3)),COUNTIFS('4. B2_CT_TacDong'!$B$3:$B$202,A3,'4. B2_CT_TacDong'!$M$3:$M$202,"&lt;&gt;Ước lượng tham khảo",'4. B2_CT_TacDong'!$P$3:$P$202,"&lt;&gt;ĐẠT")&gt;0),"PP2: B2 CHƯA ĐỦ CĂN CỨ",IF(AND(ISNUMBER(SEARCH("PP1",B3)),H3=""),"PP1: THIẾU SỐ NGƯỜI",IF(AND(ISNUMBER(SEARCH("PP3",B3)),I3=""),"PP3: THIẾU SỐ NGƯỜI",IF(K3="","THIẾU NGUỒN/GIẢI TRÌNH",IF(J3="","CHƯA KẾT LUẬN NGƯỜI CẦN BỐ TRÍ",IF(L3&lt;&gt;"Đã kiểm chứng","CHỜ XÁC NHẬN NGHIỆP VỤ","ĐẠT")))))))))))))))))</f>
        <v/>
      </c>
      <c r="N3" s="83" t="str">
        <f>IF(A3="","",COUNTIFS('3. B1_KhoiLuong'!$B$3:$B$202,A3,'3. B1_KhoiLuong'!$R$3:$R$202,"&lt;&gt;ĐẠT"))</f>
        <v/>
      </c>
    </row>
    <row r="4" spans="1:14" s="1" customFormat="1" ht="18.75">
      <c r="A4" s="81"/>
      <c r="B4" s="81"/>
      <c r="C4" s="84" t="str">
        <f>IF(A4="","",IF(COUNTIFS('3. B1_KhoiLuong'!$B$3:$B$202,A4,'3. B1_KhoiLuong'!$R$3:$R$202,"ĐẠT")=0,"",SUMIFS('3. B1_KhoiLuong'!$G$3:$G$202,'3. B1_KhoiLuong'!$B$3:$B$202,A4,'3. B1_KhoiLuong'!$R$3:$R$202,"ĐẠT")))</f>
        <v/>
      </c>
      <c r="D4" s="84" t="str">
        <f>IF(A4="","",SUMIFS('5. B2_ThayDoi'!$F$3:$F$202,'5. B2_ThayDoi'!$B$3:$B$202,A4))</f>
        <v/>
      </c>
      <c r="E4" s="84" t="str">
        <f t="shared" si="0"/>
        <v/>
      </c>
      <c r="F4" s="85" t="str">
        <f>IF(A4="","",IFERROR(IF(INDEX('6. C1_VTVL'!$E$3:$E$202,MATCH(A4,'6. C1_VTVL'!$A$3:$A$202,0))="","",INDEX('6. C1_VTVL'!$E$3:$E$202,MATCH(A4,'6. C1_VTVL'!$A$3:$A$202,0))),""))</f>
        <v/>
      </c>
      <c r="G4" s="86" t="str">
        <f t="shared" si="1"/>
        <v/>
      </c>
      <c r="H4" s="81"/>
      <c r="I4" s="81"/>
      <c r="J4" s="81"/>
      <c r="K4" s="81"/>
      <c r="L4" s="81"/>
      <c r="M4" s="83" t="str">
        <f>IF(A4="","",IF(NOT(OR(B4="PP2",B4="PP3",B4="PP4",B4="PP2+PP3",B4="PP2+PP4",B4="PP3+PP4")),"PHƯƠNG PHÁP KHÔNG HỢP LỆ",IF(COUNTIF('[1]6'!$A$3:$A$202,A4)&gt;1,"TRÙNG MÃ VTVL Ở C2",IF(AND(ISNUMBER(SEARCH("PP3",B4)),IFERROR(INDEX('[1]6'!$K$3:$K$202,MATCH(A4,'[1]6'!$A$3:$A$202,0)),"")&lt;&gt;"ĐẠT"),"PP3: C2 CHƯA ĐỦ CĂN CỨ",IF(A4="","",IF(COUNTIF('[1]6'!$A$3:$A$202,A4)=0,"MÃ VTVL CHƯA CÓ Ở C2",IF(COUNTIF($A$3:$A$202,A4)&gt;1,"TRÙNG MÃ VTVL",IF(B4="","CHƯA CHỌN PHƯƠNG PHÁP",IF(AND(ISNUMBER(SEARCH("PP3",B4)),E4&lt;&gt;"",E4&lt;0),"GIỜ RÒNG ÂM – KIỂM TRA B3",IF(AND(ISNUMBER(SEARCH("PP3",B4)),G4=""),"PP3: THIẾU GIỜ B2 HOẶC QUỸ GIỜ",IF(AND(ISNUMBER(SEARCH("PP3",B4)),N4&gt;0),"PP3: CÒN DÒNG B2 CHƯA ĐẠT",IF(AND(ISNUMBER(SEARCH("PP3",B4)),COUNTIFS('[2]4'!$B$3:$B$202,A4,'[2]4'!$M$3:$M$202,"&lt;&gt;Ước lượng tham khảo",'[2]4'!$P$3:$P$202,"&lt;&gt;ĐẠT")&gt;0),"PP3: B3 CHƯA ĐỦ CĂN CỨ",IF(AND(ISNUMBER(SEARCH("PP2",B4)),H4=""),"PP2: THIẾU SỐ NGƯỜI",IF(AND(ISNUMBER(SEARCH("PP4",B4)),I4=""),"PP4: THIẾU SỐ NGƯỜI",IF(K4="","THIẾU NGUỒN/GIẢI TRÌNH",IF(J4="","CHƯA KẾT LUẬN NGƯỜI CẦN BỐ TRÍ",IF(L4&lt;&gt;"Đã kiểm chứng","CHỜ XÁC NHẬN NGHIỆP VỤ","ĐẠT")))))))))))))))))</f>
        <v/>
      </c>
      <c r="N4" s="83" t="str">
        <f>IF(A4="","",COUNTIFS('3. B1_KhoiLuong'!$B$3:$B$202,A4,'3. B1_KhoiLuong'!$R$3:$R$202,"&lt;&gt;ĐẠT"))</f>
        <v/>
      </c>
    </row>
    <row r="5" spans="1:14" ht="18" customHeight="1">
      <c r="A5" s="81"/>
      <c r="B5" s="81"/>
      <c r="C5" s="84" t="str">
        <f>IF(A5="","",IF(COUNTIFS('3. B1_KhoiLuong'!$B$3:$B$202,A5,'3. B1_KhoiLuong'!$R$3:$R$202,"ĐẠT")=0,"",SUMIFS('3. B1_KhoiLuong'!$G$3:$G$202,'3. B1_KhoiLuong'!$B$3:$B$202,A5,'3. B1_KhoiLuong'!$R$3:$R$202,"ĐẠT")))</f>
        <v/>
      </c>
      <c r="D5" s="84" t="str">
        <f>IF(A5="","",SUMIFS('5. B2_ThayDoi'!$F$3:$F$202,'5. B2_ThayDoi'!$B$3:$B$202,A5))</f>
        <v/>
      </c>
      <c r="E5" s="84" t="str">
        <f t="shared" si="0"/>
        <v/>
      </c>
      <c r="F5" s="85" t="str">
        <f>IF(A5="","",IFERROR(IF(INDEX('6. C1_VTVL'!$E$3:$E$202,MATCH(A5,'6. C1_VTVL'!$A$3:$A$202,0))="","",INDEX('6. C1_VTVL'!$E$3:$E$202,MATCH(A5,'6. C1_VTVL'!$A$3:$A$202,0))),""))</f>
        <v/>
      </c>
      <c r="G5" s="86" t="str">
        <f t="shared" si="1"/>
        <v/>
      </c>
      <c r="H5" s="81"/>
      <c r="I5" s="81"/>
      <c r="J5" s="81"/>
      <c r="K5" s="81"/>
      <c r="L5" s="81"/>
      <c r="M5" s="83" t="str">
        <f>IF(A5="","",IF(NOT(OR(B5="PP3",B5="PP4",B5="PP5",B5="PP3+PP4",B5="PP3+PP5",B5="PP4+PP5")),"PHƯƠNG PHÁP KHÔNG HỢP LỆ",IF(COUNTIF('[3]6'!$A$3:$A$202,A5)&gt;1,"TRÙNG MÃ VTVL Ở C3",IF(AND(ISNUMBER(SEARCH("PP4",B5)),IFERROR(INDEX('[3]6'!$K$3:$K$202,MATCH(A5,'[3]6'!$A$3:$A$202,0)),"")&lt;&gt;"ĐẠT"),"PP4: C3 CHƯA ĐỦ CĂN CỨ",IF(A5="","",IF(COUNTIF('[3]6'!$A$3:$A$202,A5)=0,"MÃ VTVL CHƯA CÓ Ở C3",IF(COUNTIF($A$3:$A$202,A5)&gt;1,"TRÙNG MÃ VTVL",IF(B5="","CHƯA CHỌN PHƯƠNG PHÁP",IF(AND(ISNUMBER(SEARCH("PP4",B5)),E5&lt;&gt;"",E5&lt;0),"GIỜ RÒNG ÂM – KIỂM TRA B4",IF(AND(ISNUMBER(SEARCH("PP4",B5)),G5=""),"PP4: THIẾU GIỜ B3 HOẶC QUỸ GIỜ",IF(AND(ISNUMBER(SEARCH("PP4",B5)),N5&gt;0),"PP4: CÒN DÒNG B3 CHƯA ĐẠT",IF(AND(ISNUMBER(SEARCH("PP4",B5)),COUNTIFS('[4]4'!$B$3:$B$202,A5,'[4]4'!$M$3:$M$202,"&lt;&gt;Ước lượng tham khảo",'[4]4'!$P$3:$P$202,"&lt;&gt;ĐẠT")&gt;0),"PP4: B4 CHƯA ĐỦ CĂN CỨ",IF(AND(ISNUMBER(SEARCH("PP3",B5)),H5=""),"PP3: THIẾU SỐ NGƯỜI",IF(AND(ISNUMBER(SEARCH("PP5",B5)),I5=""),"PP5: THIẾU SỐ NGƯỜI",IF(K5="","THIẾU NGUỒN/GIẢI TRÌNH",IF(J5="","CHƯA KẾT LUẬN NGƯỜI CẦN BỐ TRÍ",IF(L5&lt;&gt;"Đã kiểm chứng","CHỜ XÁC NHẬN NGHIỆP VỤ","ĐẠT")))))))))))))))))</f>
        <v/>
      </c>
      <c r="N5" s="83" t="str">
        <f>IF(A5="","",COUNTIFS('3. B1_KhoiLuong'!$B$3:$B$202,A5,'3. B1_KhoiLuong'!$R$3:$R$202,"&lt;&gt;ĐẠT"))</f>
        <v/>
      </c>
    </row>
    <row r="6" spans="1:14" ht="18" customHeight="1">
      <c r="A6" s="81"/>
      <c r="B6" s="81"/>
      <c r="C6" s="84" t="str">
        <f>IF(A6="","",IF(COUNTIFS('3. B1_KhoiLuong'!$B$3:$B$202,A6,'3. B1_KhoiLuong'!$R$3:$R$202,"ĐẠT")=0,"",SUMIFS('3. B1_KhoiLuong'!$G$3:$G$202,'3. B1_KhoiLuong'!$B$3:$B$202,A6,'3. B1_KhoiLuong'!$R$3:$R$202,"ĐẠT")))</f>
        <v/>
      </c>
      <c r="D6" s="84" t="str">
        <f>IF(A6="","",SUMIFS('5. B2_ThayDoi'!$F$3:$F$202,'5. B2_ThayDoi'!$B$3:$B$202,A6))</f>
        <v/>
      </c>
      <c r="E6" s="84" t="str">
        <f t="shared" si="0"/>
        <v/>
      </c>
      <c r="F6" s="85" t="str">
        <f>IF(A6="","",IFERROR(IF(INDEX('6. C1_VTVL'!$E$3:$E$202,MATCH(A6,'6. C1_VTVL'!$A$3:$A$202,0))="","",INDEX('6. C1_VTVL'!$E$3:$E$202,MATCH(A6,'6. C1_VTVL'!$A$3:$A$202,0))),""))</f>
        <v/>
      </c>
      <c r="G6" s="86" t="str">
        <f t="shared" si="1"/>
        <v/>
      </c>
      <c r="H6" s="81"/>
      <c r="I6" s="81"/>
      <c r="J6" s="81"/>
      <c r="K6" s="81"/>
      <c r="L6" s="81"/>
      <c r="M6" s="83" t="str">
        <f>IF(A6="","",IF(NOT(OR(B6="PP4",B6="PP5",B6="PP6",B6="PP4+PP5",B6="PP4+PP6",B6="PP5+PP6")),"PHƯƠNG PHÁP KHÔNG HỢP LỆ",IF(COUNTIF('[5]6'!$A$3:$A$202,A6)&gt;1,"TRÙNG MÃ VTVL Ở C4",IF(AND(ISNUMBER(SEARCH("PP5",B6)),IFERROR(INDEX('[5]6'!$K$3:$K$202,MATCH(A6,'[5]6'!$A$3:$A$202,0)),"")&lt;&gt;"ĐẠT"),"PP5: C4 CHƯA ĐỦ CĂN CỨ",IF(A6="","",IF(COUNTIF('[5]6'!$A$3:$A$202,A6)=0,"MÃ VTVL CHƯA CÓ Ở C4",IF(COUNTIF($A$3:$A$202,A6)&gt;1,"TRÙNG MÃ VTVL",IF(B6="","CHƯA CHỌN PHƯƠNG PHÁP",IF(AND(ISNUMBER(SEARCH("PP5",B6)),E6&lt;&gt;"",E6&lt;0),"GIỜ RÒNG ÂM – KIỂM TRA B5",IF(AND(ISNUMBER(SEARCH("PP5",B6)),G6=""),"PP5: THIẾU GIỜ B4 HOẶC QUỸ GIỜ",IF(AND(ISNUMBER(SEARCH("PP5",B6)),N6&gt;0),"PP5: CÒN DÒNG B4 CHƯA ĐẠT",IF(AND(ISNUMBER(SEARCH("PP5",B6)),COUNTIFS('[6]4'!$B$3:$B$202,A6,'[6]4'!$M$3:$M$202,"&lt;&gt;Ước lượng tham khảo",'[6]4'!$P$3:$P$202,"&lt;&gt;ĐẠT")&gt;0),"PP5: B5 CHƯA ĐỦ CĂN CỨ",IF(AND(ISNUMBER(SEARCH("PP4",B6)),H6=""),"PP4: THIẾU SỐ NGƯỜI",IF(AND(ISNUMBER(SEARCH("PP6",B6)),I6=""),"PP6: THIẾU SỐ NGƯỜI",IF(K6="","THIẾU NGUỒN/GIẢI TRÌNH",IF(J6="","CHƯA KẾT LUẬN NGƯỜI CẦN BỐ TRÍ",IF(L6&lt;&gt;"Đã kiểm chứng","CHỜ XÁC NHẬN NGHIỆP VỤ","ĐẠT")))))))))))))))))</f>
        <v/>
      </c>
      <c r="N6" s="83" t="str">
        <f>IF(A6="","",COUNTIFS('3. B1_KhoiLuong'!$B$3:$B$202,A6,'3. B1_KhoiLuong'!$R$3:$R$202,"&lt;&gt;ĐẠT"))</f>
        <v/>
      </c>
    </row>
    <row r="7" spans="1:14" ht="18.75">
      <c r="A7" s="81"/>
      <c r="B7" s="81"/>
      <c r="C7" s="84" t="str">
        <f>IF(A7="","",IF(COUNTIFS('3. B1_KhoiLuong'!$B$3:$B$202,A7,'3. B1_KhoiLuong'!$R$3:$R$202,"ĐẠT")=0,"",SUMIFS('3. B1_KhoiLuong'!$G$3:$G$202,'3. B1_KhoiLuong'!$B$3:$B$202,A7,'3. B1_KhoiLuong'!$R$3:$R$202,"ĐẠT")))</f>
        <v/>
      </c>
      <c r="D7" s="84" t="str">
        <f>IF(A7="","",SUMIFS('5. B2_ThayDoi'!$F$3:$F$202,'5. B2_ThayDoi'!$B$3:$B$202,A7))</f>
        <v/>
      </c>
      <c r="E7" s="84" t="str">
        <f t="shared" si="0"/>
        <v/>
      </c>
      <c r="F7" s="85" t="str">
        <f>IF(A7="","",IFERROR(IF(INDEX('6. C1_VTVL'!$E$3:$E$202,MATCH(A7,'6. C1_VTVL'!$A$3:$A$202,0))="","",INDEX('6. C1_VTVL'!$E$3:$E$202,MATCH(A7,'6. C1_VTVL'!$A$3:$A$202,0))),""))</f>
        <v/>
      </c>
      <c r="G7" s="86" t="str">
        <f t="shared" si="1"/>
        <v/>
      </c>
      <c r="H7" s="81"/>
      <c r="I7" s="81"/>
      <c r="J7" s="81"/>
      <c r="K7" s="81"/>
      <c r="L7" s="81"/>
      <c r="M7" s="83" t="str">
        <f>IF(A7="","",IF(NOT(OR(B7="PP5",B7="PP6",B7="PP7",B7="PP5+PP6",B7="PP5+PP7",B7="PP6+PP7")),"PHƯƠNG PHÁP KHÔNG HỢP LỆ",IF(COUNTIF('[7]6'!$A$3:$A$202,A7)&gt;1,"TRÙNG MÃ VTVL Ở C5",IF(AND(ISNUMBER(SEARCH("PP6",B7)),IFERROR(INDEX('[7]6'!$K$3:$K$202,MATCH(A7,'[7]6'!$A$3:$A$202,0)),"")&lt;&gt;"ĐẠT"),"PP6: C5 CHƯA ĐỦ CĂN CỨ",IF(A7="","",IF(COUNTIF('[7]6'!$A$3:$A$202,A7)=0,"MÃ VTVL CHƯA CÓ Ở C5",IF(COUNTIF($A$3:$A$202,A7)&gt;1,"TRÙNG MÃ VTVL",IF(B7="","CHƯA CHỌN PHƯƠNG PHÁP",IF(AND(ISNUMBER(SEARCH("PP6",B7)),E7&lt;&gt;"",E7&lt;0),"GIỜ RÒNG ÂM – KIỂM TRA B6",IF(AND(ISNUMBER(SEARCH("PP6",B7)),G7=""),"PP6: THIẾU GIỜ B5 HOẶC QUỸ GIỜ",IF(AND(ISNUMBER(SEARCH("PP6",B7)),N7&gt;0),"PP6: CÒN DÒNG B5 CHƯA ĐẠT",IF(AND(ISNUMBER(SEARCH("PP6",B7)),COUNTIFS('[8]4'!$B$3:$B$202,A7,'[8]4'!$M$3:$M$202,"&lt;&gt;Ước lượng tham khảo",'[8]4'!$P$3:$P$202,"&lt;&gt;ĐẠT")&gt;0),"PP6: B6 CHƯA ĐỦ CĂN CỨ",IF(AND(ISNUMBER(SEARCH("PP5",B7)),H7=""),"PP5: THIẾU SỐ NGƯỜI",IF(AND(ISNUMBER(SEARCH("PP7",B7)),I7=""),"PP7: THIẾU SỐ NGƯỜI",IF(K7="","THIẾU NGUỒN/GIẢI TRÌNH",IF(J7="","CHƯA KẾT LUẬN NGƯỜI CẦN BỐ TRÍ",IF(L7&lt;&gt;"Đã kiểm chứng","CHỜ XÁC NHẬN NGHIỆP VỤ","ĐẠT")))))))))))))))))</f>
        <v/>
      </c>
      <c r="N7" s="83" t="str">
        <f>IF(A7="","",COUNTIFS('3. B1_KhoiLuong'!$B$3:$B$202,A7,'3. B1_KhoiLuong'!$R$3:$R$202,"&lt;&gt;ĐẠT"))</f>
        <v/>
      </c>
    </row>
    <row r="8" spans="1:14" ht="18.75">
      <c r="A8" s="81"/>
      <c r="B8" s="81"/>
      <c r="C8" s="84" t="str">
        <f>IF(A8="","",IF(COUNTIFS('3. B1_KhoiLuong'!$B$3:$B$202,A8,'3. B1_KhoiLuong'!$R$3:$R$202,"ĐẠT")=0,"",SUMIFS('3. B1_KhoiLuong'!$G$3:$G$202,'3. B1_KhoiLuong'!$B$3:$B$202,A8,'3. B1_KhoiLuong'!$R$3:$R$202,"ĐẠT")))</f>
        <v/>
      </c>
      <c r="D8" s="84" t="str">
        <f>IF(A8="","",SUMIFS('5. B2_ThayDoi'!$F$3:$F$202,'5. B2_ThayDoi'!$B$3:$B$202,A8))</f>
        <v/>
      </c>
      <c r="E8" s="84" t="str">
        <f t="shared" si="0"/>
        <v/>
      </c>
      <c r="F8" s="85" t="str">
        <f>IF(A8="","",IFERROR(IF(INDEX('6. C1_VTVL'!$E$3:$E$202,MATCH(A8,'6. C1_VTVL'!$A$3:$A$202,0))="","",INDEX('6. C1_VTVL'!$E$3:$E$202,MATCH(A8,'6. C1_VTVL'!$A$3:$A$202,0))),""))</f>
        <v/>
      </c>
      <c r="G8" s="86" t="str">
        <f t="shared" si="1"/>
        <v/>
      </c>
      <c r="H8" s="81"/>
      <c r="I8" s="81"/>
      <c r="J8" s="81"/>
      <c r="K8" s="81"/>
      <c r="L8" s="81"/>
      <c r="M8" s="83" t="str">
        <f>IF(A8="","",IF(NOT(OR(B8="PP6",B8="PP7",B8="PP8",B8="PP6+PP7",B8="PP6+PP8",B8="PP7+PP8")),"PHƯƠNG PHÁP KHÔNG HỢP LỆ",IF(COUNTIF('[9]6'!$A$3:$A$202,A8)&gt;1,"TRÙNG MÃ VTVL Ở C6",IF(AND(ISNUMBER(SEARCH("PP7",B8)),IFERROR(INDEX('[9]6'!$K$3:$K$202,MATCH(A8,'[9]6'!$A$3:$A$202,0)),"")&lt;&gt;"ĐẠT"),"PP7: C6 CHƯA ĐỦ CĂN CỨ",IF(A8="","",IF(COUNTIF('[9]6'!$A$3:$A$202,A8)=0,"MÃ VTVL CHƯA CÓ Ở C6",IF(COUNTIF($A$3:$A$202,A8)&gt;1,"TRÙNG MÃ VTVL",IF(B8="","CHƯA CHỌN PHƯƠNG PHÁP",IF(AND(ISNUMBER(SEARCH("PP7",B8)),E8&lt;&gt;"",E8&lt;0),"GIỜ RÒNG ÂM – KIỂM TRA B7",IF(AND(ISNUMBER(SEARCH("PP7",B8)),G8=""),"PP7: THIẾU GIỜ B6 HOẶC QUỸ GIỜ",IF(AND(ISNUMBER(SEARCH("PP7",B8)),N8&gt;0),"PP7: CÒN DÒNG B6 CHƯA ĐẠT",IF(AND(ISNUMBER(SEARCH("PP7",B8)),COUNTIFS('[10]4'!$B$3:$B$202,A8,'[10]4'!$M$3:$M$202,"&lt;&gt;Ước lượng tham khảo",'[10]4'!$P$3:$P$202,"&lt;&gt;ĐẠT")&gt;0),"PP7: B7 CHƯA ĐỦ CĂN CỨ",IF(AND(ISNUMBER(SEARCH("PP6",B8)),H8=""),"PP6: THIẾU SỐ NGƯỜI",IF(AND(ISNUMBER(SEARCH("PP8",B8)),I8=""),"PP8: THIẾU SỐ NGƯỜI",IF(K8="","THIẾU NGUỒN/GIẢI TRÌNH",IF(J8="","CHƯA KẾT LUẬN NGƯỜI CẦN BỐ TRÍ",IF(L8&lt;&gt;"Đã kiểm chứng","CHỜ XÁC NHẬN NGHIỆP VỤ","ĐẠT")))))))))))))))))</f>
        <v/>
      </c>
      <c r="N8" s="83" t="str">
        <f>IF(A8="","",COUNTIFS('3. B1_KhoiLuong'!$B$3:$B$202,A8,'3. B1_KhoiLuong'!$R$3:$R$202,"&lt;&gt;ĐẠT"))</f>
        <v/>
      </c>
    </row>
    <row r="9" spans="1:14" ht="18.75">
      <c r="A9" s="81"/>
      <c r="B9" s="81"/>
      <c r="C9" s="84" t="str">
        <f>IF(A9="","",IF(COUNTIFS('3. B1_KhoiLuong'!$B$3:$B$202,A9,'3. B1_KhoiLuong'!$R$3:$R$202,"ĐẠT")=0,"",SUMIFS('3. B1_KhoiLuong'!$G$3:$G$202,'3. B1_KhoiLuong'!$B$3:$B$202,A9,'3. B1_KhoiLuong'!$R$3:$R$202,"ĐẠT")))</f>
        <v/>
      </c>
      <c r="D9" s="84" t="str">
        <f>IF(A9="","",SUMIFS('5. B2_ThayDoi'!$F$3:$F$202,'5. B2_ThayDoi'!$B$3:$B$202,A9))</f>
        <v/>
      </c>
      <c r="E9" s="84" t="str">
        <f t="shared" si="0"/>
        <v/>
      </c>
      <c r="F9" s="85" t="str">
        <f>IF(A9="","",IFERROR(IF(INDEX('6. C1_VTVL'!$E$3:$E$202,MATCH(A9,'6. C1_VTVL'!$A$3:$A$202,0))="","",INDEX('6. C1_VTVL'!$E$3:$E$202,MATCH(A9,'6. C1_VTVL'!$A$3:$A$202,0))),""))</f>
        <v/>
      </c>
      <c r="G9" s="86" t="str">
        <f t="shared" si="1"/>
        <v/>
      </c>
      <c r="H9" s="81"/>
      <c r="I9" s="81"/>
      <c r="J9" s="81"/>
      <c r="K9" s="81"/>
      <c r="L9" s="81"/>
      <c r="M9" s="83" t="str">
        <f>IF(A9="","",IF(NOT(OR(B9="PP7",B9="PP8",B9="PP9",B9="PP7+PP8",B9="PP7+PP9",B9="PP8+PP9")),"PHƯƠNG PHÁP KHÔNG HỢP LỆ",IF(COUNTIF('[11]6'!$A$3:$A$202,A9)&gt;1,"TRÙNG MÃ VTVL Ở C7",IF(AND(ISNUMBER(SEARCH("PP8",B9)),IFERROR(INDEX('[11]6'!$K$3:$K$202,MATCH(A9,'[11]6'!$A$3:$A$202,0)),"")&lt;&gt;"ĐẠT"),"PP8: C7 CHƯA ĐỦ CĂN CỨ",IF(A9="","",IF(COUNTIF('[11]6'!$A$3:$A$202,A9)=0,"MÃ VTVL CHƯA CÓ Ở C7",IF(COUNTIF($A$3:$A$202,A9)&gt;1,"TRÙNG MÃ VTVL",IF(B9="","CHƯA CHỌN PHƯƠNG PHÁP",IF(AND(ISNUMBER(SEARCH("PP8",B9)),E9&lt;&gt;"",E9&lt;0),"GIỜ RÒNG ÂM – KIỂM TRA B8",IF(AND(ISNUMBER(SEARCH("PP8",B9)),G9=""),"PP8: THIẾU GIỜ B7 HOẶC QUỸ GIỜ",IF(AND(ISNUMBER(SEARCH("PP8",B9)),N9&gt;0),"PP8: CÒN DÒNG B7 CHƯA ĐẠT",IF(AND(ISNUMBER(SEARCH("PP8",B9)),COUNTIFS('[12]4'!$B$3:$B$202,A9,'[12]4'!$M$3:$M$202,"&lt;&gt;Ước lượng tham khảo",'[12]4'!$P$3:$P$202,"&lt;&gt;ĐẠT")&gt;0),"PP8: B8 CHƯA ĐỦ CĂN CỨ",IF(AND(ISNUMBER(SEARCH("PP7",B9)),H9=""),"PP7: THIẾU SỐ NGƯỜI",IF(AND(ISNUMBER(SEARCH("PP9",B9)),I9=""),"PP9: THIẾU SỐ NGƯỜI",IF(K9="","THIẾU NGUỒN/GIẢI TRÌNH",IF(J9="","CHƯA KẾT LUẬN NGƯỜI CẦN BỐ TRÍ",IF(L9&lt;&gt;"Đã kiểm chứng","CHỜ XÁC NHẬN NGHIỆP VỤ","ĐẠT")))))))))))))))))</f>
        <v/>
      </c>
      <c r="N9" s="83" t="str">
        <f>IF(A9="","",COUNTIFS('3. B1_KhoiLuong'!$B$3:$B$202,A9,'3. B1_KhoiLuong'!$R$3:$R$202,"&lt;&gt;ĐẠT"))</f>
        <v/>
      </c>
    </row>
    <row r="10" spans="1:14" ht="18.75">
      <c r="A10" s="81"/>
      <c r="B10" s="81"/>
      <c r="C10" s="84" t="str">
        <f>IF(A10="","",IF(COUNTIFS('3. B1_KhoiLuong'!$B$3:$B$202,A10,'3. B1_KhoiLuong'!$R$3:$R$202,"ĐẠT")=0,"",SUMIFS('3. B1_KhoiLuong'!$G$3:$G$202,'3. B1_KhoiLuong'!$B$3:$B$202,A10,'3. B1_KhoiLuong'!$R$3:$R$202,"ĐẠT")))</f>
        <v/>
      </c>
      <c r="D10" s="84" t="str">
        <f>IF(A10="","",SUMIFS('5. B2_ThayDoi'!$F$3:$F$202,'5. B2_ThayDoi'!$B$3:$B$202,A10))</f>
        <v/>
      </c>
      <c r="E10" s="84" t="str">
        <f t="shared" si="0"/>
        <v/>
      </c>
      <c r="F10" s="85" t="str">
        <f>IF(A10="","",IFERROR(IF(INDEX('6. C1_VTVL'!$E$3:$E$202,MATCH(A10,'6. C1_VTVL'!$A$3:$A$202,0))="","",INDEX('6. C1_VTVL'!$E$3:$E$202,MATCH(A10,'6. C1_VTVL'!$A$3:$A$202,0))),""))</f>
        <v/>
      </c>
      <c r="G10" s="86" t="str">
        <f t="shared" si="1"/>
        <v/>
      </c>
      <c r="H10" s="81"/>
      <c r="I10" s="81"/>
      <c r="J10" s="81"/>
      <c r="K10" s="81"/>
      <c r="L10" s="81"/>
      <c r="M10" s="83" t="str">
        <f>IF(A10="","",IF(NOT(OR(B10="PP8",B10="PP9",B10="PP10",B10="PP8+PP9",B10="PP8+PP10",B10="PP9+PP10")),"PHƯƠNG PHÁP KHÔNG HỢP LỆ",IF(COUNTIF('[13]6'!$A$3:$A$202,A10)&gt;1,"TRÙNG MÃ VTVL Ở C8",IF(AND(ISNUMBER(SEARCH("PP9",B10)),IFERROR(INDEX('[13]6'!$K$3:$K$202,MATCH(A10,'[13]6'!$A$3:$A$202,0)),"")&lt;&gt;"ĐẠT"),"PP9: C8 CHƯA ĐỦ CĂN CỨ",IF(A10="","",IF(COUNTIF('[13]6'!$A$3:$A$202,A10)=0,"MÃ VTVL CHƯA CÓ Ở C8",IF(COUNTIF($A$3:$A$202,A10)&gt;1,"TRÙNG MÃ VTVL",IF(B10="","CHƯA CHỌN PHƯƠNG PHÁP",IF(AND(ISNUMBER(SEARCH("PP9",B10)),E10&lt;&gt;"",E10&lt;0),"GIỜ RÒNG ÂM – KIỂM TRA B9",IF(AND(ISNUMBER(SEARCH("PP9",B10)),G10=""),"PP9: THIẾU GIỜ B8 HOẶC QUỸ GIỜ",IF(AND(ISNUMBER(SEARCH("PP9",B10)),N10&gt;0),"PP9: CÒN DÒNG B8 CHƯA ĐẠT",IF(AND(ISNUMBER(SEARCH("PP9",B10)),COUNTIFS('[14]4'!$B$3:$B$202,A10,'[14]4'!$M$3:$M$202,"&lt;&gt;Ước lượng tham khảo",'[14]4'!$P$3:$P$202,"&lt;&gt;ĐẠT")&gt;0),"PP9: B9 CHƯA ĐỦ CĂN CỨ",IF(AND(ISNUMBER(SEARCH("PP8",B10)),H10=""),"PP8: THIẾU SỐ NGƯỜI",IF(AND(ISNUMBER(SEARCH("PP10",B10)),I10=""),"PP10: THIẾU SỐ NGƯỜI",IF(K10="","THIẾU NGUỒN/GIẢI TRÌNH",IF(J10="","CHƯA KẾT LUẬN NGƯỜI CẦN BỐ TRÍ",IF(L10&lt;&gt;"Đã kiểm chứng","CHỜ XÁC NHẬN NGHIỆP VỤ","ĐẠT")))))))))))))))))</f>
        <v/>
      </c>
      <c r="N10" s="83" t="str">
        <f>IF(A10="","",COUNTIFS('3. B1_KhoiLuong'!$B$3:$B$202,A10,'3. B1_KhoiLuong'!$R$3:$R$202,"&lt;&gt;ĐẠT"))</f>
        <v/>
      </c>
    </row>
    <row r="11" spans="1:14" ht="18.75">
      <c r="A11" s="81"/>
      <c r="B11" s="81"/>
      <c r="C11" s="84" t="str">
        <f>IF(A11="","",IF(COUNTIFS('3. B1_KhoiLuong'!$B$3:$B$202,A11,'3. B1_KhoiLuong'!$R$3:$R$202,"ĐẠT")=0,"",SUMIFS('3. B1_KhoiLuong'!$G$3:$G$202,'3. B1_KhoiLuong'!$B$3:$B$202,A11,'3. B1_KhoiLuong'!$R$3:$R$202,"ĐẠT")))</f>
        <v/>
      </c>
      <c r="D11" s="84" t="str">
        <f>IF(A11="","",SUMIFS('5. B2_ThayDoi'!$F$3:$F$202,'5. B2_ThayDoi'!$B$3:$B$202,A11))</f>
        <v/>
      </c>
      <c r="E11" s="84" t="str">
        <f t="shared" si="0"/>
        <v/>
      </c>
      <c r="F11" s="85" t="str">
        <f>IF(A11="","",IFERROR(IF(INDEX('6. C1_VTVL'!$E$3:$E$202,MATCH(A11,'6. C1_VTVL'!$A$3:$A$202,0))="","",INDEX('6. C1_VTVL'!$E$3:$E$202,MATCH(A11,'6. C1_VTVL'!$A$3:$A$202,0))),""))</f>
        <v/>
      </c>
      <c r="G11" s="86" t="str">
        <f t="shared" si="1"/>
        <v/>
      </c>
      <c r="H11" s="81"/>
      <c r="I11" s="81"/>
      <c r="J11" s="81"/>
      <c r="K11" s="81"/>
      <c r="L11" s="81"/>
      <c r="M11" s="83" t="str">
        <f>IF(A11="","",IF(NOT(OR(B11="PP9",B11="PP10",B11="PP11",B11="PP9+PP10",B11="PP9+PP11",B11="PP10+PP11")),"PHƯƠNG PHÁP KHÔNG HỢP LỆ",IF(COUNTIF('[15]6'!$A$3:$A$202,A11)&gt;1,"TRÙNG MÃ VTVL Ở C9",IF(AND(ISNUMBER(SEARCH("PP10",B11)),IFERROR(INDEX('[15]6'!$K$3:$K$202,MATCH(A11,'[15]6'!$A$3:$A$202,0)),"")&lt;&gt;"ĐẠT"),"PP10: C9 CHƯA ĐỦ CĂN CỨ",IF(A11="","",IF(COUNTIF('[15]6'!$A$3:$A$202,A11)=0,"MÃ VTVL CHƯA CÓ Ở C9",IF(COUNTIF($A$3:$A$202,A11)&gt;1,"TRÙNG MÃ VTVL",IF(B11="","CHƯA CHỌN PHƯƠNG PHÁP",IF(AND(ISNUMBER(SEARCH("PP10",B11)),E11&lt;&gt;"",E11&lt;0),"GIỜ RÒNG ÂM – KIỂM TRA B10",IF(AND(ISNUMBER(SEARCH("PP10",B11)),G11=""),"PP10: THIẾU GIỜ B9 HOẶC QUỸ GIỜ",IF(AND(ISNUMBER(SEARCH("PP10",B11)),N11&gt;0),"PP10: CÒN DÒNG B9 CHƯA ĐẠT",IF(AND(ISNUMBER(SEARCH("PP10",B11)),COUNTIFS('[16]4'!$B$3:$B$202,A11,'[16]4'!$M$3:$M$202,"&lt;&gt;Ước lượng tham khảo",'[16]4'!$P$3:$P$202,"&lt;&gt;ĐẠT")&gt;0),"PP10: B10 CHƯA ĐỦ CĂN CỨ",IF(AND(ISNUMBER(SEARCH("PP9",B11)),H11=""),"PP9: THIẾU SỐ NGƯỜI",IF(AND(ISNUMBER(SEARCH("PP11",B11)),I11=""),"PP11: THIẾU SỐ NGƯỜI",IF(K11="","THIẾU NGUỒN/GIẢI TRÌNH",IF(J11="","CHƯA KẾT LUẬN NGƯỜI CẦN BỐ TRÍ",IF(L11&lt;&gt;"Đã kiểm chứng","CHỜ XÁC NHẬN NGHIỆP VỤ","ĐẠT")))))))))))))))))</f>
        <v/>
      </c>
      <c r="N11" s="83" t="str">
        <f>IF(A11="","",COUNTIFS('3. B1_KhoiLuong'!$B$3:$B$202,A11,'3. B1_KhoiLuong'!$R$3:$R$202,"&lt;&gt;ĐẠT"))</f>
        <v/>
      </c>
    </row>
    <row r="12" spans="1:14" ht="18.75">
      <c r="A12" s="81"/>
      <c r="B12" s="81"/>
      <c r="C12" s="84" t="str">
        <f>IF(A12="","",IF(COUNTIFS('3. B1_KhoiLuong'!$B$3:$B$202,A12,'3. B1_KhoiLuong'!$R$3:$R$202,"ĐẠT")=0,"",SUMIFS('3. B1_KhoiLuong'!$G$3:$G$202,'3. B1_KhoiLuong'!$B$3:$B$202,A12,'3. B1_KhoiLuong'!$R$3:$R$202,"ĐẠT")))</f>
        <v/>
      </c>
      <c r="D12" s="84" t="str">
        <f>IF(A12="","",SUMIFS('5. B2_ThayDoi'!$F$3:$F$202,'5. B2_ThayDoi'!$B$3:$B$202,A12))</f>
        <v/>
      </c>
      <c r="E12" s="84" t="str">
        <f t="shared" si="0"/>
        <v/>
      </c>
      <c r="F12" s="85" t="str">
        <f>IF(A12="","",IFERROR(IF(INDEX('6. C1_VTVL'!$E$3:$E$202,MATCH(A12,'6. C1_VTVL'!$A$3:$A$202,0))="","",INDEX('6. C1_VTVL'!$E$3:$E$202,MATCH(A12,'6. C1_VTVL'!$A$3:$A$202,0))),""))</f>
        <v/>
      </c>
      <c r="G12" s="86" t="str">
        <f t="shared" si="1"/>
        <v/>
      </c>
      <c r="H12" s="81"/>
      <c r="I12" s="81"/>
      <c r="J12" s="81"/>
      <c r="K12" s="81"/>
      <c r="L12" s="81"/>
      <c r="M12" s="83" t="str">
        <f>IF(A12="","",IF(NOT(OR(B12="PP10",B12="PP11",B12="PP12",B12="PP10+PP11",B12="PP10+PP12",B12="PP11+PP12")),"PHƯƠNG PHÁP KHÔNG HỢP LỆ",IF(COUNTIF('[17]6'!$A$3:$A$202,A12)&gt;1,"TRÙNG MÃ VTVL Ở C10",IF(AND(ISNUMBER(SEARCH("PP11",B12)),IFERROR(INDEX('[17]6'!$K$3:$K$202,MATCH(A12,'[17]6'!$A$3:$A$202,0)),"")&lt;&gt;"ĐẠT"),"PP11: C10 CHƯA ĐỦ CĂN CỨ",IF(A12="","",IF(COUNTIF('[17]6'!$A$3:$A$202,A12)=0,"MÃ VTVL CHƯA CÓ Ở C10",IF(COUNTIF($A$3:$A$202,A12)&gt;1,"TRÙNG MÃ VTVL",IF(B12="","CHƯA CHỌN PHƯƠNG PHÁP",IF(AND(ISNUMBER(SEARCH("PP11",B12)),E12&lt;&gt;"",E12&lt;0),"GIỜ RÒNG ÂM – KIỂM TRA B11",IF(AND(ISNUMBER(SEARCH("PP11",B12)),G12=""),"PP11: THIẾU GIỜ B10 HOẶC QUỸ GIỜ",IF(AND(ISNUMBER(SEARCH("PP11",B12)),N12&gt;0),"PP11: CÒN DÒNG B10 CHƯA ĐẠT",IF(AND(ISNUMBER(SEARCH("PP11",B12)),COUNTIFS('[18]4'!$B$3:$B$202,A12,'[18]4'!$M$3:$M$202,"&lt;&gt;Ước lượng tham khảo",'[18]4'!$P$3:$P$202,"&lt;&gt;ĐẠT")&gt;0),"PP11: B11 CHƯA ĐỦ CĂN CỨ",IF(AND(ISNUMBER(SEARCH("PP10",B12)),H12=""),"PP10: THIẾU SỐ NGƯỜI",IF(AND(ISNUMBER(SEARCH("PP12",B12)),I12=""),"PP12: THIẾU SỐ NGƯỜI",IF(K12="","THIẾU NGUỒN/GIẢI TRÌNH",IF(J12="","CHƯA KẾT LUẬN NGƯỜI CẦN BỐ TRÍ",IF(L12&lt;&gt;"Đã kiểm chứng","CHỜ XÁC NHẬN NGHIỆP VỤ","ĐẠT")))))))))))))))))</f>
        <v/>
      </c>
      <c r="N12" s="83" t="str">
        <f>IF(A12="","",COUNTIFS('3. B1_KhoiLuong'!$B$3:$B$202,A12,'3. B1_KhoiLuong'!$R$3:$R$202,"&lt;&gt;ĐẠT"))</f>
        <v/>
      </c>
    </row>
    <row r="13" spans="1:14" ht="18.75">
      <c r="A13" s="81"/>
      <c r="B13" s="81"/>
      <c r="C13" s="84" t="str">
        <f>IF(A13="","",IF(COUNTIFS('3. B1_KhoiLuong'!$B$3:$B$202,A13,'3. B1_KhoiLuong'!$R$3:$R$202,"ĐẠT")=0,"",SUMIFS('3. B1_KhoiLuong'!$G$3:$G$202,'3. B1_KhoiLuong'!$B$3:$B$202,A13,'3. B1_KhoiLuong'!$R$3:$R$202,"ĐẠT")))</f>
        <v/>
      </c>
      <c r="D13" s="84" t="str">
        <f>IF(A13="","",SUMIFS('5. B2_ThayDoi'!$F$3:$F$202,'5. B2_ThayDoi'!$B$3:$B$202,A13))</f>
        <v/>
      </c>
      <c r="E13" s="84" t="str">
        <f t="shared" si="0"/>
        <v/>
      </c>
      <c r="F13" s="85" t="str">
        <f>IF(A13="","",IFERROR(IF(INDEX('6. C1_VTVL'!$E$3:$E$202,MATCH(A13,'6. C1_VTVL'!$A$3:$A$202,0))="","",INDEX('6. C1_VTVL'!$E$3:$E$202,MATCH(A13,'6. C1_VTVL'!$A$3:$A$202,0))),""))</f>
        <v/>
      </c>
      <c r="G13" s="86" t="str">
        <f t="shared" si="1"/>
        <v/>
      </c>
      <c r="H13" s="81"/>
      <c r="I13" s="81"/>
      <c r="J13" s="81"/>
      <c r="K13" s="81"/>
      <c r="L13" s="81"/>
      <c r="M13" s="83" t="str">
        <f>IF(A13="","",IF(NOT(OR(B13="PP11",B13="PP12",B13="PP13",B13="PP11+PP12",B13="PP11+PP13",B13="PP12+PP13")),"PHƯƠNG PHÁP KHÔNG HỢP LỆ",IF(COUNTIF('[19]6'!$A$3:$A$202,A13)&gt;1,"TRÙNG MÃ VTVL Ở C11",IF(AND(ISNUMBER(SEARCH("PP12",B13)),IFERROR(INDEX('[19]6'!$K$3:$K$202,MATCH(A13,'[19]6'!$A$3:$A$202,0)),"")&lt;&gt;"ĐẠT"),"PP12: C11 CHƯA ĐỦ CĂN CỨ",IF(A13="","",IF(COUNTIF('[19]6'!$A$3:$A$202,A13)=0,"MÃ VTVL CHƯA CÓ Ở C11",IF(COUNTIF($A$3:$A$202,A13)&gt;1,"TRÙNG MÃ VTVL",IF(B13="","CHƯA CHỌN PHƯƠNG PHÁP",IF(AND(ISNUMBER(SEARCH("PP12",B13)),E13&lt;&gt;"",E13&lt;0),"GIỜ RÒNG ÂM – KIỂM TRA B12",IF(AND(ISNUMBER(SEARCH("PP12",B13)),G13=""),"PP12: THIẾU GIỜ B11 HOẶC QUỸ GIỜ",IF(AND(ISNUMBER(SEARCH("PP12",B13)),N13&gt;0),"PP12: CÒN DÒNG B11 CHƯA ĐẠT",IF(AND(ISNUMBER(SEARCH("PP12",B13)),COUNTIFS('[20]4'!$B$3:$B$202,A13,'[20]4'!$M$3:$M$202,"&lt;&gt;Ước lượng tham khảo",'[20]4'!$P$3:$P$202,"&lt;&gt;ĐẠT")&gt;0),"PP12: B12 CHƯA ĐỦ CĂN CỨ",IF(AND(ISNUMBER(SEARCH("PP11",B13)),H13=""),"PP11: THIẾU SỐ NGƯỜI",IF(AND(ISNUMBER(SEARCH("PP13",B13)),I13=""),"PP13: THIẾU SỐ NGƯỜI",IF(K13="","THIẾU NGUỒN/GIẢI TRÌNH",IF(J13="","CHƯA KẾT LUẬN NGƯỜI CẦN BỐ TRÍ",IF(L13&lt;&gt;"Đã kiểm chứng","CHỜ XÁC NHẬN NGHIỆP VỤ","ĐẠT")))))))))))))))))</f>
        <v/>
      </c>
      <c r="N13" s="83" t="str">
        <f>IF(A13="","",COUNTIFS('3. B1_KhoiLuong'!$B$3:$B$202,A13,'3. B1_KhoiLuong'!$R$3:$R$202,"&lt;&gt;ĐẠT"))</f>
        <v/>
      </c>
    </row>
    <row r="14" spans="1:14" ht="18.75">
      <c r="A14" s="81"/>
      <c r="B14" s="81"/>
      <c r="C14" s="84" t="str">
        <f>IF(A14="","",IF(COUNTIFS('3. B1_KhoiLuong'!$B$3:$B$202,A14,'3. B1_KhoiLuong'!$R$3:$R$202,"ĐẠT")=0,"",SUMIFS('3. B1_KhoiLuong'!$G$3:$G$202,'3. B1_KhoiLuong'!$B$3:$B$202,A14,'3. B1_KhoiLuong'!$R$3:$R$202,"ĐẠT")))</f>
        <v/>
      </c>
      <c r="D14" s="84" t="str">
        <f>IF(A14="","",SUMIFS('5. B2_ThayDoi'!$F$3:$F$202,'5. B2_ThayDoi'!$B$3:$B$202,A14))</f>
        <v/>
      </c>
      <c r="E14" s="84" t="str">
        <f t="shared" si="0"/>
        <v/>
      </c>
      <c r="F14" s="85" t="str">
        <f>IF(A14="","",IFERROR(IF(INDEX('6. C1_VTVL'!$E$3:$E$202,MATCH(A14,'6. C1_VTVL'!$A$3:$A$202,0))="","",INDEX('6. C1_VTVL'!$E$3:$E$202,MATCH(A14,'6. C1_VTVL'!$A$3:$A$202,0))),""))</f>
        <v/>
      </c>
      <c r="G14" s="86" t="str">
        <f t="shared" si="1"/>
        <v/>
      </c>
      <c r="H14" s="81"/>
      <c r="I14" s="81"/>
      <c r="J14" s="81"/>
      <c r="K14" s="81"/>
      <c r="L14" s="81"/>
      <c r="M14" s="83" t="str">
        <f>IF(A14="","",IF(NOT(OR(B14="PP12",B14="PP13",B14="PP14",B14="PP12+PP13",B14="PP12+PP14",B14="PP13+PP14")),"PHƯƠNG PHÁP KHÔNG HỢP LỆ",IF(COUNTIF('[21]6'!$A$3:$A$202,A14)&gt;1,"TRÙNG MÃ VTVL Ở C12",IF(AND(ISNUMBER(SEARCH("PP13",B14)),IFERROR(INDEX('[21]6'!$K$3:$K$202,MATCH(A14,'[21]6'!$A$3:$A$202,0)),"")&lt;&gt;"ĐẠT"),"PP13: C12 CHƯA ĐỦ CĂN CỨ",IF(A14="","",IF(COUNTIF('[21]6'!$A$3:$A$202,A14)=0,"MÃ VTVL CHƯA CÓ Ở C12",IF(COUNTIF($A$3:$A$202,A14)&gt;1,"TRÙNG MÃ VTVL",IF(B14="","CHƯA CHỌN PHƯƠNG PHÁP",IF(AND(ISNUMBER(SEARCH("PP13",B14)),E14&lt;&gt;"",E14&lt;0),"GIỜ RÒNG ÂM – KIỂM TRA B13",IF(AND(ISNUMBER(SEARCH("PP13",B14)),G14=""),"PP13: THIẾU GIỜ B12 HOẶC QUỸ GIỜ",IF(AND(ISNUMBER(SEARCH("PP13",B14)),N14&gt;0),"PP13: CÒN DÒNG B12 CHƯA ĐẠT",IF(AND(ISNUMBER(SEARCH("PP13",B14)),COUNTIFS('[22]4'!$B$3:$B$202,A14,'[22]4'!$M$3:$M$202,"&lt;&gt;Ước lượng tham khảo",'[22]4'!$P$3:$P$202,"&lt;&gt;ĐẠT")&gt;0),"PP13: B13 CHƯA ĐỦ CĂN CỨ",IF(AND(ISNUMBER(SEARCH("PP12",B14)),H14=""),"PP12: THIẾU SỐ NGƯỜI",IF(AND(ISNUMBER(SEARCH("PP14",B14)),I14=""),"PP14: THIẾU SỐ NGƯỜI",IF(K14="","THIẾU NGUỒN/GIẢI TRÌNH",IF(J14="","CHƯA KẾT LUẬN NGƯỜI CẦN BỐ TRÍ",IF(L14&lt;&gt;"Đã kiểm chứng","CHỜ XÁC NHẬN NGHIỆP VỤ","ĐẠT")))))))))))))))))</f>
        <v/>
      </c>
      <c r="N14" s="83" t="str">
        <f>IF(A14="","",COUNTIFS('3. B1_KhoiLuong'!$B$3:$B$202,A14,'3. B1_KhoiLuong'!$R$3:$R$202,"&lt;&gt;ĐẠT"))</f>
        <v/>
      </c>
    </row>
    <row r="15" spans="1:14" ht="18.75">
      <c r="A15" s="81"/>
      <c r="B15" s="81"/>
      <c r="C15" s="84" t="str">
        <f>IF(A15="","",IF(COUNTIFS('3. B1_KhoiLuong'!$B$3:$B$202,A15,'3. B1_KhoiLuong'!$R$3:$R$202,"ĐẠT")=0,"",SUMIFS('3. B1_KhoiLuong'!$G$3:$G$202,'3. B1_KhoiLuong'!$B$3:$B$202,A15,'3. B1_KhoiLuong'!$R$3:$R$202,"ĐẠT")))</f>
        <v/>
      </c>
      <c r="D15" s="84" t="str">
        <f>IF(A15="","",SUMIFS('5. B2_ThayDoi'!$F$3:$F$202,'5. B2_ThayDoi'!$B$3:$B$202,A15))</f>
        <v/>
      </c>
      <c r="E15" s="84" t="str">
        <f t="shared" si="0"/>
        <v/>
      </c>
      <c r="F15" s="85" t="str">
        <f>IF(A15="","",IFERROR(IF(INDEX('6. C1_VTVL'!$E$3:$E$202,MATCH(A15,'6. C1_VTVL'!$A$3:$A$202,0))="","",INDEX('6. C1_VTVL'!$E$3:$E$202,MATCH(A15,'6. C1_VTVL'!$A$3:$A$202,0))),""))</f>
        <v/>
      </c>
      <c r="G15" s="86" t="str">
        <f t="shared" si="1"/>
        <v/>
      </c>
      <c r="H15" s="81"/>
      <c r="I15" s="81"/>
      <c r="J15" s="81"/>
      <c r="K15" s="81"/>
      <c r="L15" s="81"/>
      <c r="M15" s="83" t="str">
        <f>IF(A15="","",IF(NOT(OR(B15="PP13",B15="PP14",B15="PP15",B15="PP13+PP14",B15="PP13+PP15",B15="PP14+PP15")),"PHƯƠNG PHÁP KHÔNG HỢP LỆ",IF(COUNTIF('[23]6'!$A$3:$A$202,A15)&gt;1,"TRÙNG MÃ VTVL Ở C13",IF(AND(ISNUMBER(SEARCH("PP14",B15)),IFERROR(INDEX('[23]6'!$K$3:$K$202,MATCH(A15,'[23]6'!$A$3:$A$202,0)),"")&lt;&gt;"ĐẠT"),"PP14: C13 CHƯA ĐỦ CĂN CỨ",IF(A15="","",IF(COUNTIF('[23]6'!$A$3:$A$202,A15)=0,"MÃ VTVL CHƯA CÓ Ở C13",IF(COUNTIF($A$3:$A$202,A15)&gt;1,"TRÙNG MÃ VTVL",IF(B15="","CHƯA CHỌN PHƯƠNG PHÁP",IF(AND(ISNUMBER(SEARCH("PP14",B15)),E15&lt;&gt;"",E15&lt;0),"GIỜ RÒNG ÂM – KIỂM TRA B14",IF(AND(ISNUMBER(SEARCH("PP14",B15)),G15=""),"PP14: THIẾU GIỜ B13 HOẶC QUỸ GIỜ",IF(AND(ISNUMBER(SEARCH("PP14",B15)),N15&gt;0),"PP14: CÒN DÒNG B13 CHƯA ĐẠT",IF(AND(ISNUMBER(SEARCH("PP14",B15)),COUNTIFS('[24]4'!$B$3:$B$202,A15,'[24]4'!$M$3:$M$202,"&lt;&gt;Ước lượng tham khảo",'[24]4'!$P$3:$P$202,"&lt;&gt;ĐẠT")&gt;0),"PP14: B14 CHƯA ĐỦ CĂN CỨ",IF(AND(ISNUMBER(SEARCH("PP13",B15)),H15=""),"PP13: THIẾU SỐ NGƯỜI",IF(AND(ISNUMBER(SEARCH("PP15",B15)),I15=""),"PP15: THIẾU SỐ NGƯỜI",IF(K15="","THIẾU NGUỒN/GIẢI TRÌNH",IF(J15="","CHƯA KẾT LUẬN NGƯỜI CẦN BỐ TRÍ",IF(L15&lt;&gt;"Đã kiểm chứng","CHỜ XÁC NHẬN NGHIỆP VỤ","ĐẠT")))))))))))))))))</f>
        <v/>
      </c>
      <c r="N15" s="83" t="str">
        <f>IF(A15="","",COUNTIFS('3. B1_KhoiLuong'!$B$3:$B$202,A15,'3. B1_KhoiLuong'!$R$3:$R$202,"&lt;&gt;ĐẠT"))</f>
        <v/>
      </c>
    </row>
    <row r="16" spans="1:14" ht="18.75">
      <c r="A16" s="81"/>
      <c r="B16" s="81"/>
      <c r="C16" s="84" t="str">
        <f>IF(A16="","",IF(COUNTIFS('3. B1_KhoiLuong'!$B$3:$B$202,A16,'3. B1_KhoiLuong'!$R$3:$R$202,"ĐẠT")=0,"",SUMIFS('3. B1_KhoiLuong'!$G$3:$G$202,'3. B1_KhoiLuong'!$B$3:$B$202,A16,'3. B1_KhoiLuong'!$R$3:$R$202,"ĐẠT")))</f>
        <v/>
      </c>
      <c r="D16" s="84" t="str">
        <f>IF(A16="","",SUMIFS('5. B2_ThayDoi'!$F$3:$F$202,'5. B2_ThayDoi'!$B$3:$B$202,A16))</f>
        <v/>
      </c>
      <c r="E16" s="84" t="str">
        <f t="shared" si="0"/>
        <v/>
      </c>
      <c r="F16" s="85" t="str">
        <f>IF(A16="","",IFERROR(IF(INDEX('6. C1_VTVL'!$E$3:$E$202,MATCH(A16,'6. C1_VTVL'!$A$3:$A$202,0))="","",INDEX('6. C1_VTVL'!$E$3:$E$202,MATCH(A16,'6. C1_VTVL'!$A$3:$A$202,0))),""))</f>
        <v/>
      </c>
      <c r="G16" s="86" t="str">
        <f t="shared" si="1"/>
        <v/>
      </c>
      <c r="H16" s="81"/>
      <c r="I16" s="81"/>
      <c r="J16" s="81"/>
      <c r="K16" s="81"/>
      <c r="L16" s="81"/>
      <c r="M16" s="83" t="str">
        <f>IF(A16="","",IF(NOT(OR(B16="PP14",B16="PP15",B16="PP16",B16="PP14+PP15",B16="PP14+PP16",B16="PP15+PP16")),"PHƯƠNG PHÁP KHÔNG HỢP LỆ",IF(COUNTIF('[25]6'!$A$3:$A$202,A16)&gt;1,"TRÙNG MÃ VTVL Ở C14",IF(AND(ISNUMBER(SEARCH("PP15",B16)),IFERROR(INDEX('[25]6'!$K$3:$K$202,MATCH(A16,'[25]6'!$A$3:$A$202,0)),"")&lt;&gt;"ĐẠT"),"PP15: C14 CHƯA ĐỦ CĂN CỨ",IF(A16="","",IF(COUNTIF('[25]6'!$A$3:$A$202,A16)=0,"MÃ VTVL CHƯA CÓ Ở C14",IF(COUNTIF($A$3:$A$202,A16)&gt;1,"TRÙNG MÃ VTVL",IF(B16="","CHƯA CHỌN PHƯƠNG PHÁP",IF(AND(ISNUMBER(SEARCH("PP15",B16)),E16&lt;&gt;"",E16&lt;0),"GIỜ RÒNG ÂM – KIỂM TRA B15",IF(AND(ISNUMBER(SEARCH("PP15",B16)),G16=""),"PP15: THIẾU GIỜ B14 HOẶC QUỸ GIỜ",IF(AND(ISNUMBER(SEARCH("PP15",B16)),N16&gt;0),"PP15: CÒN DÒNG B14 CHƯA ĐẠT",IF(AND(ISNUMBER(SEARCH("PP15",B16)),COUNTIFS('[26]4'!$B$3:$B$202,A16,'[26]4'!$M$3:$M$202,"&lt;&gt;Ước lượng tham khảo",'[26]4'!$P$3:$P$202,"&lt;&gt;ĐẠT")&gt;0),"PP15: B15 CHƯA ĐỦ CĂN CỨ",IF(AND(ISNUMBER(SEARCH("PP14",B16)),H16=""),"PP14: THIẾU SỐ NGƯỜI",IF(AND(ISNUMBER(SEARCH("PP16",B16)),I16=""),"PP16: THIẾU SỐ NGƯỜI",IF(K16="","THIẾU NGUỒN/GIẢI TRÌNH",IF(J16="","CHƯA KẾT LUẬN NGƯỜI CẦN BỐ TRÍ",IF(L16&lt;&gt;"Đã kiểm chứng","CHỜ XÁC NHẬN NGHIỆP VỤ","ĐẠT")))))))))))))))))</f>
        <v/>
      </c>
      <c r="N16" s="83" t="str">
        <f>IF(A16="","",COUNTIFS('3. B1_KhoiLuong'!$B$3:$B$202,A16,'3. B1_KhoiLuong'!$R$3:$R$202,"&lt;&gt;ĐẠT"))</f>
        <v/>
      </c>
    </row>
    <row r="17" spans="1:14" ht="18.75">
      <c r="A17" s="81"/>
      <c r="B17" s="81"/>
      <c r="C17" s="84" t="str">
        <f>IF(A17="","",IF(COUNTIFS('3. B1_KhoiLuong'!$B$3:$B$202,A17,'3. B1_KhoiLuong'!$R$3:$R$202,"ĐẠT")=0,"",SUMIFS('3. B1_KhoiLuong'!$G$3:$G$202,'3. B1_KhoiLuong'!$B$3:$B$202,A17,'3. B1_KhoiLuong'!$R$3:$R$202,"ĐẠT")))</f>
        <v/>
      </c>
      <c r="D17" s="84" t="str">
        <f>IF(A17="","",SUMIFS('5. B2_ThayDoi'!$F$3:$F$202,'5. B2_ThayDoi'!$B$3:$B$202,A17))</f>
        <v/>
      </c>
      <c r="E17" s="84" t="str">
        <f t="shared" si="0"/>
        <v/>
      </c>
      <c r="F17" s="85" t="str">
        <f>IF(A17="","",IFERROR(IF(INDEX('6. C1_VTVL'!$E$3:$E$202,MATCH(A17,'6. C1_VTVL'!$A$3:$A$202,0))="","",INDEX('6. C1_VTVL'!$E$3:$E$202,MATCH(A17,'6. C1_VTVL'!$A$3:$A$202,0))),""))</f>
        <v/>
      </c>
      <c r="G17" s="86" t="str">
        <f t="shared" si="1"/>
        <v/>
      </c>
      <c r="H17" s="81"/>
      <c r="I17" s="81"/>
      <c r="J17" s="81"/>
      <c r="K17" s="81"/>
      <c r="L17" s="81"/>
      <c r="M17" s="83" t="str">
        <f>IF(A17="","",IF(NOT(OR(B17="PP15",B17="PP16",B17="PP17",B17="PP15+PP16",B17="PP15+PP17",B17="PP16+PP17")),"PHƯƠNG PHÁP KHÔNG HỢP LỆ",IF(COUNTIF('[27]6'!$A$3:$A$202,A17)&gt;1,"TRÙNG MÃ VTVL Ở C15",IF(AND(ISNUMBER(SEARCH("PP16",B17)),IFERROR(INDEX('[27]6'!$K$3:$K$202,MATCH(A17,'[27]6'!$A$3:$A$202,0)),"")&lt;&gt;"ĐẠT"),"PP16: C15 CHƯA ĐỦ CĂN CỨ",IF(A17="","",IF(COUNTIF('[27]6'!$A$3:$A$202,A17)=0,"MÃ VTVL CHƯA CÓ Ở C15",IF(COUNTIF($A$3:$A$202,A17)&gt;1,"TRÙNG MÃ VTVL",IF(B17="","CHƯA CHỌN PHƯƠNG PHÁP",IF(AND(ISNUMBER(SEARCH("PP16",B17)),E17&lt;&gt;"",E17&lt;0),"GIỜ RÒNG ÂM – KIỂM TRA B16",IF(AND(ISNUMBER(SEARCH("PP16",B17)),G17=""),"PP16: THIẾU GIỜ B15 HOẶC QUỸ GIỜ",IF(AND(ISNUMBER(SEARCH("PP16",B17)),N17&gt;0),"PP16: CÒN DÒNG B15 CHƯA ĐẠT",IF(AND(ISNUMBER(SEARCH("PP16",B17)),COUNTIFS('[28]4'!$B$3:$B$202,A17,'[28]4'!$M$3:$M$202,"&lt;&gt;Ước lượng tham khảo",'[28]4'!$P$3:$P$202,"&lt;&gt;ĐẠT")&gt;0),"PP16: B16 CHƯA ĐỦ CĂN CỨ",IF(AND(ISNUMBER(SEARCH("PP15",B17)),H17=""),"PP15: THIẾU SỐ NGƯỜI",IF(AND(ISNUMBER(SEARCH("PP17",B17)),I17=""),"PP17: THIẾU SỐ NGƯỜI",IF(K17="","THIẾU NGUỒN/GIẢI TRÌNH",IF(J17="","CHƯA KẾT LUẬN NGƯỜI CẦN BỐ TRÍ",IF(L17&lt;&gt;"Đã kiểm chứng","CHỜ XÁC NHẬN NGHIỆP VỤ","ĐẠT")))))))))))))))))</f>
        <v/>
      </c>
      <c r="N17" s="83" t="str">
        <f>IF(A17="","",COUNTIFS('3. B1_KhoiLuong'!$B$3:$B$202,A17,'3. B1_KhoiLuong'!$R$3:$R$202,"&lt;&gt;ĐẠT"))</f>
        <v/>
      </c>
    </row>
    <row r="18" spans="1:14" ht="18.75">
      <c r="A18" s="81"/>
      <c r="B18" s="81"/>
      <c r="C18" s="84" t="str">
        <f>IF(A18="","",IF(COUNTIFS('3. B1_KhoiLuong'!$B$3:$B$202,A18,'3. B1_KhoiLuong'!$R$3:$R$202,"ĐẠT")=0,"",SUMIFS('3. B1_KhoiLuong'!$G$3:$G$202,'3. B1_KhoiLuong'!$B$3:$B$202,A18,'3. B1_KhoiLuong'!$R$3:$R$202,"ĐẠT")))</f>
        <v/>
      </c>
      <c r="D18" s="84" t="str">
        <f>IF(A18="","",SUMIFS('5. B2_ThayDoi'!$F$3:$F$202,'5. B2_ThayDoi'!$B$3:$B$202,A18))</f>
        <v/>
      </c>
      <c r="E18" s="84" t="str">
        <f t="shared" si="0"/>
        <v/>
      </c>
      <c r="F18" s="85" t="str">
        <f>IF(A18="","",IFERROR(IF(INDEX('6. C1_VTVL'!$E$3:$E$202,MATCH(A18,'6. C1_VTVL'!$A$3:$A$202,0))="","",INDEX('6. C1_VTVL'!$E$3:$E$202,MATCH(A18,'6. C1_VTVL'!$A$3:$A$202,0))),""))</f>
        <v/>
      </c>
      <c r="G18" s="86" t="str">
        <f t="shared" si="1"/>
        <v/>
      </c>
      <c r="H18" s="81"/>
      <c r="I18" s="81"/>
      <c r="J18" s="81"/>
      <c r="K18" s="81"/>
      <c r="L18" s="81"/>
      <c r="M18" s="83" t="str">
        <f>IF(A18="","",IF(NOT(OR(B18="PP16",B18="PP17",B18="PP18",B18="PP16+PP17",B18="PP16+PP18",B18="PP17+PP18")),"PHƯƠNG PHÁP KHÔNG HỢP LỆ",IF(COUNTIF('[29]6'!$A$3:$A$202,A18)&gt;1,"TRÙNG MÃ VTVL Ở C16",IF(AND(ISNUMBER(SEARCH("PP17",B18)),IFERROR(INDEX('[29]6'!$K$3:$K$202,MATCH(A18,'[29]6'!$A$3:$A$202,0)),"")&lt;&gt;"ĐẠT"),"PP17: C16 CHƯA ĐỦ CĂN CỨ",IF(A18="","",IF(COUNTIF('[29]6'!$A$3:$A$202,A18)=0,"MÃ VTVL CHƯA CÓ Ở C16",IF(COUNTIF($A$3:$A$202,A18)&gt;1,"TRÙNG MÃ VTVL",IF(B18="","CHƯA CHỌN PHƯƠNG PHÁP",IF(AND(ISNUMBER(SEARCH("PP17",B18)),E18&lt;&gt;"",E18&lt;0),"GIỜ RÒNG ÂM – KIỂM TRA B17",IF(AND(ISNUMBER(SEARCH("PP17",B18)),G18=""),"PP17: THIẾU GIỜ B16 HOẶC QUỸ GIỜ",IF(AND(ISNUMBER(SEARCH("PP17",B18)),N18&gt;0),"PP17: CÒN DÒNG B16 CHƯA ĐẠT",IF(AND(ISNUMBER(SEARCH("PP17",B18)),COUNTIFS('[30]4'!$B$3:$B$202,A18,'[30]4'!$M$3:$M$202,"&lt;&gt;Ước lượng tham khảo",'[30]4'!$P$3:$P$202,"&lt;&gt;ĐẠT")&gt;0),"PP17: B17 CHƯA ĐỦ CĂN CỨ",IF(AND(ISNUMBER(SEARCH("PP16",B18)),H18=""),"PP16: THIẾU SỐ NGƯỜI",IF(AND(ISNUMBER(SEARCH("PP18",B18)),I18=""),"PP18: THIẾU SỐ NGƯỜI",IF(K18="","THIẾU NGUỒN/GIẢI TRÌNH",IF(J18="","CHƯA KẾT LUẬN NGƯỜI CẦN BỐ TRÍ",IF(L18&lt;&gt;"Đã kiểm chứng","CHỜ XÁC NHẬN NGHIỆP VỤ","ĐẠT")))))))))))))))))</f>
        <v/>
      </c>
      <c r="N18" s="83" t="str">
        <f>IF(A18="","",COUNTIFS('3. B1_KhoiLuong'!$B$3:$B$202,A18,'3. B1_KhoiLuong'!$R$3:$R$202,"&lt;&gt;ĐẠT"))</f>
        <v/>
      </c>
    </row>
    <row r="19" spans="1:14" ht="18.75">
      <c r="A19" s="81"/>
      <c r="B19" s="81"/>
      <c r="C19" s="84" t="str">
        <f>IF(A19="","",IF(COUNTIFS('3. B1_KhoiLuong'!$B$3:$B$202,A19,'3. B1_KhoiLuong'!$R$3:$R$202,"ĐẠT")=0,"",SUMIFS('3. B1_KhoiLuong'!$G$3:$G$202,'3. B1_KhoiLuong'!$B$3:$B$202,A19,'3. B1_KhoiLuong'!$R$3:$R$202,"ĐẠT")))</f>
        <v/>
      </c>
      <c r="D19" s="84" t="str">
        <f>IF(A19="","",SUMIFS('5. B2_ThayDoi'!$F$3:$F$202,'5. B2_ThayDoi'!$B$3:$B$202,A19))</f>
        <v/>
      </c>
      <c r="E19" s="84" t="str">
        <f t="shared" si="0"/>
        <v/>
      </c>
      <c r="F19" s="85" t="str">
        <f>IF(A19="","",IFERROR(IF(INDEX('6. C1_VTVL'!$E$3:$E$202,MATCH(A19,'6. C1_VTVL'!$A$3:$A$202,0))="","",INDEX('6. C1_VTVL'!$E$3:$E$202,MATCH(A19,'6. C1_VTVL'!$A$3:$A$202,0))),""))</f>
        <v/>
      </c>
      <c r="G19" s="86" t="str">
        <f t="shared" si="1"/>
        <v/>
      </c>
      <c r="H19" s="81"/>
      <c r="I19" s="81"/>
      <c r="J19" s="81"/>
      <c r="K19" s="81"/>
      <c r="L19" s="81"/>
      <c r="M19" s="83" t="str">
        <f>IF(A19="","",IF(NOT(OR(B19="PP17",B19="PP18",B19="PP19",B19="PP17+PP18",B19="PP17+PP19",B19="PP18+PP19")),"PHƯƠNG PHÁP KHÔNG HỢP LỆ",IF(COUNTIF('[31]6'!$A$3:$A$202,A19)&gt;1,"TRÙNG MÃ VTVL Ở C17",IF(AND(ISNUMBER(SEARCH("PP18",B19)),IFERROR(INDEX('[31]6'!$K$3:$K$202,MATCH(A19,'[31]6'!$A$3:$A$202,0)),"")&lt;&gt;"ĐẠT"),"PP18: C17 CHƯA ĐỦ CĂN CỨ",IF(A19="","",IF(COUNTIF('[31]6'!$A$3:$A$202,A19)=0,"MÃ VTVL CHƯA CÓ Ở C17",IF(COUNTIF($A$3:$A$202,A19)&gt;1,"TRÙNG MÃ VTVL",IF(B19="","CHƯA CHỌN PHƯƠNG PHÁP",IF(AND(ISNUMBER(SEARCH("PP18",B19)),E19&lt;&gt;"",E19&lt;0),"GIỜ RÒNG ÂM – KIỂM TRA B18",IF(AND(ISNUMBER(SEARCH("PP18",B19)),G19=""),"PP18: THIẾU GIỜ B17 HOẶC QUỸ GIỜ",IF(AND(ISNUMBER(SEARCH("PP18",B19)),N19&gt;0),"PP18: CÒN DÒNG B17 CHƯA ĐẠT",IF(AND(ISNUMBER(SEARCH("PP18",B19)),COUNTIFS('[32]4'!$B$3:$B$202,A19,'[32]4'!$M$3:$M$202,"&lt;&gt;Ước lượng tham khảo",'[32]4'!$P$3:$P$202,"&lt;&gt;ĐẠT")&gt;0),"PP18: B18 CHƯA ĐỦ CĂN CỨ",IF(AND(ISNUMBER(SEARCH("PP17",B19)),H19=""),"PP17: THIẾU SỐ NGƯỜI",IF(AND(ISNUMBER(SEARCH("PP19",B19)),I19=""),"PP19: THIẾU SỐ NGƯỜI",IF(K19="","THIẾU NGUỒN/GIẢI TRÌNH",IF(J19="","CHƯA KẾT LUẬN NGƯỜI CẦN BỐ TRÍ",IF(L19&lt;&gt;"Đã kiểm chứng","CHỜ XÁC NHẬN NGHIỆP VỤ","ĐẠT")))))))))))))))))</f>
        <v/>
      </c>
      <c r="N19" s="83" t="str">
        <f>IF(A19="","",COUNTIFS('3. B1_KhoiLuong'!$B$3:$B$202,A19,'3. B1_KhoiLuong'!$R$3:$R$202,"&lt;&gt;ĐẠT"))</f>
        <v/>
      </c>
    </row>
    <row r="20" spans="1:14" ht="18.75">
      <c r="A20" s="81"/>
      <c r="B20" s="81"/>
      <c r="C20" s="84" t="str">
        <f>IF(A20="","",IF(COUNTIFS('3. B1_KhoiLuong'!$B$3:$B$202,A20,'3. B1_KhoiLuong'!$R$3:$R$202,"ĐẠT")=0,"",SUMIFS('3. B1_KhoiLuong'!$G$3:$G$202,'3. B1_KhoiLuong'!$B$3:$B$202,A20,'3. B1_KhoiLuong'!$R$3:$R$202,"ĐẠT")))</f>
        <v/>
      </c>
      <c r="D20" s="84" t="str">
        <f>IF(A20="","",SUMIFS('5. B2_ThayDoi'!$F$3:$F$202,'5. B2_ThayDoi'!$B$3:$B$202,A20))</f>
        <v/>
      </c>
      <c r="E20" s="84" t="str">
        <f t="shared" si="0"/>
        <v/>
      </c>
      <c r="F20" s="85" t="str">
        <f>IF(A20="","",IFERROR(IF(INDEX('6. C1_VTVL'!$E$3:$E$202,MATCH(A20,'6. C1_VTVL'!$A$3:$A$202,0))="","",INDEX('6. C1_VTVL'!$E$3:$E$202,MATCH(A20,'6. C1_VTVL'!$A$3:$A$202,0))),""))</f>
        <v/>
      </c>
      <c r="G20" s="86" t="str">
        <f t="shared" si="1"/>
        <v/>
      </c>
      <c r="H20" s="81"/>
      <c r="I20" s="81"/>
      <c r="J20" s="81"/>
      <c r="K20" s="81"/>
      <c r="L20" s="81"/>
      <c r="M20" s="83" t="str">
        <f>IF(A20="","",IF(NOT(OR(B20="PP18",B20="PP19",B20="PP20",B20="PP18+PP19",B20="PP18+PP20",B20="PP19+PP20")),"PHƯƠNG PHÁP KHÔNG HỢP LỆ",IF(COUNTIF('[33]6'!$A$3:$A$202,A20)&gt;1,"TRÙNG MÃ VTVL Ở C18",IF(AND(ISNUMBER(SEARCH("PP19",B20)),IFERROR(INDEX('[33]6'!$K$3:$K$202,MATCH(A20,'[33]6'!$A$3:$A$202,0)),"")&lt;&gt;"ĐẠT"),"PP19: C18 CHƯA ĐỦ CĂN CỨ",IF(A20="","",IF(COUNTIF('[33]6'!$A$3:$A$202,A20)=0,"MÃ VTVL CHƯA CÓ Ở C18",IF(COUNTIF($A$3:$A$202,A20)&gt;1,"TRÙNG MÃ VTVL",IF(B20="","CHƯA CHỌN PHƯƠNG PHÁP",IF(AND(ISNUMBER(SEARCH("PP19",B20)),E20&lt;&gt;"",E20&lt;0),"GIỜ RÒNG ÂM – KIỂM TRA B19",IF(AND(ISNUMBER(SEARCH("PP19",B20)),G20=""),"PP19: THIẾU GIỜ B18 HOẶC QUỸ GIỜ",IF(AND(ISNUMBER(SEARCH("PP19",B20)),N20&gt;0),"PP19: CÒN DÒNG B18 CHƯA ĐẠT",IF(AND(ISNUMBER(SEARCH("PP19",B20)),COUNTIFS('[34]4'!$B$3:$B$202,A20,'[34]4'!$M$3:$M$202,"&lt;&gt;Ước lượng tham khảo",'[34]4'!$P$3:$P$202,"&lt;&gt;ĐẠT")&gt;0),"PP19: B19 CHƯA ĐỦ CĂN CỨ",IF(AND(ISNUMBER(SEARCH("PP18",B20)),H20=""),"PP18: THIẾU SỐ NGƯỜI",IF(AND(ISNUMBER(SEARCH("PP20",B20)),I20=""),"PP20: THIẾU SỐ NGƯỜI",IF(K20="","THIẾU NGUỒN/GIẢI TRÌNH",IF(J20="","CHƯA KẾT LUẬN NGƯỜI CẦN BỐ TRÍ",IF(L20&lt;&gt;"Đã kiểm chứng","CHỜ XÁC NHẬN NGHIỆP VỤ","ĐẠT")))))))))))))))))</f>
        <v/>
      </c>
      <c r="N20" s="83" t="str">
        <f>IF(A20="","",COUNTIFS('3. B1_KhoiLuong'!$B$3:$B$202,A20,'3. B1_KhoiLuong'!$R$3:$R$202,"&lt;&gt;ĐẠT"))</f>
        <v/>
      </c>
    </row>
    <row r="21" spans="1:14" ht="18.75">
      <c r="A21" s="81"/>
      <c r="B21" s="81"/>
      <c r="C21" s="84" t="str">
        <f>IF(A21="","",IF(COUNTIFS('3. B1_KhoiLuong'!$B$3:$B$202,A21,'3. B1_KhoiLuong'!$R$3:$R$202,"ĐẠT")=0,"",SUMIFS('3. B1_KhoiLuong'!$G$3:$G$202,'3. B1_KhoiLuong'!$B$3:$B$202,A21,'3. B1_KhoiLuong'!$R$3:$R$202,"ĐẠT")))</f>
        <v/>
      </c>
      <c r="D21" s="84" t="str">
        <f>IF(A21="","",SUMIFS('5. B2_ThayDoi'!$F$3:$F$202,'5. B2_ThayDoi'!$B$3:$B$202,A21))</f>
        <v/>
      </c>
      <c r="E21" s="84" t="str">
        <f t="shared" si="0"/>
        <v/>
      </c>
      <c r="F21" s="85" t="str">
        <f>IF(A21="","",IFERROR(IF(INDEX('6. C1_VTVL'!$E$3:$E$202,MATCH(A21,'6. C1_VTVL'!$A$3:$A$202,0))="","",INDEX('6. C1_VTVL'!$E$3:$E$202,MATCH(A21,'6. C1_VTVL'!$A$3:$A$202,0))),""))</f>
        <v/>
      </c>
      <c r="G21" s="86" t="str">
        <f t="shared" si="1"/>
        <v/>
      </c>
      <c r="H21" s="81"/>
      <c r="I21" s="81"/>
      <c r="J21" s="81"/>
      <c r="K21" s="81"/>
      <c r="L21" s="81"/>
      <c r="M21" s="83" t="str">
        <f>IF(A21="","",IF(NOT(OR(B21="PP19",B21="PP20",B21="PP21",B21="PP19+PP20",B21="PP19+PP21",B21="PP20+PP21")),"PHƯƠNG PHÁP KHÔNG HỢP LỆ",IF(COUNTIF('[35]6'!$A$3:$A$202,A21)&gt;1,"TRÙNG MÃ VTVL Ở C19",IF(AND(ISNUMBER(SEARCH("PP20",B21)),IFERROR(INDEX('[35]6'!$K$3:$K$202,MATCH(A21,'[35]6'!$A$3:$A$202,0)),"")&lt;&gt;"ĐẠT"),"PP20: C19 CHƯA ĐỦ CĂN CỨ",IF(A21="","",IF(COUNTIF('[35]6'!$A$3:$A$202,A21)=0,"MÃ VTVL CHƯA CÓ Ở C19",IF(COUNTIF($A$3:$A$202,A21)&gt;1,"TRÙNG MÃ VTVL",IF(B21="","CHƯA CHỌN PHƯƠNG PHÁP",IF(AND(ISNUMBER(SEARCH("PP20",B21)),E21&lt;&gt;"",E21&lt;0),"GIỜ RÒNG ÂM – KIỂM TRA B20",IF(AND(ISNUMBER(SEARCH("PP20",B21)),G21=""),"PP20: THIẾU GIỜ B19 HOẶC QUỸ GIỜ",IF(AND(ISNUMBER(SEARCH("PP20",B21)),N21&gt;0),"PP20: CÒN DÒNG B19 CHƯA ĐẠT",IF(AND(ISNUMBER(SEARCH("PP20",B21)),COUNTIFS('[36]4'!$B$3:$B$202,A21,'[36]4'!$M$3:$M$202,"&lt;&gt;Ước lượng tham khảo",'[36]4'!$P$3:$P$202,"&lt;&gt;ĐẠT")&gt;0),"PP20: B20 CHƯA ĐỦ CĂN CỨ",IF(AND(ISNUMBER(SEARCH("PP19",B21)),H21=""),"PP19: THIẾU SỐ NGƯỜI",IF(AND(ISNUMBER(SEARCH("PP21",B21)),I21=""),"PP21: THIẾU SỐ NGƯỜI",IF(K21="","THIẾU NGUỒN/GIẢI TRÌNH",IF(J21="","CHƯA KẾT LUẬN NGƯỜI CẦN BỐ TRÍ",IF(L21&lt;&gt;"Đã kiểm chứng","CHỜ XÁC NHẬN NGHIỆP VỤ","ĐẠT")))))))))))))))))</f>
        <v/>
      </c>
      <c r="N21" s="83" t="str">
        <f>IF(A21="","",COUNTIFS('3. B1_KhoiLuong'!$B$3:$B$202,A21,'3. B1_KhoiLuong'!$R$3:$R$202,"&lt;&gt;ĐẠT"))</f>
        <v/>
      </c>
    </row>
    <row r="22" spans="1:14" ht="18.75">
      <c r="A22" s="81"/>
      <c r="B22" s="81"/>
      <c r="C22" s="84" t="str">
        <f>IF(A22="","",IF(COUNTIFS('3. B1_KhoiLuong'!$B$3:$B$202,A22,'3. B1_KhoiLuong'!$R$3:$R$202,"ĐẠT")=0,"",SUMIFS('3. B1_KhoiLuong'!$G$3:$G$202,'3. B1_KhoiLuong'!$B$3:$B$202,A22,'3. B1_KhoiLuong'!$R$3:$R$202,"ĐẠT")))</f>
        <v/>
      </c>
      <c r="D22" s="84" t="str">
        <f>IF(A22="","",SUMIFS('5. B2_ThayDoi'!$F$3:$F$202,'5. B2_ThayDoi'!$B$3:$B$202,A22))</f>
        <v/>
      </c>
      <c r="E22" s="84" t="str">
        <f t="shared" si="0"/>
        <v/>
      </c>
      <c r="F22" s="85" t="str">
        <f>IF(A22="","",IFERROR(IF(INDEX('6. C1_VTVL'!$E$3:$E$202,MATCH(A22,'6. C1_VTVL'!$A$3:$A$202,0))="","",INDEX('6. C1_VTVL'!$E$3:$E$202,MATCH(A22,'6. C1_VTVL'!$A$3:$A$202,0))),""))</f>
        <v/>
      </c>
      <c r="G22" s="86" t="str">
        <f t="shared" si="1"/>
        <v/>
      </c>
      <c r="H22" s="81"/>
      <c r="I22" s="81"/>
      <c r="J22" s="81"/>
      <c r="K22" s="81"/>
      <c r="L22" s="81"/>
      <c r="M22" s="83" t="str">
        <f>IF(A22="","",IF(NOT(OR(B22="PP20",B22="PP21",B22="PP22",B22="PP20+PP21",B22="PP20+PP22",B22="PP21+PP22")),"PHƯƠNG PHÁP KHÔNG HỢP LỆ",IF(COUNTIF('[37]6'!$A$3:$A$202,A22)&gt;1,"TRÙNG MÃ VTVL Ở C20",IF(AND(ISNUMBER(SEARCH("PP21",B22)),IFERROR(INDEX('[37]6'!$K$3:$K$202,MATCH(A22,'[37]6'!$A$3:$A$202,0)),"")&lt;&gt;"ĐẠT"),"PP21: C20 CHƯA ĐỦ CĂN CỨ",IF(A22="","",IF(COUNTIF('[37]6'!$A$3:$A$202,A22)=0,"MÃ VTVL CHƯA CÓ Ở C20",IF(COUNTIF($A$3:$A$202,A22)&gt;1,"TRÙNG MÃ VTVL",IF(B22="","CHƯA CHỌN PHƯƠNG PHÁP",IF(AND(ISNUMBER(SEARCH("PP21",B22)),E22&lt;&gt;"",E22&lt;0),"GIỜ RÒNG ÂM – KIỂM TRA B21",IF(AND(ISNUMBER(SEARCH("PP21",B22)),G22=""),"PP21: THIẾU GIỜ B20 HOẶC QUỸ GIỜ",IF(AND(ISNUMBER(SEARCH("PP21",B22)),N22&gt;0),"PP21: CÒN DÒNG B20 CHƯA ĐẠT",IF(AND(ISNUMBER(SEARCH("PP21",B22)),COUNTIFS('[38]4'!$B$3:$B$202,A22,'[38]4'!$M$3:$M$202,"&lt;&gt;Ước lượng tham khảo",'[38]4'!$P$3:$P$202,"&lt;&gt;ĐẠT")&gt;0),"PP21: B21 CHƯA ĐỦ CĂN CỨ",IF(AND(ISNUMBER(SEARCH("PP20",B22)),H22=""),"PP20: THIẾU SỐ NGƯỜI",IF(AND(ISNUMBER(SEARCH("PP22",B22)),I22=""),"PP22: THIẾU SỐ NGƯỜI",IF(K22="","THIẾU NGUỒN/GIẢI TRÌNH",IF(J22="","CHƯA KẾT LUẬN NGƯỜI CẦN BỐ TRÍ",IF(L22&lt;&gt;"Đã kiểm chứng","CHỜ XÁC NHẬN NGHIỆP VỤ","ĐẠT")))))))))))))))))</f>
        <v/>
      </c>
      <c r="N22" s="83" t="str">
        <f>IF(A22="","",COUNTIFS('3. B1_KhoiLuong'!$B$3:$B$202,A22,'3. B1_KhoiLuong'!$R$3:$R$202,"&lt;&gt;ĐẠT"))</f>
        <v/>
      </c>
    </row>
    <row r="23" spans="1:14" ht="18.75">
      <c r="A23" s="81"/>
      <c r="B23" s="81"/>
      <c r="C23" s="84" t="str">
        <f>IF(A23="","",IF(COUNTIFS('3. B1_KhoiLuong'!$B$3:$B$202,A23,'3. B1_KhoiLuong'!$R$3:$R$202,"ĐẠT")=0,"",SUMIFS('3. B1_KhoiLuong'!$G$3:$G$202,'3. B1_KhoiLuong'!$B$3:$B$202,A23,'3. B1_KhoiLuong'!$R$3:$R$202,"ĐẠT")))</f>
        <v/>
      </c>
      <c r="D23" s="84" t="str">
        <f>IF(A23="","",SUMIFS('5. B2_ThayDoi'!$F$3:$F$202,'5. B2_ThayDoi'!$B$3:$B$202,A23))</f>
        <v/>
      </c>
      <c r="E23" s="84" t="str">
        <f t="shared" si="0"/>
        <v/>
      </c>
      <c r="F23" s="85" t="str">
        <f>IF(A23="","",IFERROR(IF(INDEX('6. C1_VTVL'!$E$3:$E$202,MATCH(A23,'6. C1_VTVL'!$A$3:$A$202,0))="","",INDEX('6. C1_VTVL'!$E$3:$E$202,MATCH(A23,'6. C1_VTVL'!$A$3:$A$202,0))),""))</f>
        <v/>
      </c>
      <c r="G23" s="86" t="str">
        <f t="shared" si="1"/>
        <v/>
      </c>
      <c r="H23" s="81"/>
      <c r="I23" s="81"/>
      <c r="J23" s="81"/>
      <c r="K23" s="81"/>
      <c r="L23" s="81"/>
      <c r="M23" s="83" t="str">
        <f>IF(A23="","",IF(NOT(OR(B23="PP21",B23="PP22",B23="PP23",B23="PP21+PP22",B23="PP21+PP23",B23="PP22+PP23")),"PHƯƠNG PHÁP KHÔNG HỢP LỆ",IF(COUNTIF('[39]6'!$A$3:$A$202,A23)&gt;1,"TRÙNG MÃ VTVL Ở C21",IF(AND(ISNUMBER(SEARCH("PP22",B23)),IFERROR(INDEX('[39]6'!$K$3:$K$202,MATCH(A23,'[39]6'!$A$3:$A$202,0)),"")&lt;&gt;"ĐẠT"),"PP22: C21 CHƯA ĐỦ CĂN CỨ",IF(A23="","",IF(COUNTIF('[39]6'!$A$3:$A$202,A23)=0,"MÃ VTVL CHƯA CÓ Ở C21",IF(COUNTIF($A$3:$A$202,A23)&gt;1,"TRÙNG MÃ VTVL",IF(B23="","CHƯA CHỌN PHƯƠNG PHÁP",IF(AND(ISNUMBER(SEARCH("PP22",B23)),E23&lt;&gt;"",E23&lt;0),"GIỜ RÒNG ÂM – KIỂM TRA B22",IF(AND(ISNUMBER(SEARCH("PP22",B23)),G23=""),"PP22: THIẾU GIỜ B21 HOẶC QUỸ GIỜ",IF(AND(ISNUMBER(SEARCH("PP22",B23)),N23&gt;0),"PP22: CÒN DÒNG B21 CHƯA ĐẠT",IF(AND(ISNUMBER(SEARCH("PP22",B23)),COUNTIFS('[40]4'!$B$3:$B$202,A23,'[40]4'!$M$3:$M$202,"&lt;&gt;Ước lượng tham khảo",'[40]4'!$P$3:$P$202,"&lt;&gt;ĐẠT")&gt;0),"PP22: B22 CHƯA ĐỦ CĂN CỨ",IF(AND(ISNUMBER(SEARCH("PP21",B23)),H23=""),"PP21: THIẾU SỐ NGƯỜI",IF(AND(ISNUMBER(SEARCH("PP23",B23)),I23=""),"PP23: THIẾU SỐ NGƯỜI",IF(K23="","THIẾU NGUỒN/GIẢI TRÌNH",IF(J23="","CHƯA KẾT LUẬN NGƯỜI CẦN BỐ TRÍ",IF(L23&lt;&gt;"Đã kiểm chứng","CHỜ XÁC NHẬN NGHIỆP VỤ","ĐẠT")))))))))))))))))</f>
        <v/>
      </c>
      <c r="N23" s="83" t="str">
        <f>IF(A23="","",COUNTIFS('3. B1_KhoiLuong'!$B$3:$B$202,A23,'3. B1_KhoiLuong'!$R$3:$R$202,"&lt;&gt;ĐẠT"))</f>
        <v/>
      </c>
    </row>
    <row r="24" spans="1:14" ht="18.75">
      <c r="A24" s="81"/>
      <c r="B24" s="81"/>
      <c r="C24" s="84" t="str">
        <f>IF(A24="","",IF(COUNTIFS('3. B1_KhoiLuong'!$B$3:$B$202,A24,'3. B1_KhoiLuong'!$R$3:$R$202,"ĐẠT")=0,"",SUMIFS('3. B1_KhoiLuong'!$G$3:$G$202,'3. B1_KhoiLuong'!$B$3:$B$202,A24,'3. B1_KhoiLuong'!$R$3:$R$202,"ĐẠT")))</f>
        <v/>
      </c>
      <c r="D24" s="84" t="str">
        <f>IF(A24="","",SUMIFS('5. B2_ThayDoi'!$F$3:$F$202,'5. B2_ThayDoi'!$B$3:$B$202,A24))</f>
        <v/>
      </c>
      <c r="E24" s="84" t="str">
        <f t="shared" si="0"/>
        <v/>
      </c>
      <c r="F24" s="85" t="str">
        <f>IF(A24="","",IFERROR(IF(INDEX('6. C1_VTVL'!$E$3:$E$202,MATCH(A24,'6. C1_VTVL'!$A$3:$A$202,0))="","",INDEX('6. C1_VTVL'!$E$3:$E$202,MATCH(A24,'6. C1_VTVL'!$A$3:$A$202,0))),""))</f>
        <v/>
      </c>
      <c r="G24" s="86" t="str">
        <f t="shared" si="1"/>
        <v/>
      </c>
      <c r="H24" s="81"/>
      <c r="I24" s="81"/>
      <c r="J24" s="81"/>
      <c r="K24" s="81"/>
      <c r="L24" s="81"/>
      <c r="M24" s="83" t="str">
        <f>IF(A24="","",IF(NOT(OR(B24="PP22",B24="PP23",B24="PP24",B24="PP22+PP23",B24="PP22+PP24",B24="PP23+PP24")),"PHƯƠNG PHÁP KHÔNG HỢP LỆ",IF(COUNTIF('[41]6'!$A$3:$A$202,A24)&gt;1,"TRÙNG MÃ VTVL Ở C22",IF(AND(ISNUMBER(SEARCH("PP23",B24)),IFERROR(INDEX('[41]6'!$K$3:$K$202,MATCH(A24,'[41]6'!$A$3:$A$202,0)),"")&lt;&gt;"ĐẠT"),"PP23: C22 CHƯA ĐỦ CĂN CỨ",IF(A24="","",IF(COUNTIF('[41]6'!$A$3:$A$202,A24)=0,"MÃ VTVL CHƯA CÓ Ở C22",IF(COUNTIF($A$3:$A$202,A24)&gt;1,"TRÙNG MÃ VTVL",IF(B24="","CHƯA CHỌN PHƯƠNG PHÁP",IF(AND(ISNUMBER(SEARCH("PP23",B24)),E24&lt;&gt;"",E24&lt;0),"GIỜ RÒNG ÂM – KIỂM TRA B23",IF(AND(ISNUMBER(SEARCH("PP23",B24)),G24=""),"PP23: THIẾU GIỜ B22 HOẶC QUỸ GIỜ",IF(AND(ISNUMBER(SEARCH("PP23",B24)),N24&gt;0),"PP23: CÒN DÒNG B22 CHƯA ĐẠT",IF(AND(ISNUMBER(SEARCH("PP23",B24)),COUNTIFS('[42]4'!$B$3:$B$202,A24,'[42]4'!$M$3:$M$202,"&lt;&gt;Ước lượng tham khảo",'[42]4'!$P$3:$P$202,"&lt;&gt;ĐẠT")&gt;0),"PP23: B23 CHƯA ĐỦ CĂN CỨ",IF(AND(ISNUMBER(SEARCH("PP22",B24)),H24=""),"PP22: THIẾU SỐ NGƯỜI",IF(AND(ISNUMBER(SEARCH("PP24",B24)),I24=""),"PP24: THIẾU SỐ NGƯỜI",IF(K24="","THIẾU NGUỒN/GIẢI TRÌNH",IF(J24="","CHƯA KẾT LUẬN NGƯỜI CẦN BỐ TRÍ",IF(L24&lt;&gt;"Đã kiểm chứng","CHỜ XÁC NHẬN NGHIỆP VỤ","ĐẠT")))))))))))))))))</f>
        <v/>
      </c>
      <c r="N24" s="83" t="str">
        <f>IF(A24="","",COUNTIFS('3. B1_KhoiLuong'!$B$3:$B$202,A24,'3. B1_KhoiLuong'!$R$3:$R$202,"&lt;&gt;ĐẠT"))</f>
        <v/>
      </c>
    </row>
    <row r="25" spans="1:14" ht="18.75">
      <c r="A25" s="81"/>
      <c r="B25" s="81"/>
      <c r="C25" s="84" t="str">
        <f>IF(A25="","",IF(COUNTIFS('3. B1_KhoiLuong'!$B$3:$B$202,A25,'3. B1_KhoiLuong'!$R$3:$R$202,"ĐẠT")=0,"",SUMIFS('3. B1_KhoiLuong'!$G$3:$G$202,'3. B1_KhoiLuong'!$B$3:$B$202,A25,'3. B1_KhoiLuong'!$R$3:$R$202,"ĐẠT")))</f>
        <v/>
      </c>
      <c r="D25" s="84" t="str">
        <f>IF(A25="","",SUMIFS('5. B2_ThayDoi'!$F$3:$F$202,'5. B2_ThayDoi'!$B$3:$B$202,A25))</f>
        <v/>
      </c>
      <c r="E25" s="84" t="str">
        <f t="shared" si="0"/>
        <v/>
      </c>
      <c r="F25" s="85" t="str">
        <f>IF(A25="","",IFERROR(IF(INDEX('6. C1_VTVL'!$E$3:$E$202,MATCH(A25,'6. C1_VTVL'!$A$3:$A$202,0))="","",INDEX('6. C1_VTVL'!$E$3:$E$202,MATCH(A25,'6. C1_VTVL'!$A$3:$A$202,0))),""))</f>
        <v/>
      </c>
      <c r="G25" s="86" t="str">
        <f t="shared" si="1"/>
        <v/>
      </c>
      <c r="H25" s="81"/>
      <c r="I25" s="81"/>
      <c r="J25" s="81"/>
      <c r="K25" s="81"/>
      <c r="L25" s="81"/>
      <c r="M25" s="83" t="str">
        <f>IF(A25="","",IF(NOT(OR(B25="PP23",B25="PP24",B25="PP25",B25="PP23+PP24",B25="PP23+PP25",B25="PP24+PP25")),"PHƯƠNG PHÁP KHÔNG HỢP LỆ",IF(COUNTIF('[43]6'!$A$3:$A$202,A25)&gt;1,"TRÙNG MÃ VTVL Ở C23",IF(AND(ISNUMBER(SEARCH("PP24",B25)),IFERROR(INDEX('[43]6'!$K$3:$K$202,MATCH(A25,'[43]6'!$A$3:$A$202,0)),"")&lt;&gt;"ĐẠT"),"PP24: C23 CHƯA ĐỦ CĂN CỨ",IF(A25="","",IF(COUNTIF('[43]6'!$A$3:$A$202,A25)=0,"MÃ VTVL CHƯA CÓ Ở C23",IF(COUNTIF($A$3:$A$202,A25)&gt;1,"TRÙNG MÃ VTVL",IF(B25="","CHƯA CHỌN PHƯƠNG PHÁP",IF(AND(ISNUMBER(SEARCH("PP24",B25)),E25&lt;&gt;"",E25&lt;0),"GIỜ RÒNG ÂM – KIỂM TRA B24",IF(AND(ISNUMBER(SEARCH("PP24",B25)),G25=""),"PP24: THIẾU GIỜ B23 HOẶC QUỸ GIỜ",IF(AND(ISNUMBER(SEARCH("PP24",B25)),N25&gt;0),"PP24: CÒN DÒNG B23 CHƯA ĐẠT",IF(AND(ISNUMBER(SEARCH("PP24",B25)),COUNTIFS('[44]4'!$B$3:$B$202,A25,'[44]4'!$M$3:$M$202,"&lt;&gt;Ước lượng tham khảo",'[44]4'!$P$3:$P$202,"&lt;&gt;ĐẠT")&gt;0),"PP24: B24 CHƯA ĐỦ CĂN CỨ",IF(AND(ISNUMBER(SEARCH("PP23",B25)),H25=""),"PP23: THIẾU SỐ NGƯỜI",IF(AND(ISNUMBER(SEARCH("PP25",B25)),I25=""),"PP25: THIẾU SỐ NGƯỜI",IF(K25="","THIẾU NGUỒN/GIẢI TRÌNH",IF(J25="","CHƯA KẾT LUẬN NGƯỜI CẦN BỐ TRÍ",IF(L25&lt;&gt;"Đã kiểm chứng","CHỜ XÁC NHẬN NGHIỆP VỤ","ĐẠT")))))))))))))))))</f>
        <v/>
      </c>
      <c r="N25" s="83" t="str">
        <f>IF(A25="","",COUNTIFS('3. B1_KhoiLuong'!$B$3:$B$202,A25,'3. B1_KhoiLuong'!$R$3:$R$202,"&lt;&gt;ĐẠT"))</f>
        <v/>
      </c>
    </row>
    <row r="26" spans="1:14" ht="18.75">
      <c r="A26" s="81"/>
      <c r="B26" s="81"/>
      <c r="C26" s="84" t="str">
        <f>IF(A26="","",IF(COUNTIFS('3. B1_KhoiLuong'!$B$3:$B$202,A26,'3. B1_KhoiLuong'!$R$3:$R$202,"ĐẠT")=0,"",SUMIFS('3. B1_KhoiLuong'!$G$3:$G$202,'3. B1_KhoiLuong'!$B$3:$B$202,A26,'3. B1_KhoiLuong'!$R$3:$R$202,"ĐẠT")))</f>
        <v/>
      </c>
      <c r="D26" s="84" t="str">
        <f>IF(A26="","",SUMIFS('5. B2_ThayDoi'!$F$3:$F$202,'5. B2_ThayDoi'!$B$3:$B$202,A26))</f>
        <v/>
      </c>
      <c r="E26" s="84" t="str">
        <f t="shared" si="0"/>
        <v/>
      </c>
      <c r="F26" s="85" t="str">
        <f>IF(A26="","",IFERROR(IF(INDEX('6. C1_VTVL'!$E$3:$E$202,MATCH(A26,'6. C1_VTVL'!$A$3:$A$202,0))="","",INDEX('6. C1_VTVL'!$E$3:$E$202,MATCH(A26,'6. C1_VTVL'!$A$3:$A$202,0))),""))</f>
        <v/>
      </c>
      <c r="G26" s="86" t="str">
        <f t="shared" si="1"/>
        <v/>
      </c>
      <c r="H26" s="81"/>
      <c r="I26" s="81"/>
      <c r="J26" s="81"/>
      <c r="K26" s="81"/>
      <c r="L26" s="81"/>
      <c r="M26" s="83" t="str">
        <f>IF(A26="","",IF(NOT(OR(B26="PP24",B26="PP25",B26="PP26",B26="PP24+PP25",B26="PP24+PP26",B26="PP25+PP26")),"PHƯƠNG PHÁP KHÔNG HỢP LỆ",IF(COUNTIF('[45]6'!$A$3:$A$202,A26)&gt;1,"TRÙNG MÃ VTVL Ở C24",IF(AND(ISNUMBER(SEARCH("PP25",B26)),IFERROR(INDEX('[45]6'!$K$3:$K$202,MATCH(A26,'[45]6'!$A$3:$A$202,0)),"")&lt;&gt;"ĐẠT"),"PP25: C24 CHƯA ĐỦ CĂN CỨ",IF(A26="","",IF(COUNTIF('[45]6'!$A$3:$A$202,A26)=0,"MÃ VTVL CHƯA CÓ Ở C24",IF(COUNTIF($A$3:$A$202,A26)&gt;1,"TRÙNG MÃ VTVL",IF(B26="","CHƯA CHỌN PHƯƠNG PHÁP",IF(AND(ISNUMBER(SEARCH("PP25",B26)),E26&lt;&gt;"",E26&lt;0),"GIỜ RÒNG ÂM – KIỂM TRA B25",IF(AND(ISNUMBER(SEARCH("PP25",B26)),G26=""),"PP25: THIẾU GIỜ B24 HOẶC QUỸ GIỜ",IF(AND(ISNUMBER(SEARCH("PP25",B26)),N26&gt;0),"PP25: CÒN DÒNG B24 CHƯA ĐẠT",IF(AND(ISNUMBER(SEARCH("PP25",B26)),COUNTIFS('[46]4'!$B$3:$B$202,A26,'[46]4'!$M$3:$M$202,"&lt;&gt;Ước lượng tham khảo",'[46]4'!$P$3:$P$202,"&lt;&gt;ĐẠT")&gt;0),"PP25: B25 CHƯA ĐỦ CĂN CỨ",IF(AND(ISNUMBER(SEARCH("PP24",B26)),H26=""),"PP24: THIẾU SỐ NGƯỜI",IF(AND(ISNUMBER(SEARCH("PP26",B26)),I26=""),"PP26: THIẾU SỐ NGƯỜI",IF(K26="","THIẾU NGUỒN/GIẢI TRÌNH",IF(J26="","CHƯA KẾT LUẬN NGƯỜI CẦN BỐ TRÍ",IF(L26&lt;&gt;"Đã kiểm chứng","CHỜ XÁC NHẬN NGHIỆP VỤ","ĐẠT")))))))))))))))))</f>
        <v/>
      </c>
      <c r="N26" s="83" t="str">
        <f>IF(A26="","",COUNTIFS('3. B1_KhoiLuong'!$B$3:$B$202,A26,'3. B1_KhoiLuong'!$R$3:$R$202,"&lt;&gt;ĐẠT"))</f>
        <v/>
      </c>
    </row>
    <row r="27" spans="1:14" ht="18.75">
      <c r="A27" s="81"/>
      <c r="B27" s="81"/>
      <c r="C27" s="84" t="str">
        <f>IF(A27="","",IF(COUNTIFS('3. B1_KhoiLuong'!$B$3:$B$202,A27,'3. B1_KhoiLuong'!$R$3:$R$202,"ĐẠT")=0,"",SUMIFS('3. B1_KhoiLuong'!$G$3:$G$202,'3. B1_KhoiLuong'!$B$3:$B$202,A27,'3. B1_KhoiLuong'!$R$3:$R$202,"ĐẠT")))</f>
        <v/>
      </c>
      <c r="D27" s="84" t="str">
        <f>IF(A27="","",SUMIFS('5. B2_ThayDoi'!$F$3:$F$202,'5. B2_ThayDoi'!$B$3:$B$202,A27))</f>
        <v/>
      </c>
      <c r="E27" s="84" t="str">
        <f t="shared" si="0"/>
        <v/>
      </c>
      <c r="F27" s="85" t="str">
        <f>IF(A27="","",IFERROR(IF(INDEX('6. C1_VTVL'!$E$3:$E$202,MATCH(A27,'6. C1_VTVL'!$A$3:$A$202,0))="","",INDEX('6. C1_VTVL'!$E$3:$E$202,MATCH(A27,'6. C1_VTVL'!$A$3:$A$202,0))),""))</f>
        <v/>
      </c>
      <c r="G27" s="86" t="str">
        <f t="shared" si="1"/>
        <v/>
      </c>
      <c r="H27" s="81"/>
      <c r="I27" s="81"/>
      <c r="J27" s="81"/>
      <c r="K27" s="81"/>
      <c r="L27" s="81"/>
      <c r="M27" s="83" t="str">
        <f>IF(A27="","",IF(NOT(OR(B27="PP25",B27="PP26",B27="PP27",B27="PP25+PP26",B27="PP25+PP27",B27="PP26+PP27")),"PHƯƠNG PHÁP KHÔNG HỢP LỆ",IF(COUNTIF('[47]6'!$A$3:$A$202,A27)&gt;1,"TRÙNG MÃ VTVL Ở C25",IF(AND(ISNUMBER(SEARCH("PP26",B27)),IFERROR(INDEX('[47]6'!$K$3:$K$202,MATCH(A27,'[47]6'!$A$3:$A$202,0)),"")&lt;&gt;"ĐẠT"),"PP26: C25 CHƯA ĐỦ CĂN CỨ",IF(A27="","",IF(COUNTIF('[47]6'!$A$3:$A$202,A27)=0,"MÃ VTVL CHƯA CÓ Ở C25",IF(COUNTIF($A$3:$A$202,A27)&gt;1,"TRÙNG MÃ VTVL",IF(B27="","CHƯA CHỌN PHƯƠNG PHÁP",IF(AND(ISNUMBER(SEARCH("PP26",B27)),E27&lt;&gt;"",E27&lt;0),"GIỜ RÒNG ÂM – KIỂM TRA B26",IF(AND(ISNUMBER(SEARCH("PP26",B27)),G27=""),"PP26: THIẾU GIỜ B25 HOẶC QUỸ GIỜ",IF(AND(ISNUMBER(SEARCH("PP26",B27)),N27&gt;0),"PP26: CÒN DÒNG B25 CHƯA ĐẠT",IF(AND(ISNUMBER(SEARCH("PP26",B27)),COUNTIFS('[48]4'!$B$3:$B$202,A27,'[48]4'!$M$3:$M$202,"&lt;&gt;Ước lượng tham khảo",'[48]4'!$P$3:$P$202,"&lt;&gt;ĐẠT")&gt;0),"PP26: B26 CHƯA ĐỦ CĂN CỨ",IF(AND(ISNUMBER(SEARCH("PP25",B27)),H27=""),"PP25: THIẾU SỐ NGƯỜI",IF(AND(ISNUMBER(SEARCH("PP27",B27)),I27=""),"PP27: THIẾU SỐ NGƯỜI",IF(K27="","THIẾU NGUỒN/GIẢI TRÌNH",IF(J27="","CHƯA KẾT LUẬN NGƯỜI CẦN BỐ TRÍ",IF(L27&lt;&gt;"Đã kiểm chứng","CHỜ XÁC NHẬN NGHIỆP VỤ","ĐẠT")))))))))))))))))</f>
        <v/>
      </c>
      <c r="N27" s="83" t="str">
        <f>IF(A27="","",COUNTIFS('3. B1_KhoiLuong'!$B$3:$B$202,A27,'3. B1_KhoiLuong'!$R$3:$R$202,"&lt;&gt;ĐẠT"))</f>
        <v/>
      </c>
    </row>
    <row r="28" spans="1:14" ht="18.75">
      <c r="A28" s="81"/>
      <c r="B28" s="81"/>
      <c r="C28" s="84" t="str">
        <f>IF(A28="","",IF(COUNTIFS('3. B1_KhoiLuong'!$B$3:$B$202,A28,'3. B1_KhoiLuong'!$R$3:$R$202,"ĐẠT")=0,"",SUMIFS('3. B1_KhoiLuong'!$G$3:$G$202,'3. B1_KhoiLuong'!$B$3:$B$202,A28,'3. B1_KhoiLuong'!$R$3:$R$202,"ĐẠT")))</f>
        <v/>
      </c>
      <c r="D28" s="84" t="str">
        <f>IF(A28="","",SUMIFS('5. B2_ThayDoi'!$F$3:$F$202,'5. B2_ThayDoi'!$B$3:$B$202,A28))</f>
        <v/>
      </c>
      <c r="E28" s="84" t="str">
        <f t="shared" si="0"/>
        <v/>
      </c>
      <c r="F28" s="85" t="str">
        <f>IF(A28="","",IFERROR(IF(INDEX('6. C1_VTVL'!$E$3:$E$202,MATCH(A28,'6. C1_VTVL'!$A$3:$A$202,0))="","",INDEX('6. C1_VTVL'!$E$3:$E$202,MATCH(A28,'6. C1_VTVL'!$A$3:$A$202,0))),""))</f>
        <v/>
      </c>
      <c r="G28" s="86" t="str">
        <f t="shared" si="1"/>
        <v/>
      </c>
      <c r="H28" s="81"/>
      <c r="I28" s="81"/>
      <c r="J28" s="81"/>
      <c r="K28" s="81"/>
      <c r="L28" s="81"/>
      <c r="M28" s="83" t="str">
        <f>IF(A28="","",IF(NOT(OR(B28="PP26",B28="PP27",B28="PP28",B28="PP26+PP27",B28="PP26+PP28",B28="PP27+PP28")),"PHƯƠNG PHÁP KHÔNG HỢP LỆ",IF(COUNTIF('[49]6'!$A$3:$A$202,A28)&gt;1,"TRÙNG MÃ VTVL Ở C26",IF(AND(ISNUMBER(SEARCH("PP27",B28)),IFERROR(INDEX('[49]6'!$K$3:$K$202,MATCH(A28,'[49]6'!$A$3:$A$202,0)),"")&lt;&gt;"ĐẠT"),"PP27: C26 CHƯA ĐỦ CĂN CỨ",IF(A28="","",IF(COUNTIF('[49]6'!$A$3:$A$202,A28)=0,"MÃ VTVL CHƯA CÓ Ở C26",IF(COUNTIF($A$3:$A$202,A28)&gt;1,"TRÙNG MÃ VTVL",IF(B28="","CHƯA CHỌN PHƯƠNG PHÁP",IF(AND(ISNUMBER(SEARCH("PP27",B28)),E28&lt;&gt;"",E28&lt;0),"GIỜ RÒNG ÂM – KIỂM TRA B27",IF(AND(ISNUMBER(SEARCH("PP27",B28)),G28=""),"PP27: THIẾU GIỜ B26 HOẶC QUỸ GIỜ",IF(AND(ISNUMBER(SEARCH("PP27",B28)),N28&gt;0),"PP27: CÒN DÒNG B26 CHƯA ĐẠT",IF(AND(ISNUMBER(SEARCH("PP27",B28)),COUNTIFS('[50]4'!$B$3:$B$202,A28,'[50]4'!$M$3:$M$202,"&lt;&gt;Ước lượng tham khảo",'[50]4'!$P$3:$P$202,"&lt;&gt;ĐẠT")&gt;0),"PP27: B27 CHƯA ĐỦ CĂN CỨ",IF(AND(ISNUMBER(SEARCH("PP26",B28)),H28=""),"PP26: THIẾU SỐ NGƯỜI",IF(AND(ISNUMBER(SEARCH("PP28",B28)),I28=""),"PP28: THIẾU SỐ NGƯỜI",IF(K28="","THIẾU NGUỒN/GIẢI TRÌNH",IF(J28="","CHƯA KẾT LUẬN NGƯỜI CẦN BỐ TRÍ",IF(L28&lt;&gt;"Đã kiểm chứng","CHỜ XÁC NHẬN NGHIỆP VỤ","ĐẠT")))))))))))))))))</f>
        <v/>
      </c>
      <c r="N28" s="83" t="str">
        <f>IF(A28="","",COUNTIFS('3. B1_KhoiLuong'!$B$3:$B$202,A28,'3. B1_KhoiLuong'!$R$3:$R$202,"&lt;&gt;ĐẠT"))</f>
        <v/>
      </c>
    </row>
    <row r="29" spans="1:14" ht="18.75">
      <c r="A29" s="81"/>
      <c r="B29" s="81"/>
      <c r="C29" s="84" t="str">
        <f>IF(A29="","",IF(COUNTIFS('3. B1_KhoiLuong'!$B$3:$B$202,A29,'3. B1_KhoiLuong'!$R$3:$R$202,"ĐẠT")=0,"",SUMIFS('3. B1_KhoiLuong'!$G$3:$G$202,'3. B1_KhoiLuong'!$B$3:$B$202,A29,'3. B1_KhoiLuong'!$R$3:$R$202,"ĐẠT")))</f>
        <v/>
      </c>
      <c r="D29" s="84" t="str">
        <f>IF(A29="","",SUMIFS('5. B2_ThayDoi'!$F$3:$F$202,'5. B2_ThayDoi'!$B$3:$B$202,A29))</f>
        <v/>
      </c>
      <c r="E29" s="84" t="str">
        <f t="shared" si="0"/>
        <v/>
      </c>
      <c r="F29" s="85" t="str">
        <f>IF(A29="","",IFERROR(IF(INDEX('6. C1_VTVL'!$E$3:$E$202,MATCH(A29,'6. C1_VTVL'!$A$3:$A$202,0))="","",INDEX('6. C1_VTVL'!$E$3:$E$202,MATCH(A29,'6. C1_VTVL'!$A$3:$A$202,0))),""))</f>
        <v/>
      </c>
      <c r="G29" s="86" t="str">
        <f t="shared" si="1"/>
        <v/>
      </c>
      <c r="H29" s="81"/>
      <c r="I29" s="81"/>
      <c r="J29" s="81"/>
      <c r="K29" s="81"/>
      <c r="L29" s="81"/>
      <c r="M29" s="83" t="str">
        <f>IF(A29="","",IF(NOT(OR(B29="PP27",B29="PP28",B29="PP29",B29="PP27+PP28",B29="PP27+PP29",B29="PP28+PP29")),"PHƯƠNG PHÁP KHÔNG HỢP LỆ",IF(COUNTIF('[51]6'!$A$3:$A$202,A29)&gt;1,"TRÙNG MÃ VTVL Ở C27",IF(AND(ISNUMBER(SEARCH("PP28",B29)),IFERROR(INDEX('[51]6'!$K$3:$K$202,MATCH(A29,'[51]6'!$A$3:$A$202,0)),"")&lt;&gt;"ĐẠT"),"PP28: C27 CHƯA ĐỦ CĂN CỨ",IF(A29="","",IF(COUNTIF('[51]6'!$A$3:$A$202,A29)=0,"MÃ VTVL CHƯA CÓ Ở C27",IF(COUNTIF($A$3:$A$202,A29)&gt;1,"TRÙNG MÃ VTVL",IF(B29="","CHƯA CHỌN PHƯƠNG PHÁP",IF(AND(ISNUMBER(SEARCH("PP28",B29)),E29&lt;&gt;"",E29&lt;0),"GIỜ RÒNG ÂM – KIỂM TRA B28",IF(AND(ISNUMBER(SEARCH("PP28",B29)),G29=""),"PP28: THIẾU GIỜ B27 HOẶC QUỸ GIỜ",IF(AND(ISNUMBER(SEARCH("PP28",B29)),N29&gt;0),"PP28: CÒN DÒNG B27 CHƯA ĐẠT",IF(AND(ISNUMBER(SEARCH("PP28",B29)),COUNTIFS('[52]4'!$B$3:$B$202,A29,'[52]4'!$M$3:$M$202,"&lt;&gt;Ước lượng tham khảo",'[52]4'!$P$3:$P$202,"&lt;&gt;ĐẠT")&gt;0),"PP28: B28 CHƯA ĐỦ CĂN CỨ",IF(AND(ISNUMBER(SEARCH("PP27",B29)),H29=""),"PP27: THIẾU SỐ NGƯỜI",IF(AND(ISNUMBER(SEARCH("PP29",B29)),I29=""),"PP29: THIẾU SỐ NGƯỜI",IF(K29="","THIẾU NGUỒN/GIẢI TRÌNH",IF(J29="","CHƯA KẾT LUẬN NGƯỜI CẦN BỐ TRÍ",IF(L29&lt;&gt;"Đã kiểm chứng","CHỜ XÁC NHẬN NGHIỆP VỤ","ĐẠT")))))))))))))))))</f>
        <v/>
      </c>
      <c r="N29" s="83" t="str">
        <f>IF(A29="","",COUNTIFS('3. B1_KhoiLuong'!$B$3:$B$202,A29,'3. B1_KhoiLuong'!$R$3:$R$202,"&lt;&gt;ĐẠT"))</f>
        <v/>
      </c>
    </row>
    <row r="30" spans="1:14" ht="18.75">
      <c r="A30" s="81"/>
      <c r="B30" s="81"/>
      <c r="C30" s="84" t="str">
        <f>IF(A30="","",IF(COUNTIFS('3. B1_KhoiLuong'!$B$3:$B$202,A30,'3. B1_KhoiLuong'!$R$3:$R$202,"ĐẠT")=0,"",SUMIFS('3. B1_KhoiLuong'!$G$3:$G$202,'3. B1_KhoiLuong'!$B$3:$B$202,A30,'3. B1_KhoiLuong'!$R$3:$R$202,"ĐẠT")))</f>
        <v/>
      </c>
      <c r="D30" s="84" t="str">
        <f>IF(A30="","",SUMIFS('5. B2_ThayDoi'!$F$3:$F$202,'5. B2_ThayDoi'!$B$3:$B$202,A30))</f>
        <v/>
      </c>
      <c r="E30" s="84" t="str">
        <f t="shared" si="0"/>
        <v/>
      </c>
      <c r="F30" s="85" t="str">
        <f>IF(A30="","",IFERROR(IF(INDEX('6. C1_VTVL'!$E$3:$E$202,MATCH(A30,'6. C1_VTVL'!$A$3:$A$202,0))="","",INDEX('6. C1_VTVL'!$E$3:$E$202,MATCH(A30,'6. C1_VTVL'!$A$3:$A$202,0))),""))</f>
        <v/>
      </c>
      <c r="G30" s="86" t="str">
        <f t="shared" si="1"/>
        <v/>
      </c>
      <c r="H30" s="81"/>
      <c r="I30" s="81"/>
      <c r="J30" s="81"/>
      <c r="K30" s="81"/>
      <c r="L30" s="81"/>
      <c r="M30" s="83" t="str">
        <f>IF(A30="","",IF(NOT(OR(B30="PP28",B30="PP29",B30="PP30",B30="PP28+PP29",B30="PP28+PP30",B30="PP29+PP30")),"PHƯƠNG PHÁP KHÔNG HỢP LỆ",IF(COUNTIF('[53]6'!$A$3:$A$202,A30)&gt;1,"TRÙNG MÃ VTVL Ở C28",IF(AND(ISNUMBER(SEARCH("PP29",B30)),IFERROR(INDEX('[53]6'!$K$3:$K$202,MATCH(A30,'[53]6'!$A$3:$A$202,0)),"")&lt;&gt;"ĐẠT"),"PP29: C28 CHƯA ĐỦ CĂN CỨ",IF(A30="","",IF(COUNTIF('[53]6'!$A$3:$A$202,A30)=0,"MÃ VTVL CHƯA CÓ Ở C28",IF(COUNTIF($A$3:$A$202,A30)&gt;1,"TRÙNG MÃ VTVL",IF(B30="","CHƯA CHỌN PHƯƠNG PHÁP",IF(AND(ISNUMBER(SEARCH("PP29",B30)),E30&lt;&gt;"",E30&lt;0),"GIỜ RÒNG ÂM – KIỂM TRA B29",IF(AND(ISNUMBER(SEARCH("PP29",B30)),G30=""),"PP29: THIẾU GIỜ B28 HOẶC QUỸ GIỜ",IF(AND(ISNUMBER(SEARCH("PP29",B30)),N30&gt;0),"PP29: CÒN DÒNG B28 CHƯA ĐẠT",IF(AND(ISNUMBER(SEARCH("PP29",B30)),COUNTIFS('[54]4'!$B$3:$B$202,A30,'[54]4'!$M$3:$M$202,"&lt;&gt;Ước lượng tham khảo",'[54]4'!$P$3:$P$202,"&lt;&gt;ĐẠT")&gt;0),"PP29: B29 CHƯA ĐỦ CĂN CỨ",IF(AND(ISNUMBER(SEARCH("PP28",B30)),H30=""),"PP28: THIẾU SỐ NGƯỜI",IF(AND(ISNUMBER(SEARCH("PP30",B30)),I30=""),"PP30: THIẾU SỐ NGƯỜI",IF(K30="","THIẾU NGUỒN/GIẢI TRÌNH",IF(J30="","CHƯA KẾT LUẬN NGƯỜI CẦN BỐ TRÍ",IF(L30&lt;&gt;"Đã kiểm chứng","CHỜ XÁC NHẬN NGHIỆP VỤ","ĐẠT")))))))))))))))))</f>
        <v/>
      </c>
      <c r="N30" s="83" t="str">
        <f>IF(A30="","",COUNTIFS('3. B1_KhoiLuong'!$B$3:$B$202,A30,'3. B1_KhoiLuong'!$R$3:$R$202,"&lt;&gt;ĐẠT"))</f>
        <v/>
      </c>
    </row>
    <row r="31" spans="1:14" ht="18.75">
      <c r="A31" s="81"/>
      <c r="B31" s="81"/>
      <c r="C31" s="84" t="str">
        <f>IF(A31="","",IF(COUNTIFS('3. B1_KhoiLuong'!$B$3:$B$202,A31,'3. B1_KhoiLuong'!$R$3:$R$202,"ĐẠT")=0,"",SUMIFS('3. B1_KhoiLuong'!$G$3:$G$202,'3. B1_KhoiLuong'!$B$3:$B$202,A31,'3. B1_KhoiLuong'!$R$3:$R$202,"ĐẠT")))</f>
        <v/>
      </c>
      <c r="D31" s="84" t="str">
        <f>IF(A31="","",SUMIFS('5. B2_ThayDoi'!$F$3:$F$202,'5. B2_ThayDoi'!$B$3:$B$202,A31))</f>
        <v/>
      </c>
      <c r="E31" s="84" t="str">
        <f t="shared" si="0"/>
        <v/>
      </c>
      <c r="F31" s="85" t="str">
        <f>IF(A31="","",IFERROR(IF(INDEX('6. C1_VTVL'!$E$3:$E$202,MATCH(A31,'6. C1_VTVL'!$A$3:$A$202,0))="","",INDEX('6. C1_VTVL'!$E$3:$E$202,MATCH(A31,'6. C1_VTVL'!$A$3:$A$202,0))),""))</f>
        <v/>
      </c>
      <c r="G31" s="86" t="str">
        <f t="shared" si="1"/>
        <v/>
      </c>
      <c r="H31" s="81"/>
      <c r="I31" s="81"/>
      <c r="J31" s="81"/>
      <c r="K31" s="81"/>
      <c r="L31" s="81"/>
      <c r="M31" s="83" t="str">
        <f>IF(A31="","",IF(NOT(OR(B31="PP29",B31="PP30",B31="PP31",B31="PP29+PP30",B31="PP29+PP31",B31="PP30+PP31")),"PHƯƠNG PHÁP KHÔNG HỢP LỆ",IF(COUNTIF('[55]6'!$A$3:$A$202,A31)&gt;1,"TRÙNG MÃ VTVL Ở C29",IF(AND(ISNUMBER(SEARCH("PP30",B31)),IFERROR(INDEX('[55]6'!$K$3:$K$202,MATCH(A31,'[55]6'!$A$3:$A$202,0)),"")&lt;&gt;"ĐẠT"),"PP30: C29 CHƯA ĐỦ CĂN CỨ",IF(A31="","",IF(COUNTIF('[55]6'!$A$3:$A$202,A31)=0,"MÃ VTVL CHƯA CÓ Ở C29",IF(COUNTIF($A$3:$A$202,A31)&gt;1,"TRÙNG MÃ VTVL",IF(B31="","CHƯA CHỌN PHƯƠNG PHÁP",IF(AND(ISNUMBER(SEARCH("PP30",B31)),E31&lt;&gt;"",E31&lt;0),"GIỜ RÒNG ÂM – KIỂM TRA B30",IF(AND(ISNUMBER(SEARCH("PP30",B31)),G31=""),"PP30: THIẾU GIỜ B29 HOẶC QUỸ GIỜ",IF(AND(ISNUMBER(SEARCH("PP30",B31)),N31&gt;0),"PP30: CÒN DÒNG B29 CHƯA ĐẠT",IF(AND(ISNUMBER(SEARCH("PP30",B31)),COUNTIFS('[56]4'!$B$3:$B$202,A31,'[56]4'!$M$3:$M$202,"&lt;&gt;Ước lượng tham khảo",'[56]4'!$P$3:$P$202,"&lt;&gt;ĐẠT")&gt;0),"PP30: B30 CHƯA ĐỦ CĂN CỨ",IF(AND(ISNUMBER(SEARCH("PP29",B31)),H31=""),"PP29: THIẾU SỐ NGƯỜI",IF(AND(ISNUMBER(SEARCH("PP31",B31)),I31=""),"PP31: THIẾU SỐ NGƯỜI",IF(K31="","THIẾU NGUỒN/GIẢI TRÌNH",IF(J31="","CHƯA KẾT LUẬN NGƯỜI CẦN BỐ TRÍ",IF(L31&lt;&gt;"Đã kiểm chứng","CHỜ XÁC NHẬN NGHIỆP VỤ","ĐẠT")))))))))))))))))</f>
        <v/>
      </c>
      <c r="N31" s="83" t="str">
        <f>IF(A31="","",COUNTIFS('3. B1_KhoiLuong'!$B$3:$B$202,A31,'3. B1_KhoiLuong'!$R$3:$R$202,"&lt;&gt;ĐẠT"))</f>
        <v/>
      </c>
    </row>
    <row r="32" spans="1:14" ht="18.75">
      <c r="A32" s="81"/>
      <c r="B32" s="81"/>
      <c r="C32" s="84" t="str">
        <f>IF(A32="","",IF(COUNTIFS('3. B1_KhoiLuong'!$B$3:$B$202,A32,'3. B1_KhoiLuong'!$R$3:$R$202,"ĐẠT")=0,"",SUMIFS('3. B1_KhoiLuong'!$G$3:$G$202,'3. B1_KhoiLuong'!$B$3:$B$202,A32,'3. B1_KhoiLuong'!$R$3:$R$202,"ĐẠT")))</f>
        <v/>
      </c>
      <c r="D32" s="84" t="str">
        <f>IF(A32="","",SUMIFS('5. B2_ThayDoi'!$F$3:$F$202,'5. B2_ThayDoi'!$B$3:$B$202,A32))</f>
        <v/>
      </c>
      <c r="E32" s="84" t="str">
        <f t="shared" si="0"/>
        <v/>
      </c>
      <c r="F32" s="85" t="str">
        <f>IF(A32="","",IFERROR(IF(INDEX('6. C1_VTVL'!$E$3:$E$202,MATCH(A32,'6. C1_VTVL'!$A$3:$A$202,0))="","",INDEX('6. C1_VTVL'!$E$3:$E$202,MATCH(A32,'6. C1_VTVL'!$A$3:$A$202,0))),""))</f>
        <v/>
      </c>
      <c r="G32" s="86" t="str">
        <f t="shared" si="1"/>
        <v/>
      </c>
      <c r="H32" s="81"/>
      <c r="I32" s="81"/>
      <c r="J32" s="81"/>
      <c r="K32" s="81"/>
      <c r="L32" s="81"/>
      <c r="M32" s="83" t="str">
        <f>IF(A32="","",IF(NOT(OR(B32="PP30",B32="PP31",B32="PP32",B32="PP30+PP31",B32="PP30+PP32",B32="PP31+PP32")),"PHƯƠNG PHÁP KHÔNG HỢP LỆ",IF(COUNTIF('[57]6'!$A$3:$A$202,A32)&gt;1,"TRÙNG MÃ VTVL Ở C30",IF(AND(ISNUMBER(SEARCH("PP31",B32)),IFERROR(INDEX('[57]6'!$K$3:$K$202,MATCH(A32,'[57]6'!$A$3:$A$202,0)),"")&lt;&gt;"ĐẠT"),"PP31: C30 CHƯA ĐỦ CĂN CỨ",IF(A32="","",IF(COUNTIF('[57]6'!$A$3:$A$202,A32)=0,"MÃ VTVL CHƯA CÓ Ở C30",IF(COUNTIF($A$3:$A$202,A32)&gt;1,"TRÙNG MÃ VTVL",IF(B32="","CHƯA CHỌN PHƯƠNG PHÁP",IF(AND(ISNUMBER(SEARCH("PP31",B32)),E32&lt;&gt;"",E32&lt;0),"GIỜ RÒNG ÂM – KIỂM TRA B31",IF(AND(ISNUMBER(SEARCH("PP31",B32)),G32=""),"PP31: THIẾU GIỜ B30 HOẶC QUỸ GIỜ",IF(AND(ISNUMBER(SEARCH("PP31",B32)),N32&gt;0),"PP31: CÒN DÒNG B30 CHƯA ĐẠT",IF(AND(ISNUMBER(SEARCH("PP31",B32)),COUNTIFS('[58]4'!$B$3:$B$202,A32,'[58]4'!$M$3:$M$202,"&lt;&gt;Ước lượng tham khảo",'[58]4'!$P$3:$P$202,"&lt;&gt;ĐẠT")&gt;0),"PP31: B31 CHƯA ĐỦ CĂN CỨ",IF(AND(ISNUMBER(SEARCH("PP30",B32)),H32=""),"PP30: THIẾU SỐ NGƯỜI",IF(AND(ISNUMBER(SEARCH("PP32",B32)),I32=""),"PP32: THIẾU SỐ NGƯỜI",IF(K32="","THIẾU NGUỒN/GIẢI TRÌNH",IF(J32="","CHƯA KẾT LUẬN NGƯỜI CẦN BỐ TRÍ",IF(L32&lt;&gt;"Đã kiểm chứng","CHỜ XÁC NHẬN NGHIỆP VỤ","ĐẠT")))))))))))))))))</f>
        <v/>
      </c>
      <c r="N32" s="83" t="str">
        <f>IF(A32="","",COUNTIFS('3. B1_KhoiLuong'!$B$3:$B$202,A32,'3. B1_KhoiLuong'!$R$3:$R$202,"&lt;&gt;ĐẠT"))</f>
        <v/>
      </c>
    </row>
    <row r="33" spans="1:14" ht="18.75">
      <c r="A33" s="81"/>
      <c r="B33" s="81"/>
      <c r="C33" s="84" t="str">
        <f>IF(A33="","",IF(COUNTIFS('3. B1_KhoiLuong'!$B$3:$B$202,A33,'3. B1_KhoiLuong'!$R$3:$R$202,"ĐẠT")=0,"",SUMIFS('3. B1_KhoiLuong'!$G$3:$G$202,'3. B1_KhoiLuong'!$B$3:$B$202,A33,'3. B1_KhoiLuong'!$R$3:$R$202,"ĐẠT")))</f>
        <v/>
      </c>
      <c r="D33" s="84" t="str">
        <f>IF(A33="","",SUMIFS('5. B2_ThayDoi'!$F$3:$F$202,'5. B2_ThayDoi'!$B$3:$B$202,A33))</f>
        <v/>
      </c>
      <c r="E33" s="84" t="str">
        <f t="shared" si="0"/>
        <v/>
      </c>
      <c r="F33" s="85" t="str">
        <f>IF(A33="","",IFERROR(IF(INDEX('6. C1_VTVL'!$E$3:$E$202,MATCH(A33,'6. C1_VTVL'!$A$3:$A$202,0))="","",INDEX('6. C1_VTVL'!$E$3:$E$202,MATCH(A33,'6. C1_VTVL'!$A$3:$A$202,0))),""))</f>
        <v/>
      </c>
      <c r="G33" s="86" t="str">
        <f t="shared" si="1"/>
        <v/>
      </c>
      <c r="H33" s="81"/>
      <c r="I33" s="81"/>
      <c r="J33" s="81"/>
      <c r="K33" s="81"/>
      <c r="L33" s="81"/>
      <c r="M33" s="83" t="str">
        <f>IF(A33="","",IF(NOT(OR(B33="PP31",B33="PP32",B33="PP33",B33="PP31+PP32",B33="PP31+PP33",B33="PP32+PP33")),"PHƯƠNG PHÁP KHÔNG HỢP LỆ",IF(COUNTIF('[59]6'!$A$3:$A$202,A33)&gt;1,"TRÙNG MÃ VTVL Ở C31",IF(AND(ISNUMBER(SEARCH("PP32",B33)),IFERROR(INDEX('[59]6'!$K$3:$K$202,MATCH(A33,'[59]6'!$A$3:$A$202,0)),"")&lt;&gt;"ĐẠT"),"PP32: C31 CHƯA ĐỦ CĂN CỨ",IF(A33="","",IF(COUNTIF('[59]6'!$A$3:$A$202,A33)=0,"MÃ VTVL CHƯA CÓ Ở C31",IF(COUNTIF($A$3:$A$202,A33)&gt;1,"TRÙNG MÃ VTVL",IF(B33="","CHƯA CHỌN PHƯƠNG PHÁP",IF(AND(ISNUMBER(SEARCH("PP32",B33)),E33&lt;&gt;"",E33&lt;0),"GIỜ RÒNG ÂM – KIỂM TRA B32",IF(AND(ISNUMBER(SEARCH("PP32",B33)),G33=""),"PP32: THIẾU GIỜ B31 HOẶC QUỸ GIỜ",IF(AND(ISNUMBER(SEARCH("PP32",B33)),N33&gt;0),"PP32: CÒN DÒNG B31 CHƯA ĐẠT",IF(AND(ISNUMBER(SEARCH("PP32",B33)),COUNTIFS('[60]4'!$B$3:$B$202,A33,'[60]4'!$M$3:$M$202,"&lt;&gt;Ước lượng tham khảo",'[60]4'!$P$3:$P$202,"&lt;&gt;ĐẠT")&gt;0),"PP32: B32 CHƯA ĐỦ CĂN CỨ",IF(AND(ISNUMBER(SEARCH("PP31",B33)),H33=""),"PP31: THIẾU SỐ NGƯỜI",IF(AND(ISNUMBER(SEARCH("PP33",B33)),I33=""),"PP33: THIẾU SỐ NGƯỜI",IF(K33="","THIẾU NGUỒN/GIẢI TRÌNH",IF(J33="","CHƯA KẾT LUẬN NGƯỜI CẦN BỐ TRÍ",IF(L33&lt;&gt;"Đã kiểm chứng","CHỜ XÁC NHẬN NGHIỆP VỤ","ĐẠT")))))))))))))))))</f>
        <v/>
      </c>
      <c r="N33" s="83" t="str">
        <f>IF(A33="","",COUNTIFS('3. B1_KhoiLuong'!$B$3:$B$202,A33,'3. B1_KhoiLuong'!$R$3:$R$202,"&lt;&gt;ĐẠT"))</f>
        <v/>
      </c>
    </row>
    <row r="34" spans="1:14" ht="18.75">
      <c r="A34" s="81"/>
      <c r="B34" s="81"/>
      <c r="C34" s="84" t="str">
        <f>IF(A34="","",IF(COUNTIFS('3. B1_KhoiLuong'!$B$3:$B$202,A34,'3. B1_KhoiLuong'!$R$3:$R$202,"ĐẠT")=0,"",SUMIFS('3. B1_KhoiLuong'!$G$3:$G$202,'3. B1_KhoiLuong'!$B$3:$B$202,A34,'3. B1_KhoiLuong'!$R$3:$R$202,"ĐẠT")))</f>
        <v/>
      </c>
      <c r="D34" s="84" t="str">
        <f>IF(A34="","",SUMIFS('5. B2_ThayDoi'!$F$3:$F$202,'5. B2_ThayDoi'!$B$3:$B$202,A34))</f>
        <v/>
      </c>
      <c r="E34" s="84" t="str">
        <f t="shared" si="0"/>
        <v/>
      </c>
      <c r="F34" s="85" t="str">
        <f>IF(A34="","",IFERROR(IF(INDEX('6. C1_VTVL'!$E$3:$E$202,MATCH(A34,'6. C1_VTVL'!$A$3:$A$202,0))="","",INDEX('6. C1_VTVL'!$E$3:$E$202,MATCH(A34,'6. C1_VTVL'!$A$3:$A$202,0))),""))</f>
        <v/>
      </c>
      <c r="G34" s="86" t="str">
        <f t="shared" si="1"/>
        <v/>
      </c>
      <c r="H34" s="81"/>
      <c r="I34" s="81"/>
      <c r="J34" s="81"/>
      <c r="K34" s="81"/>
      <c r="L34" s="81"/>
      <c r="M34" s="83" t="str">
        <f>IF(A34="","",IF(NOT(OR(B34="PP32",B34="PP33",B34="PP34",B34="PP32+PP33",B34="PP32+PP34",B34="PP33+PP34")),"PHƯƠNG PHÁP KHÔNG HỢP LỆ",IF(COUNTIF('[61]6'!$A$3:$A$202,A34)&gt;1,"TRÙNG MÃ VTVL Ở C32",IF(AND(ISNUMBER(SEARCH("PP33",B34)),IFERROR(INDEX('[61]6'!$K$3:$K$202,MATCH(A34,'[61]6'!$A$3:$A$202,0)),"")&lt;&gt;"ĐẠT"),"PP33: C32 CHƯA ĐỦ CĂN CỨ",IF(A34="","",IF(COUNTIF('[61]6'!$A$3:$A$202,A34)=0,"MÃ VTVL CHƯA CÓ Ở C32",IF(COUNTIF($A$3:$A$202,A34)&gt;1,"TRÙNG MÃ VTVL",IF(B34="","CHƯA CHỌN PHƯƠNG PHÁP",IF(AND(ISNUMBER(SEARCH("PP33",B34)),E34&lt;&gt;"",E34&lt;0),"GIỜ RÒNG ÂM – KIỂM TRA B33",IF(AND(ISNUMBER(SEARCH("PP33",B34)),G34=""),"PP33: THIẾU GIỜ B32 HOẶC QUỸ GIỜ",IF(AND(ISNUMBER(SEARCH("PP33",B34)),N34&gt;0),"PP33: CÒN DÒNG B32 CHƯA ĐẠT",IF(AND(ISNUMBER(SEARCH("PP33",B34)),COUNTIFS('[62]4'!$B$3:$B$202,A34,'[62]4'!$M$3:$M$202,"&lt;&gt;Ước lượng tham khảo",'[62]4'!$P$3:$P$202,"&lt;&gt;ĐẠT")&gt;0),"PP33: B33 CHƯA ĐỦ CĂN CỨ",IF(AND(ISNUMBER(SEARCH("PP32",B34)),H34=""),"PP32: THIẾU SỐ NGƯỜI",IF(AND(ISNUMBER(SEARCH("PP34",B34)),I34=""),"PP34: THIẾU SỐ NGƯỜI",IF(K34="","THIẾU NGUỒN/GIẢI TRÌNH",IF(J34="","CHƯA KẾT LUẬN NGƯỜI CẦN BỐ TRÍ",IF(L34&lt;&gt;"Đã kiểm chứng","CHỜ XÁC NHẬN NGHIỆP VỤ","ĐẠT")))))))))))))))))</f>
        <v/>
      </c>
      <c r="N34" s="83" t="str">
        <f>IF(A34="","",COUNTIFS('3. B1_KhoiLuong'!$B$3:$B$202,A34,'3. B1_KhoiLuong'!$R$3:$R$202,"&lt;&gt;ĐẠT"))</f>
        <v/>
      </c>
    </row>
    <row r="35" spans="1:14" ht="18.75">
      <c r="A35" s="81"/>
      <c r="B35" s="81"/>
      <c r="C35" s="84" t="str">
        <f>IF(A35="","",IF(COUNTIFS('3. B1_KhoiLuong'!$B$3:$B$202,A35,'3. B1_KhoiLuong'!$R$3:$R$202,"ĐẠT")=0,"",SUMIFS('3. B1_KhoiLuong'!$G$3:$G$202,'3. B1_KhoiLuong'!$B$3:$B$202,A35,'3. B1_KhoiLuong'!$R$3:$R$202,"ĐẠT")))</f>
        <v/>
      </c>
      <c r="D35" s="84" t="str">
        <f>IF(A35="","",SUMIFS('5. B2_ThayDoi'!$F$3:$F$202,'5. B2_ThayDoi'!$B$3:$B$202,A35))</f>
        <v/>
      </c>
      <c r="E35" s="84" t="str">
        <f t="shared" ref="E35:E66" si="2">IF(OR(A35="",C35=""),"",C35+IF(D35="",0,D35))</f>
        <v/>
      </c>
      <c r="F35" s="85" t="str">
        <f>IF(A35="","",IFERROR(IF(INDEX('6. C1_VTVL'!$E$3:$E$202,MATCH(A35,'6. C1_VTVL'!$A$3:$A$202,0))="","",INDEX('6. C1_VTVL'!$E$3:$E$202,MATCH(A35,'6. C1_VTVL'!$A$3:$A$202,0))),""))</f>
        <v/>
      </c>
      <c r="G35" s="86" t="str">
        <f t="shared" ref="G35:G66" si="3">IF(OR(A35="",NOT(ISNUMBER(SEARCH("PP2",B35))),E35="",F35="",E35&lt;0),"",IF(F35&gt;0,E35/F35,""))</f>
        <v/>
      </c>
      <c r="H35" s="81"/>
      <c r="I35" s="81"/>
      <c r="J35" s="81"/>
      <c r="K35" s="81"/>
      <c r="L35" s="81"/>
      <c r="M35" s="83" t="str">
        <f>IF(A35="","",IF(NOT(OR(B35="PP33",B35="PP34",B35="PP35",B35="PP33+PP34",B35="PP33+PP35",B35="PP34+PP35")),"PHƯƠNG PHÁP KHÔNG HỢP LỆ",IF(COUNTIF('[63]6'!$A$3:$A$202,A35)&gt;1,"TRÙNG MÃ VTVL Ở C33",IF(AND(ISNUMBER(SEARCH("PP34",B35)),IFERROR(INDEX('[63]6'!$K$3:$K$202,MATCH(A35,'[63]6'!$A$3:$A$202,0)),"")&lt;&gt;"ĐẠT"),"PP34: C33 CHƯA ĐỦ CĂN CỨ",IF(A35="","",IF(COUNTIF('[63]6'!$A$3:$A$202,A35)=0,"MÃ VTVL CHƯA CÓ Ở C33",IF(COUNTIF($A$3:$A$202,A35)&gt;1,"TRÙNG MÃ VTVL",IF(B35="","CHƯA CHỌN PHƯƠNG PHÁP",IF(AND(ISNUMBER(SEARCH("PP34",B35)),E35&lt;&gt;"",E35&lt;0),"GIỜ RÒNG ÂM – KIỂM TRA B34",IF(AND(ISNUMBER(SEARCH("PP34",B35)),G35=""),"PP34: THIẾU GIỜ B33 HOẶC QUỸ GIỜ",IF(AND(ISNUMBER(SEARCH("PP34",B35)),N35&gt;0),"PP34: CÒN DÒNG B33 CHƯA ĐẠT",IF(AND(ISNUMBER(SEARCH("PP34",B35)),COUNTIFS('[64]4'!$B$3:$B$202,A35,'[64]4'!$M$3:$M$202,"&lt;&gt;Ước lượng tham khảo",'[64]4'!$P$3:$P$202,"&lt;&gt;ĐẠT")&gt;0),"PP34: B34 CHƯA ĐỦ CĂN CỨ",IF(AND(ISNUMBER(SEARCH("PP33",B35)),H35=""),"PP33: THIẾU SỐ NGƯỜI",IF(AND(ISNUMBER(SEARCH("PP35",B35)),I35=""),"PP35: THIẾU SỐ NGƯỜI",IF(K35="","THIẾU NGUỒN/GIẢI TRÌNH",IF(J35="","CHƯA KẾT LUẬN NGƯỜI CẦN BỐ TRÍ",IF(L35&lt;&gt;"Đã kiểm chứng","CHỜ XÁC NHẬN NGHIỆP VỤ","ĐẠT")))))))))))))))))</f>
        <v/>
      </c>
      <c r="N35" s="83" t="str">
        <f>IF(A35="","",COUNTIFS('3. B1_KhoiLuong'!$B$3:$B$202,A35,'3. B1_KhoiLuong'!$R$3:$R$202,"&lt;&gt;ĐẠT"))</f>
        <v/>
      </c>
    </row>
    <row r="36" spans="1:14" ht="18.75">
      <c r="A36" s="81"/>
      <c r="B36" s="81"/>
      <c r="C36" s="84" t="str">
        <f>IF(A36="","",IF(COUNTIFS('3. B1_KhoiLuong'!$B$3:$B$202,A36,'3. B1_KhoiLuong'!$R$3:$R$202,"ĐẠT")=0,"",SUMIFS('3. B1_KhoiLuong'!$G$3:$G$202,'3. B1_KhoiLuong'!$B$3:$B$202,A36,'3. B1_KhoiLuong'!$R$3:$R$202,"ĐẠT")))</f>
        <v/>
      </c>
      <c r="D36" s="84" t="str">
        <f>IF(A36="","",SUMIFS('5. B2_ThayDoi'!$F$3:$F$202,'5. B2_ThayDoi'!$B$3:$B$202,A36))</f>
        <v/>
      </c>
      <c r="E36" s="84" t="str">
        <f t="shared" si="2"/>
        <v/>
      </c>
      <c r="F36" s="85" t="str">
        <f>IF(A36="","",IFERROR(IF(INDEX('6. C1_VTVL'!$E$3:$E$202,MATCH(A36,'6. C1_VTVL'!$A$3:$A$202,0))="","",INDEX('6. C1_VTVL'!$E$3:$E$202,MATCH(A36,'6. C1_VTVL'!$A$3:$A$202,0))),""))</f>
        <v/>
      </c>
      <c r="G36" s="86" t="str">
        <f t="shared" si="3"/>
        <v/>
      </c>
      <c r="H36" s="81"/>
      <c r="I36" s="81"/>
      <c r="J36" s="81"/>
      <c r="K36" s="81"/>
      <c r="L36" s="81"/>
      <c r="M36" s="83" t="str">
        <f>IF(A36="","",IF(NOT(OR(B36="PP34",B36="PP35",B36="PP36",B36="PP34+PP35",B36="PP34+PP36",B36="PP35+PP36")),"PHƯƠNG PHÁP KHÔNG HỢP LỆ",IF(COUNTIF('[65]6'!$A$3:$A$202,A36)&gt;1,"TRÙNG MÃ VTVL Ở C34",IF(AND(ISNUMBER(SEARCH("PP35",B36)),IFERROR(INDEX('[65]6'!$K$3:$K$202,MATCH(A36,'[65]6'!$A$3:$A$202,0)),"")&lt;&gt;"ĐẠT"),"PP35: C34 CHƯA ĐỦ CĂN CỨ",IF(A36="","",IF(COUNTIF('[65]6'!$A$3:$A$202,A36)=0,"MÃ VTVL CHƯA CÓ Ở C34",IF(COUNTIF($A$3:$A$202,A36)&gt;1,"TRÙNG MÃ VTVL",IF(B36="","CHƯA CHỌN PHƯƠNG PHÁP",IF(AND(ISNUMBER(SEARCH("PP35",B36)),E36&lt;&gt;"",E36&lt;0),"GIỜ RÒNG ÂM – KIỂM TRA B35",IF(AND(ISNUMBER(SEARCH("PP35",B36)),G36=""),"PP35: THIẾU GIỜ B34 HOẶC QUỸ GIỜ",IF(AND(ISNUMBER(SEARCH("PP35",B36)),N36&gt;0),"PP35: CÒN DÒNG B34 CHƯA ĐẠT",IF(AND(ISNUMBER(SEARCH("PP35",B36)),COUNTIFS('[66]4'!$B$3:$B$202,A36,'[66]4'!$M$3:$M$202,"&lt;&gt;Ước lượng tham khảo",'[66]4'!$P$3:$P$202,"&lt;&gt;ĐẠT")&gt;0),"PP35: B35 CHƯA ĐỦ CĂN CỨ",IF(AND(ISNUMBER(SEARCH("PP34",B36)),H36=""),"PP34: THIẾU SỐ NGƯỜI",IF(AND(ISNUMBER(SEARCH("PP36",B36)),I36=""),"PP36: THIẾU SỐ NGƯỜI",IF(K36="","THIẾU NGUỒN/GIẢI TRÌNH",IF(J36="","CHƯA KẾT LUẬN NGƯỜI CẦN BỐ TRÍ",IF(L36&lt;&gt;"Đã kiểm chứng","CHỜ XÁC NHẬN NGHIỆP VỤ","ĐẠT")))))))))))))))))</f>
        <v/>
      </c>
      <c r="N36" s="83" t="str">
        <f>IF(A36="","",COUNTIFS('3. B1_KhoiLuong'!$B$3:$B$202,A36,'3. B1_KhoiLuong'!$R$3:$R$202,"&lt;&gt;ĐẠT"))</f>
        <v/>
      </c>
    </row>
    <row r="37" spans="1:14" ht="18.75">
      <c r="A37" s="81"/>
      <c r="B37" s="81"/>
      <c r="C37" s="84" t="str">
        <f>IF(A37="","",IF(COUNTIFS('3. B1_KhoiLuong'!$B$3:$B$202,A37,'3. B1_KhoiLuong'!$R$3:$R$202,"ĐẠT")=0,"",SUMIFS('3. B1_KhoiLuong'!$G$3:$G$202,'3. B1_KhoiLuong'!$B$3:$B$202,A37,'3. B1_KhoiLuong'!$R$3:$R$202,"ĐẠT")))</f>
        <v/>
      </c>
      <c r="D37" s="84" t="str">
        <f>IF(A37="","",SUMIFS('5. B2_ThayDoi'!$F$3:$F$202,'5. B2_ThayDoi'!$B$3:$B$202,A37))</f>
        <v/>
      </c>
      <c r="E37" s="84" t="str">
        <f t="shared" si="2"/>
        <v/>
      </c>
      <c r="F37" s="85" t="str">
        <f>IF(A37="","",IFERROR(IF(INDEX('6. C1_VTVL'!$E$3:$E$202,MATCH(A37,'6. C1_VTVL'!$A$3:$A$202,0))="","",INDEX('6. C1_VTVL'!$E$3:$E$202,MATCH(A37,'6. C1_VTVL'!$A$3:$A$202,0))),""))</f>
        <v/>
      </c>
      <c r="G37" s="86" t="str">
        <f t="shared" si="3"/>
        <v/>
      </c>
      <c r="H37" s="81"/>
      <c r="I37" s="81"/>
      <c r="J37" s="81"/>
      <c r="K37" s="81"/>
      <c r="L37" s="81"/>
      <c r="M37" s="83" t="str">
        <f>IF(A37="","",IF(NOT(OR(B37="PP35",B37="PP36",B37="PP37",B37="PP35+PP36",B37="PP35+PP37",B37="PP36+PP37")),"PHƯƠNG PHÁP KHÔNG HỢP LỆ",IF(COUNTIF('[67]6'!$A$3:$A$202,A37)&gt;1,"TRÙNG MÃ VTVL Ở C35",IF(AND(ISNUMBER(SEARCH("PP36",B37)),IFERROR(INDEX('[67]6'!$K$3:$K$202,MATCH(A37,'[67]6'!$A$3:$A$202,0)),"")&lt;&gt;"ĐẠT"),"PP36: C35 CHƯA ĐỦ CĂN CỨ",IF(A37="","",IF(COUNTIF('[67]6'!$A$3:$A$202,A37)=0,"MÃ VTVL CHƯA CÓ Ở C35",IF(COUNTIF($A$3:$A$202,A37)&gt;1,"TRÙNG MÃ VTVL",IF(B37="","CHƯA CHỌN PHƯƠNG PHÁP",IF(AND(ISNUMBER(SEARCH("PP36",B37)),E37&lt;&gt;"",E37&lt;0),"GIỜ RÒNG ÂM – KIỂM TRA B36",IF(AND(ISNUMBER(SEARCH("PP36",B37)),G37=""),"PP36: THIẾU GIỜ B35 HOẶC QUỸ GIỜ",IF(AND(ISNUMBER(SEARCH("PP36",B37)),N37&gt;0),"PP36: CÒN DÒNG B35 CHƯA ĐẠT",IF(AND(ISNUMBER(SEARCH("PP36",B37)),COUNTIFS('[68]4'!$B$3:$B$202,A37,'[68]4'!$M$3:$M$202,"&lt;&gt;Ước lượng tham khảo",'[68]4'!$P$3:$P$202,"&lt;&gt;ĐẠT")&gt;0),"PP36: B36 CHƯA ĐỦ CĂN CỨ",IF(AND(ISNUMBER(SEARCH("PP35",B37)),H37=""),"PP35: THIẾU SỐ NGƯỜI",IF(AND(ISNUMBER(SEARCH("PP37",B37)),I37=""),"PP37: THIẾU SỐ NGƯỜI",IF(K37="","THIẾU NGUỒN/GIẢI TRÌNH",IF(J37="","CHƯA KẾT LUẬN NGƯỜI CẦN BỐ TRÍ",IF(L37&lt;&gt;"Đã kiểm chứng","CHỜ XÁC NHẬN NGHIỆP VỤ","ĐẠT")))))))))))))))))</f>
        <v/>
      </c>
      <c r="N37" s="83" t="str">
        <f>IF(A37="","",COUNTIFS('3. B1_KhoiLuong'!$B$3:$B$202,A37,'3. B1_KhoiLuong'!$R$3:$R$202,"&lt;&gt;ĐẠT"))</f>
        <v/>
      </c>
    </row>
    <row r="38" spans="1:14" ht="18.75">
      <c r="A38" s="81"/>
      <c r="B38" s="81"/>
      <c r="C38" s="84" t="str">
        <f>IF(A38="","",IF(COUNTIFS('3. B1_KhoiLuong'!$B$3:$B$202,A38,'3. B1_KhoiLuong'!$R$3:$R$202,"ĐẠT")=0,"",SUMIFS('3. B1_KhoiLuong'!$G$3:$G$202,'3. B1_KhoiLuong'!$B$3:$B$202,A38,'3. B1_KhoiLuong'!$R$3:$R$202,"ĐẠT")))</f>
        <v/>
      </c>
      <c r="D38" s="84" t="str">
        <f>IF(A38="","",SUMIFS('5. B2_ThayDoi'!$F$3:$F$202,'5. B2_ThayDoi'!$B$3:$B$202,A38))</f>
        <v/>
      </c>
      <c r="E38" s="84" t="str">
        <f t="shared" si="2"/>
        <v/>
      </c>
      <c r="F38" s="85" t="str">
        <f>IF(A38="","",IFERROR(IF(INDEX('6. C1_VTVL'!$E$3:$E$202,MATCH(A38,'6. C1_VTVL'!$A$3:$A$202,0))="","",INDEX('6. C1_VTVL'!$E$3:$E$202,MATCH(A38,'6. C1_VTVL'!$A$3:$A$202,0))),""))</f>
        <v/>
      </c>
      <c r="G38" s="86" t="str">
        <f t="shared" si="3"/>
        <v/>
      </c>
      <c r="H38" s="81"/>
      <c r="I38" s="81"/>
      <c r="J38" s="81"/>
      <c r="K38" s="81"/>
      <c r="L38" s="81"/>
      <c r="M38" s="83" t="str">
        <f>IF(A38="","",IF(NOT(OR(B38="PP36",B38="PP37",B38="PP38",B38="PP36+PP37",B38="PP36+PP38",B38="PP37+PP38")),"PHƯƠNG PHÁP KHÔNG HỢP LỆ",IF(COUNTIF('[69]6'!$A$3:$A$202,A38)&gt;1,"TRÙNG MÃ VTVL Ở C36",IF(AND(ISNUMBER(SEARCH("PP37",B38)),IFERROR(INDEX('[69]6'!$K$3:$K$202,MATCH(A38,'[69]6'!$A$3:$A$202,0)),"")&lt;&gt;"ĐẠT"),"PP37: C36 CHƯA ĐỦ CĂN CỨ",IF(A38="","",IF(COUNTIF('[69]6'!$A$3:$A$202,A38)=0,"MÃ VTVL CHƯA CÓ Ở C36",IF(COUNTIF($A$3:$A$202,A38)&gt;1,"TRÙNG MÃ VTVL",IF(B38="","CHƯA CHỌN PHƯƠNG PHÁP",IF(AND(ISNUMBER(SEARCH("PP37",B38)),E38&lt;&gt;"",E38&lt;0),"GIỜ RÒNG ÂM – KIỂM TRA B37",IF(AND(ISNUMBER(SEARCH("PP37",B38)),G38=""),"PP37: THIẾU GIỜ B36 HOẶC QUỸ GIỜ",IF(AND(ISNUMBER(SEARCH("PP37",B38)),N38&gt;0),"PP37: CÒN DÒNG B36 CHƯA ĐẠT",IF(AND(ISNUMBER(SEARCH("PP37",B38)),COUNTIFS('[70]4'!$B$3:$B$202,A38,'[70]4'!$M$3:$M$202,"&lt;&gt;Ước lượng tham khảo",'[70]4'!$P$3:$P$202,"&lt;&gt;ĐẠT")&gt;0),"PP37: B37 CHƯA ĐỦ CĂN CỨ",IF(AND(ISNUMBER(SEARCH("PP36",B38)),H38=""),"PP36: THIẾU SỐ NGƯỜI",IF(AND(ISNUMBER(SEARCH("PP38",B38)),I38=""),"PP38: THIẾU SỐ NGƯỜI",IF(K38="","THIẾU NGUỒN/GIẢI TRÌNH",IF(J38="","CHƯA KẾT LUẬN NGƯỜI CẦN BỐ TRÍ",IF(L38&lt;&gt;"Đã kiểm chứng","CHỜ XÁC NHẬN NGHIỆP VỤ","ĐẠT")))))))))))))))))</f>
        <v/>
      </c>
      <c r="N38" s="83" t="str">
        <f>IF(A38="","",COUNTIFS('3. B1_KhoiLuong'!$B$3:$B$202,A38,'3. B1_KhoiLuong'!$R$3:$R$202,"&lt;&gt;ĐẠT"))</f>
        <v/>
      </c>
    </row>
    <row r="39" spans="1:14" ht="18.75">
      <c r="A39" s="81"/>
      <c r="B39" s="81"/>
      <c r="C39" s="84" t="str">
        <f>IF(A39="","",IF(COUNTIFS('3. B1_KhoiLuong'!$B$3:$B$202,A39,'3. B1_KhoiLuong'!$R$3:$R$202,"ĐẠT")=0,"",SUMIFS('3. B1_KhoiLuong'!$G$3:$G$202,'3. B1_KhoiLuong'!$B$3:$B$202,A39,'3. B1_KhoiLuong'!$R$3:$R$202,"ĐẠT")))</f>
        <v/>
      </c>
      <c r="D39" s="84" t="str">
        <f>IF(A39="","",SUMIFS('5. B2_ThayDoi'!$F$3:$F$202,'5. B2_ThayDoi'!$B$3:$B$202,A39))</f>
        <v/>
      </c>
      <c r="E39" s="84" t="str">
        <f t="shared" si="2"/>
        <v/>
      </c>
      <c r="F39" s="85" t="str">
        <f>IF(A39="","",IFERROR(IF(INDEX('6. C1_VTVL'!$E$3:$E$202,MATCH(A39,'6. C1_VTVL'!$A$3:$A$202,0))="","",INDEX('6. C1_VTVL'!$E$3:$E$202,MATCH(A39,'6. C1_VTVL'!$A$3:$A$202,0))),""))</f>
        <v/>
      </c>
      <c r="G39" s="86" t="str">
        <f t="shared" si="3"/>
        <v/>
      </c>
      <c r="H39" s="81"/>
      <c r="I39" s="81"/>
      <c r="J39" s="81"/>
      <c r="K39" s="81"/>
      <c r="L39" s="81"/>
      <c r="M39" s="83" t="str">
        <f>IF(A39="","",IF(NOT(OR(B39="PP37",B39="PP38",B39="PP39",B39="PP37+PP38",B39="PP37+PP39",B39="PP38+PP39")),"PHƯƠNG PHÁP KHÔNG HỢP LỆ",IF(COUNTIF('[71]6'!$A$3:$A$202,A39)&gt;1,"TRÙNG MÃ VTVL Ở C37",IF(AND(ISNUMBER(SEARCH("PP38",B39)),IFERROR(INDEX('[71]6'!$K$3:$K$202,MATCH(A39,'[71]6'!$A$3:$A$202,0)),"")&lt;&gt;"ĐẠT"),"PP38: C37 CHƯA ĐỦ CĂN CỨ",IF(A39="","",IF(COUNTIF('[71]6'!$A$3:$A$202,A39)=0,"MÃ VTVL CHƯA CÓ Ở C37",IF(COUNTIF($A$3:$A$202,A39)&gt;1,"TRÙNG MÃ VTVL",IF(B39="","CHƯA CHỌN PHƯƠNG PHÁP",IF(AND(ISNUMBER(SEARCH("PP38",B39)),E39&lt;&gt;"",E39&lt;0),"GIỜ RÒNG ÂM – KIỂM TRA B38",IF(AND(ISNUMBER(SEARCH("PP38",B39)),G39=""),"PP38: THIẾU GIỜ B37 HOẶC QUỸ GIỜ",IF(AND(ISNUMBER(SEARCH("PP38",B39)),N39&gt;0),"PP38: CÒN DÒNG B37 CHƯA ĐẠT",IF(AND(ISNUMBER(SEARCH("PP38",B39)),COUNTIFS('[72]4'!$B$3:$B$202,A39,'[72]4'!$M$3:$M$202,"&lt;&gt;Ước lượng tham khảo",'[72]4'!$P$3:$P$202,"&lt;&gt;ĐẠT")&gt;0),"PP38: B38 CHƯA ĐỦ CĂN CỨ",IF(AND(ISNUMBER(SEARCH("PP37",B39)),H39=""),"PP37: THIẾU SỐ NGƯỜI",IF(AND(ISNUMBER(SEARCH("PP39",B39)),I39=""),"PP39: THIẾU SỐ NGƯỜI",IF(K39="","THIẾU NGUỒN/GIẢI TRÌNH",IF(J39="","CHƯA KẾT LUẬN NGƯỜI CẦN BỐ TRÍ",IF(L39&lt;&gt;"Đã kiểm chứng","CHỜ XÁC NHẬN NGHIỆP VỤ","ĐẠT")))))))))))))))))</f>
        <v/>
      </c>
      <c r="N39" s="83" t="str">
        <f>IF(A39="","",COUNTIFS('3. B1_KhoiLuong'!$B$3:$B$202,A39,'3. B1_KhoiLuong'!$R$3:$R$202,"&lt;&gt;ĐẠT"))</f>
        <v/>
      </c>
    </row>
    <row r="40" spans="1:14" ht="18.75">
      <c r="A40" s="81"/>
      <c r="B40" s="81"/>
      <c r="C40" s="84" t="str">
        <f>IF(A40="","",IF(COUNTIFS('3. B1_KhoiLuong'!$B$3:$B$202,A40,'3. B1_KhoiLuong'!$R$3:$R$202,"ĐẠT")=0,"",SUMIFS('3. B1_KhoiLuong'!$G$3:$G$202,'3. B1_KhoiLuong'!$B$3:$B$202,A40,'3. B1_KhoiLuong'!$R$3:$R$202,"ĐẠT")))</f>
        <v/>
      </c>
      <c r="D40" s="84" t="str">
        <f>IF(A40="","",SUMIFS('5. B2_ThayDoi'!$F$3:$F$202,'5. B2_ThayDoi'!$B$3:$B$202,A40))</f>
        <v/>
      </c>
      <c r="E40" s="84" t="str">
        <f t="shared" si="2"/>
        <v/>
      </c>
      <c r="F40" s="85" t="str">
        <f>IF(A40="","",IFERROR(IF(INDEX('6. C1_VTVL'!$E$3:$E$202,MATCH(A40,'6. C1_VTVL'!$A$3:$A$202,0))="","",INDEX('6. C1_VTVL'!$E$3:$E$202,MATCH(A40,'6. C1_VTVL'!$A$3:$A$202,0))),""))</f>
        <v/>
      </c>
      <c r="G40" s="86" t="str">
        <f t="shared" si="3"/>
        <v/>
      </c>
      <c r="H40" s="81"/>
      <c r="I40" s="81"/>
      <c r="J40" s="81"/>
      <c r="K40" s="81"/>
      <c r="L40" s="81"/>
      <c r="M40" s="83" t="str">
        <f>IF(A40="","",IF(NOT(OR(B40="PP38",B40="PP39",B40="PP40",B40="PP38+PP39",B40="PP38+PP40",B40="PP39+PP40")),"PHƯƠNG PHÁP KHÔNG HỢP LỆ",IF(COUNTIF('[73]6'!$A$3:$A$202,A40)&gt;1,"TRÙNG MÃ VTVL Ở C38",IF(AND(ISNUMBER(SEARCH("PP39",B40)),IFERROR(INDEX('[73]6'!$K$3:$K$202,MATCH(A40,'[73]6'!$A$3:$A$202,0)),"")&lt;&gt;"ĐẠT"),"PP39: C38 CHƯA ĐỦ CĂN CỨ",IF(A40="","",IF(COUNTIF('[73]6'!$A$3:$A$202,A40)=0,"MÃ VTVL CHƯA CÓ Ở C38",IF(COUNTIF($A$3:$A$202,A40)&gt;1,"TRÙNG MÃ VTVL",IF(B40="","CHƯA CHỌN PHƯƠNG PHÁP",IF(AND(ISNUMBER(SEARCH("PP39",B40)),E40&lt;&gt;"",E40&lt;0),"GIỜ RÒNG ÂM – KIỂM TRA B39",IF(AND(ISNUMBER(SEARCH("PP39",B40)),G40=""),"PP39: THIẾU GIỜ B38 HOẶC QUỸ GIỜ",IF(AND(ISNUMBER(SEARCH("PP39",B40)),N40&gt;0),"PP39: CÒN DÒNG B38 CHƯA ĐẠT",IF(AND(ISNUMBER(SEARCH("PP39",B40)),COUNTIFS('[74]4'!$B$3:$B$202,A40,'[74]4'!$M$3:$M$202,"&lt;&gt;Ước lượng tham khảo",'[74]4'!$P$3:$P$202,"&lt;&gt;ĐẠT")&gt;0),"PP39: B39 CHƯA ĐỦ CĂN CỨ",IF(AND(ISNUMBER(SEARCH("PP38",B40)),H40=""),"PP38: THIẾU SỐ NGƯỜI",IF(AND(ISNUMBER(SEARCH("PP40",B40)),I40=""),"PP40: THIẾU SỐ NGƯỜI",IF(K40="","THIẾU NGUỒN/GIẢI TRÌNH",IF(J40="","CHƯA KẾT LUẬN NGƯỜI CẦN BỐ TRÍ",IF(L40&lt;&gt;"Đã kiểm chứng","CHỜ XÁC NHẬN NGHIỆP VỤ","ĐẠT")))))))))))))))))</f>
        <v/>
      </c>
      <c r="N40" s="83" t="str">
        <f>IF(A40="","",COUNTIFS('3. B1_KhoiLuong'!$B$3:$B$202,A40,'3. B1_KhoiLuong'!$R$3:$R$202,"&lt;&gt;ĐẠT"))</f>
        <v/>
      </c>
    </row>
    <row r="41" spans="1:14" ht="18.75">
      <c r="A41" s="81"/>
      <c r="B41" s="81"/>
      <c r="C41" s="84" t="str">
        <f>IF(A41="","",IF(COUNTIFS('3. B1_KhoiLuong'!$B$3:$B$202,A41,'3. B1_KhoiLuong'!$R$3:$R$202,"ĐẠT")=0,"",SUMIFS('3. B1_KhoiLuong'!$G$3:$G$202,'3. B1_KhoiLuong'!$B$3:$B$202,A41,'3. B1_KhoiLuong'!$R$3:$R$202,"ĐẠT")))</f>
        <v/>
      </c>
      <c r="D41" s="84" t="str">
        <f>IF(A41="","",SUMIFS('5. B2_ThayDoi'!$F$3:$F$202,'5. B2_ThayDoi'!$B$3:$B$202,A41))</f>
        <v/>
      </c>
      <c r="E41" s="84" t="str">
        <f t="shared" si="2"/>
        <v/>
      </c>
      <c r="F41" s="85" t="str">
        <f>IF(A41="","",IFERROR(IF(INDEX('6. C1_VTVL'!$E$3:$E$202,MATCH(A41,'6. C1_VTVL'!$A$3:$A$202,0))="","",INDEX('6. C1_VTVL'!$E$3:$E$202,MATCH(A41,'6. C1_VTVL'!$A$3:$A$202,0))),""))</f>
        <v/>
      </c>
      <c r="G41" s="86" t="str">
        <f t="shared" si="3"/>
        <v/>
      </c>
      <c r="H41" s="81"/>
      <c r="I41" s="81"/>
      <c r="J41" s="81"/>
      <c r="K41" s="81"/>
      <c r="L41" s="81"/>
      <c r="M41" s="83" t="str">
        <f>IF(A41="","",IF(NOT(OR(B41="PP39",B41="PP40",B41="PP41",B41="PP39+PP40",B41="PP39+PP41",B41="PP40+PP41")),"PHƯƠNG PHÁP KHÔNG HỢP LỆ",IF(COUNTIF('[75]6'!$A$3:$A$202,A41)&gt;1,"TRÙNG MÃ VTVL Ở C39",IF(AND(ISNUMBER(SEARCH("PP40",B41)),IFERROR(INDEX('[75]6'!$K$3:$K$202,MATCH(A41,'[75]6'!$A$3:$A$202,0)),"")&lt;&gt;"ĐẠT"),"PP40: C39 CHƯA ĐỦ CĂN CỨ",IF(A41="","",IF(COUNTIF('[75]6'!$A$3:$A$202,A41)=0,"MÃ VTVL CHƯA CÓ Ở C39",IF(COUNTIF($A$3:$A$202,A41)&gt;1,"TRÙNG MÃ VTVL",IF(B41="","CHƯA CHỌN PHƯƠNG PHÁP",IF(AND(ISNUMBER(SEARCH("PP40",B41)),E41&lt;&gt;"",E41&lt;0),"GIỜ RÒNG ÂM – KIỂM TRA B40",IF(AND(ISNUMBER(SEARCH("PP40",B41)),G41=""),"PP40: THIẾU GIỜ B39 HOẶC QUỸ GIỜ",IF(AND(ISNUMBER(SEARCH("PP40",B41)),N41&gt;0),"PP40: CÒN DÒNG B39 CHƯA ĐẠT",IF(AND(ISNUMBER(SEARCH("PP40",B41)),COUNTIFS('[76]4'!$B$3:$B$202,A41,'[76]4'!$M$3:$M$202,"&lt;&gt;Ước lượng tham khảo",'[76]4'!$P$3:$P$202,"&lt;&gt;ĐẠT")&gt;0),"PP40: B40 CHƯA ĐỦ CĂN CỨ",IF(AND(ISNUMBER(SEARCH("PP39",B41)),H41=""),"PP39: THIẾU SỐ NGƯỜI",IF(AND(ISNUMBER(SEARCH("PP41",B41)),I41=""),"PP41: THIẾU SỐ NGƯỜI",IF(K41="","THIẾU NGUỒN/GIẢI TRÌNH",IF(J41="","CHƯA KẾT LUẬN NGƯỜI CẦN BỐ TRÍ",IF(L41&lt;&gt;"Đã kiểm chứng","CHỜ XÁC NHẬN NGHIỆP VỤ","ĐẠT")))))))))))))))))</f>
        <v/>
      </c>
      <c r="N41" s="83" t="str">
        <f>IF(A41="","",COUNTIFS('3. B1_KhoiLuong'!$B$3:$B$202,A41,'3. B1_KhoiLuong'!$R$3:$R$202,"&lt;&gt;ĐẠT"))</f>
        <v/>
      </c>
    </row>
    <row r="42" spans="1:14" ht="18.75">
      <c r="A42" s="81"/>
      <c r="B42" s="81"/>
      <c r="C42" s="84" t="str">
        <f>IF(A42="","",IF(COUNTIFS('3. B1_KhoiLuong'!$B$3:$B$202,A42,'3. B1_KhoiLuong'!$R$3:$R$202,"ĐẠT")=0,"",SUMIFS('3. B1_KhoiLuong'!$G$3:$G$202,'3. B1_KhoiLuong'!$B$3:$B$202,A42,'3. B1_KhoiLuong'!$R$3:$R$202,"ĐẠT")))</f>
        <v/>
      </c>
      <c r="D42" s="84" t="str">
        <f>IF(A42="","",SUMIFS('5. B2_ThayDoi'!$F$3:$F$202,'5. B2_ThayDoi'!$B$3:$B$202,A42))</f>
        <v/>
      </c>
      <c r="E42" s="84" t="str">
        <f t="shared" si="2"/>
        <v/>
      </c>
      <c r="F42" s="85" t="str">
        <f>IF(A42="","",IFERROR(IF(INDEX('6. C1_VTVL'!$E$3:$E$202,MATCH(A42,'6. C1_VTVL'!$A$3:$A$202,0))="","",INDEX('6. C1_VTVL'!$E$3:$E$202,MATCH(A42,'6. C1_VTVL'!$A$3:$A$202,0))),""))</f>
        <v/>
      </c>
      <c r="G42" s="86" t="str">
        <f t="shared" si="3"/>
        <v/>
      </c>
      <c r="H42" s="81"/>
      <c r="I42" s="81"/>
      <c r="J42" s="81"/>
      <c r="K42" s="81"/>
      <c r="L42" s="81"/>
      <c r="M42" s="83" t="str">
        <f>IF(A42="","",IF(NOT(OR(B42="PP40",B42="PP41",B42="PP42",B42="PP40+PP41",B42="PP40+PP42",B42="PP41+PP42")),"PHƯƠNG PHÁP KHÔNG HỢP LỆ",IF(COUNTIF('[77]6'!$A$3:$A$202,A42)&gt;1,"TRÙNG MÃ VTVL Ở C40",IF(AND(ISNUMBER(SEARCH("PP41",B42)),IFERROR(INDEX('[77]6'!$K$3:$K$202,MATCH(A42,'[77]6'!$A$3:$A$202,0)),"")&lt;&gt;"ĐẠT"),"PP41: C40 CHƯA ĐỦ CĂN CỨ",IF(A42="","",IF(COUNTIF('[77]6'!$A$3:$A$202,A42)=0,"MÃ VTVL CHƯA CÓ Ở C40",IF(COUNTIF($A$3:$A$202,A42)&gt;1,"TRÙNG MÃ VTVL",IF(B42="","CHƯA CHỌN PHƯƠNG PHÁP",IF(AND(ISNUMBER(SEARCH("PP41",B42)),E42&lt;&gt;"",E42&lt;0),"GIỜ RÒNG ÂM – KIỂM TRA B41",IF(AND(ISNUMBER(SEARCH("PP41",B42)),G42=""),"PP41: THIẾU GIỜ B40 HOẶC QUỸ GIỜ",IF(AND(ISNUMBER(SEARCH("PP41",B42)),N42&gt;0),"PP41: CÒN DÒNG B40 CHƯA ĐẠT",IF(AND(ISNUMBER(SEARCH("PP41",B42)),COUNTIFS('[78]4'!$B$3:$B$202,A42,'[78]4'!$M$3:$M$202,"&lt;&gt;Ước lượng tham khảo",'[78]4'!$P$3:$P$202,"&lt;&gt;ĐẠT")&gt;0),"PP41: B41 CHƯA ĐỦ CĂN CỨ",IF(AND(ISNUMBER(SEARCH("PP40",B42)),H42=""),"PP40: THIẾU SỐ NGƯỜI",IF(AND(ISNUMBER(SEARCH("PP42",B42)),I42=""),"PP42: THIẾU SỐ NGƯỜI",IF(K42="","THIẾU NGUỒN/GIẢI TRÌNH",IF(J42="","CHƯA KẾT LUẬN NGƯỜI CẦN BỐ TRÍ",IF(L42&lt;&gt;"Đã kiểm chứng","CHỜ XÁC NHẬN NGHIỆP VỤ","ĐẠT")))))))))))))))))</f>
        <v/>
      </c>
      <c r="N42" s="83" t="str">
        <f>IF(A42="","",COUNTIFS('3. B1_KhoiLuong'!$B$3:$B$202,A42,'3. B1_KhoiLuong'!$R$3:$R$202,"&lt;&gt;ĐẠT"))</f>
        <v/>
      </c>
    </row>
    <row r="43" spans="1:14" ht="18.75">
      <c r="A43" s="81"/>
      <c r="B43" s="81"/>
      <c r="C43" s="84" t="str">
        <f>IF(A43="","",IF(COUNTIFS('3. B1_KhoiLuong'!$B$3:$B$202,A43,'3. B1_KhoiLuong'!$R$3:$R$202,"ĐẠT")=0,"",SUMIFS('3. B1_KhoiLuong'!$G$3:$G$202,'3. B1_KhoiLuong'!$B$3:$B$202,A43,'3. B1_KhoiLuong'!$R$3:$R$202,"ĐẠT")))</f>
        <v/>
      </c>
      <c r="D43" s="84" t="str">
        <f>IF(A43="","",SUMIFS('5. B2_ThayDoi'!$F$3:$F$202,'5. B2_ThayDoi'!$B$3:$B$202,A43))</f>
        <v/>
      </c>
      <c r="E43" s="84" t="str">
        <f t="shared" si="2"/>
        <v/>
      </c>
      <c r="F43" s="85" t="str">
        <f>IF(A43="","",IFERROR(IF(INDEX('6. C1_VTVL'!$E$3:$E$202,MATCH(A43,'6. C1_VTVL'!$A$3:$A$202,0))="","",INDEX('6. C1_VTVL'!$E$3:$E$202,MATCH(A43,'6. C1_VTVL'!$A$3:$A$202,0))),""))</f>
        <v/>
      </c>
      <c r="G43" s="86" t="str">
        <f t="shared" si="3"/>
        <v/>
      </c>
      <c r="H43" s="81"/>
      <c r="I43" s="81"/>
      <c r="J43" s="81"/>
      <c r="K43" s="81"/>
      <c r="L43" s="81"/>
      <c r="M43" s="83" t="str">
        <f>IF(A43="","",IF(NOT(OR(B43="PP41",B43="PP42",B43="PP43",B43="PP41+PP42",B43="PP41+PP43",B43="PP42+PP43")),"PHƯƠNG PHÁP KHÔNG HỢP LỆ",IF(COUNTIF('[79]6'!$A$3:$A$202,A43)&gt;1,"TRÙNG MÃ VTVL Ở C41",IF(AND(ISNUMBER(SEARCH("PP42",B43)),IFERROR(INDEX('[79]6'!$K$3:$K$202,MATCH(A43,'[79]6'!$A$3:$A$202,0)),"")&lt;&gt;"ĐẠT"),"PP42: C41 CHƯA ĐỦ CĂN CỨ",IF(A43="","",IF(COUNTIF('[79]6'!$A$3:$A$202,A43)=0,"MÃ VTVL CHƯA CÓ Ở C41",IF(COUNTIF($A$3:$A$202,A43)&gt;1,"TRÙNG MÃ VTVL",IF(B43="","CHƯA CHỌN PHƯƠNG PHÁP",IF(AND(ISNUMBER(SEARCH("PP42",B43)),E43&lt;&gt;"",E43&lt;0),"GIỜ RÒNG ÂM – KIỂM TRA B42",IF(AND(ISNUMBER(SEARCH("PP42",B43)),G43=""),"PP42: THIẾU GIỜ B41 HOẶC QUỸ GIỜ",IF(AND(ISNUMBER(SEARCH("PP42",B43)),N43&gt;0),"PP42: CÒN DÒNG B41 CHƯA ĐẠT",IF(AND(ISNUMBER(SEARCH("PP42",B43)),COUNTIFS('[80]4'!$B$3:$B$202,A43,'[80]4'!$M$3:$M$202,"&lt;&gt;Ước lượng tham khảo",'[80]4'!$P$3:$P$202,"&lt;&gt;ĐẠT")&gt;0),"PP42: B42 CHƯA ĐỦ CĂN CỨ",IF(AND(ISNUMBER(SEARCH("PP41",B43)),H43=""),"PP41: THIẾU SỐ NGƯỜI",IF(AND(ISNUMBER(SEARCH("PP43",B43)),I43=""),"PP43: THIẾU SỐ NGƯỜI",IF(K43="","THIẾU NGUỒN/GIẢI TRÌNH",IF(J43="","CHƯA KẾT LUẬN NGƯỜI CẦN BỐ TRÍ",IF(L43&lt;&gt;"Đã kiểm chứng","CHỜ XÁC NHẬN NGHIỆP VỤ","ĐẠT")))))))))))))))))</f>
        <v/>
      </c>
      <c r="N43" s="83" t="str">
        <f>IF(A43="","",COUNTIFS('3. B1_KhoiLuong'!$B$3:$B$202,A43,'3. B1_KhoiLuong'!$R$3:$R$202,"&lt;&gt;ĐẠT"))</f>
        <v/>
      </c>
    </row>
    <row r="44" spans="1:14" ht="18.75">
      <c r="A44" s="81"/>
      <c r="B44" s="81"/>
      <c r="C44" s="84" t="str">
        <f>IF(A44="","",IF(COUNTIFS('3. B1_KhoiLuong'!$B$3:$B$202,A44,'3. B1_KhoiLuong'!$R$3:$R$202,"ĐẠT")=0,"",SUMIFS('3. B1_KhoiLuong'!$G$3:$G$202,'3. B1_KhoiLuong'!$B$3:$B$202,A44,'3. B1_KhoiLuong'!$R$3:$R$202,"ĐẠT")))</f>
        <v/>
      </c>
      <c r="D44" s="84" t="str">
        <f>IF(A44="","",SUMIFS('5. B2_ThayDoi'!$F$3:$F$202,'5. B2_ThayDoi'!$B$3:$B$202,A44))</f>
        <v/>
      </c>
      <c r="E44" s="84" t="str">
        <f t="shared" si="2"/>
        <v/>
      </c>
      <c r="F44" s="85" t="str">
        <f>IF(A44="","",IFERROR(IF(INDEX('6. C1_VTVL'!$E$3:$E$202,MATCH(A44,'6. C1_VTVL'!$A$3:$A$202,0))="","",INDEX('6. C1_VTVL'!$E$3:$E$202,MATCH(A44,'6. C1_VTVL'!$A$3:$A$202,0))),""))</f>
        <v/>
      </c>
      <c r="G44" s="86" t="str">
        <f t="shared" si="3"/>
        <v/>
      </c>
      <c r="H44" s="81"/>
      <c r="I44" s="81"/>
      <c r="J44" s="81"/>
      <c r="K44" s="81"/>
      <c r="L44" s="81"/>
      <c r="M44" s="83" t="str">
        <f>IF(A44="","",IF(NOT(OR(B44="PP42",B44="PP43",B44="PP44",B44="PP42+PP43",B44="PP42+PP44",B44="PP43+PP44")),"PHƯƠNG PHÁP KHÔNG HỢP LỆ",IF(COUNTIF('[81]6'!$A$3:$A$202,A44)&gt;1,"TRÙNG MÃ VTVL Ở C42",IF(AND(ISNUMBER(SEARCH("PP43",B44)),IFERROR(INDEX('[81]6'!$K$3:$K$202,MATCH(A44,'[81]6'!$A$3:$A$202,0)),"")&lt;&gt;"ĐẠT"),"PP43: C42 CHƯA ĐỦ CĂN CỨ",IF(A44="","",IF(COUNTIF('[81]6'!$A$3:$A$202,A44)=0,"MÃ VTVL CHƯA CÓ Ở C42",IF(COUNTIF($A$3:$A$202,A44)&gt;1,"TRÙNG MÃ VTVL",IF(B44="","CHƯA CHỌN PHƯƠNG PHÁP",IF(AND(ISNUMBER(SEARCH("PP43",B44)),E44&lt;&gt;"",E44&lt;0),"GIỜ RÒNG ÂM – KIỂM TRA B43",IF(AND(ISNUMBER(SEARCH("PP43",B44)),G44=""),"PP43: THIẾU GIỜ B42 HOẶC QUỸ GIỜ",IF(AND(ISNUMBER(SEARCH("PP43",B44)),N44&gt;0),"PP43: CÒN DÒNG B42 CHƯA ĐẠT",IF(AND(ISNUMBER(SEARCH("PP43",B44)),COUNTIFS('[82]4'!$B$3:$B$202,A44,'[82]4'!$M$3:$M$202,"&lt;&gt;Ước lượng tham khảo",'[82]4'!$P$3:$P$202,"&lt;&gt;ĐẠT")&gt;0),"PP43: B43 CHƯA ĐỦ CĂN CỨ",IF(AND(ISNUMBER(SEARCH("PP42",B44)),H44=""),"PP42: THIẾU SỐ NGƯỜI",IF(AND(ISNUMBER(SEARCH("PP44",B44)),I44=""),"PP44: THIẾU SỐ NGƯỜI",IF(K44="","THIẾU NGUỒN/GIẢI TRÌNH",IF(J44="","CHƯA KẾT LUẬN NGƯỜI CẦN BỐ TRÍ",IF(L44&lt;&gt;"Đã kiểm chứng","CHỜ XÁC NHẬN NGHIỆP VỤ","ĐẠT")))))))))))))))))</f>
        <v/>
      </c>
      <c r="N44" s="83" t="str">
        <f>IF(A44="","",COUNTIFS('3. B1_KhoiLuong'!$B$3:$B$202,A44,'3. B1_KhoiLuong'!$R$3:$R$202,"&lt;&gt;ĐẠT"))</f>
        <v/>
      </c>
    </row>
    <row r="45" spans="1:14" ht="18.75">
      <c r="A45" s="81"/>
      <c r="B45" s="81"/>
      <c r="C45" s="84" t="str">
        <f>IF(A45="","",IF(COUNTIFS('3. B1_KhoiLuong'!$B$3:$B$202,A45,'3. B1_KhoiLuong'!$R$3:$R$202,"ĐẠT")=0,"",SUMIFS('3. B1_KhoiLuong'!$G$3:$G$202,'3. B1_KhoiLuong'!$B$3:$B$202,A45,'3. B1_KhoiLuong'!$R$3:$R$202,"ĐẠT")))</f>
        <v/>
      </c>
      <c r="D45" s="84" t="str">
        <f>IF(A45="","",SUMIFS('5. B2_ThayDoi'!$F$3:$F$202,'5. B2_ThayDoi'!$B$3:$B$202,A45))</f>
        <v/>
      </c>
      <c r="E45" s="84" t="str">
        <f t="shared" si="2"/>
        <v/>
      </c>
      <c r="F45" s="85" t="str">
        <f>IF(A45="","",IFERROR(IF(INDEX('6. C1_VTVL'!$E$3:$E$202,MATCH(A45,'6. C1_VTVL'!$A$3:$A$202,0))="","",INDEX('6. C1_VTVL'!$E$3:$E$202,MATCH(A45,'6. C1_VTVL'!$A$3:$A$202,0))),""))</f>
        <v/>
      </c>
      <c r="G45" s="86" t="str">
        <f t="shared" si="3"/>
        <v/>
      </c>
      <c r="H45" s="81"/>
      <c r="I45" s="81"/>
      <c r="J45" s="81"/>
      <c r="K45" s="81"/>
      <c r="L45" s="81"/>
      <c r="M45" s="83" t="str">
        <f>IF(A45="","",IF(NOT(OR(B45="PP43",B45="PP44",B45="PP45",B45="PP43+PP44",B45="PP43+PP45",B45="PP44+PP45")),"PHƯƠNG PHÁP KHÔNG HỢP LỆ",IF(COUNTIF('[83]6'!$A$3:$A$202,A45)&gt;1,"TRÙNG MÃ VTVL Ở C43",IF(AND(ISNUMBER(SEARCH("PP44",B45)),IFERROR(INDEX('[83]6'!$K$3:$K$202,MATCH(A45,'[83]6'!$A$3:$A$202,0)),"")&lt;&gt;"ĐẠT"),"PP44: C43 CHƯA ĐỦ CĂN CỨ",IF(A45="","",IF(COUNTIF('[83]6'!$A$3:$A$202,A45)=0,"MÃ VTVL CHƯA CÓ Ở C43",IF(COUNTIF($A$3:$A$202,A45)&gt;1,"TRÙNG MÃ VTVL",IF(B45="","CHƯA CHỌN PHƯƠNG PHÁP",IF(AND(ISNUMBER(SEARCH("PP44",B45)),E45&lt;&gt;"",E45&lt;0),"GIỜ RÒNG ÂM – KIỂM TRA B44",IF(AND(ISNUMBER(SEARCH("PP44",B45)),G45=""),"PP44: THIẾU GIỜ B43 HOẶC QUỸ GIỜ",IF(AND(ISNUMBER(SEARCH("PP44",B45)),N45&gt;0),"PP44: CÒN DÒNG B43 CHƯA ĐẠT",IF(AND(ISNUMBER(SEARCH("PP44",B45)),COUNTIFS('[84]4'!$B$3:$B$202,A45,'[84]4'!$M$3:$M$202,"&lt;&gt;Ước lượng tham khảo",'[84]4'!$P$3:$P$202,"&lt;&gt;ĐẠT")&gt;0),"PP44: B44 CHƯA ĐỦ CĂN CỨ",IF(AND(ISNUMBER(SEARCH("PP43",B45)),H45=""),"PP43: THIẾU SỐ NGƯỜI",IF(AND(ISNUMBER(SEARCH("PP45",B45)),I45=""),"PP45: THIẾU SỐ NGƯỜI",IF(K45="","THIẾU NGUỒN/GIẢI TRÌNH",IF(J45="","CHƯA KẾT LUẬN NGƯỜI CẦN BỐ TRÍ",IF(L45&lt;&gt;"Đã kiểm chứng","CHỜ XÁC NHẬN NGHIỆP VỤ","ĐẠT")))))))))))))))))</f>
        <v/>
      </c>
      <c r="N45" s="83" t="str">
        <f>IF(A45="","",COUNTIFS('3. B1_KhoiLuong'!$B$3:$B$202,A45,'3. B1_KhoiLuong'!$R$3:$R$202,"&lt;&gt;ĐẠT"))</f>
        <v/>
      </c>
    </row>
    <row r="46" spans="1:14" ht="18.75">
      <c r="A46" s="81"/>
      <c r="B46" s="81"/>
      <c r="C46" s="84" t="str">
        <f>IF(A46="","",IF(COUNTIFS('3. B1_KhoiLuong'!$B$3:$B$202,A46,'3. B1_KhoiLuong'!$R$3:$R$202,"ĐẠT")=0,"",SUMIFS('3. B1_KhoiLuong'!$G$3:$G$202,'3. B1_KhoiLuong'!$B$3:$B$202,A46,'3. B1_KhoiLuong'!$R$3:$R$202,"ĐẠT")))</f>
        <v/>
      </c>
      <c r="D46" s="84" t="str">
        <f>IF(A46="","",SUMIFS('5. B2_ThayDoi'!$F$3:$F$202,'5. B2_ThayDoi'!$B$3:$B$202,A46))</f>
        <v/>
      </c>
      <c r="E46" s="84" t="str">
        <f t="shared" si="2"/>
        <v/>
      </c>
      <c r="F46" s="85" t="str">
        <f>IF(A46="","",IFERROR(IF(INDEX('6. C1_VTVL'!$E$3:$E$202,MATCH(A46,'6. C1_VTVL'!$A$3:$A$202,0))="","",INDEX('6. C1_VTVL'!$E$3:$E$202,MATCH(A46,'6. C1_VTVL'!$A$3:$A$202,0))),""))</f>
        <v/>
      </c>
      <c r="G46" s="86" t="str">
        <f t="shared" si="3"/>
        <v/>
      </c>
      <c r="H46" s="81"/>
      <c r="I46" s="81"/>
      <c r="J46" s="81"/>
      <c r="K46" s="81"/>
      <c r="L46" s="81"/>
      <c r="M46" s="83" t="str">
        <f>IF(A46="","",IF(NOT(OR(B46="PP44",B46="PP45",B46="PP46",B46="PP44+PP45",B46="PP44+PP46",B46="PP45+PP46")),"PHƯƠNG PHÁP KHÔNG HỢP LỆ",IF(COUNTIF('[85]6'!$A$3:$A$202,A46)&gt;1,"TRÙNG MÃ VTVL Ở C44",IF(AND(ISNUMBER(SEARCH("PP45",B46)),IFERROR(INDEX('[85]6'!$K$3:$K$202,MATCH(A46,'[85]6'!$A$3:$A$202,0)),"")&lt;&gt;"ĐẠT"),"PP45: C44 CHƯA ĐỦ CĂN CỨ",IF(A46="","",IF(COUNTIF('[85]6'!$A$3:$A$202,A46)=0,"MÃ VTVL CHƯA CÓ Ở C44",IF(COUNTIF($A$3:$A$202,A46)&gt;1,"TRÙNG MÃ VTVL",IF(B46="","CHƯA CHỌN PHƯƠNG PHÁP",IF(AND(ISNUMBER(SEARCH("PP45",B46)),E46&lt;&gt;"",E46&lt;0),"GIỜ RÒNG ÂM – KIỂM TRA B45",IF(AND(ISNUMBER(SEARCH("PP45",B46)),G46=""),"PP45: THIẾU GIỜ B44 HOẶC QUỸ GIỜ",IF(AND(ISNUMBER(SEARCH("PP45",B46)),N46&gt;0),"PP45: CÒN DÒNG B44 CHƯA ĐẠT",IF(AND(ISNUMBER(SEARCH("PP45",B46)),COUNTIFS('[86]4'!$B$3:$B$202,A46,'[86]4'!$M$3:$M$202,"&lt;&gt;Ước lượng tham khảo",'[86]4'!$P$3:$P$202,"&lt;&gt;ĐẠT")&gt;0),"PP45: B45 CHƯA ĐỦ CĂN CỨ",IF(AND(ISNUMBER(SEARCH("PP44",B46)),H46=""),"PP44: THIẾU SỐ NGƯỜI",IF(AND(ISNUMBER(SEARCH("PP46",B46)),I46=""),"PP46: THIẾU SỐ NGƯỜI",IF(K46="","THIẾU NGUỒN/GIẢI TRÌNH",IF(J46="","CHƯA KẾT LUẬN NGƯỜI CẦN BỐ TRÍ",IF(L46&lt;&gt;"Đã kiểm chứng","CHỜ XÁC NHẬN NGHIỆP VỤ","ĐẠT")))))))))))))))))</f>
        <v/>
      </c>
      <c r="N46" s="83" t="str">
        <f>IF(A46="","",COUNTIFS('3. B1_KhoiLuong'!$B$3:$B$202,A46,'3. B1_KhoiLuong'!$R$3:$R$202,"&lt;&gt;ĐẠT"))</f>
        <v/>
      </c>
    </row>
    <row r="47" spans="1:14" ht="18.75">
      <c r="A47" s="81"/>
      <c r="B47" s="81"/>
      <c r="C47" s="84" t="str">
        <f>IF(A47="","",IF(COUNTIFS('3. B1_KhoiLuong'!$B$3:$B$202,A47,'3. B1_KhoiLuong'!$R$3:$R$202,"ĐẠT")=0,"",SUMIFS('3. B1_KhoiLuong'!$G$3:$G$202,'3. B1_KhoiLuong'!$B$3:$B$202,A47,'3. B1_KhoiLuong'!$R$3:$R$202,"ĐẠT")))</f>
        <v/>
      </c>
      <c r="D47" s="84" t="str">
        <f>IF(A47="","",SUMIFS('5. B2_ThayDoi'!$F$3:$F$202,'5. B2_ThayDoi'!$B$3:$B$202,A47))</f>
        <v/>
      </c>
      <c r="E47" s="84" t="str">
        <f t="shared" si="2"/>
        <v/>
      </c>
      <c r="F47" s="85" t="str">
        <f>IF(A47="","",IFERROR(IF(INDEX('6. C1_VTVL'!$E$3:$E$202,MATCH(A47,'6. C1_VTVL'!$A$3:$A$202,0))="","",INDEX('6. C1_VTVL'!$E$3:$E$202,MATCH(A47,'6. C1_VTVL'!$A$3:$A$202,0))),""))</f>
        <v/>
      </c>
      <c r="G47" s="86" t="str">
        <f t="shared" si="3"/>
        <v/>
      </c>
      <c r="H47" s="81"/>
      <c r="I47" s="81"/>
      <c r="J47" s="81"/>
      <c r="K47" s="81"/>
      <c r="L47" s="81"/>
      <c r="M47" s="83" t="str">
        <f>IF(A47="","",IF(NOT(OR(B47="PP45",B47="PP46",B47="PP47",B47="PP45+PP46",B47="PP45+PP47",B47="PP46+PP47")),"PHƯƠNG PHÁP KHÔNG HỢP LỆ",IF(COUNTIF('[87]6'!$A$3:$A$202,A47)&gt;1,"TRÙNG MÃ VTVL Ở C45",IF(AND(ISNUMBER(SEARCH("PP46",B47)),IFERROR(INDEX('[87]6'!$K$3:$K$202,MATCH(A47,'[87]6'!$A$3:$A$202,0)),"")&lt;&gt;"ĐẠT"),"PP46: C45 CHƯA ĐỦ CĂN CỨ",IF(A47="","",IF(COUNTIF('[87]6'!$A$3:$A$202,A47)=0,"MÃ VTVL CHƯA CÓ Ở C45",IF(COUNTIF($A$3:$A$202,A47)&gt;1,"TRÙNG MÃ VTVL",IF(B47="","CHƯA CHỌN PHƯƠNG PHÁP",IF(AND(ISNUMBER(SEARCH("PP46",B47)),E47&lt;&gt;"",E47&lt;0),"GIỜ RÒNG ÂM – KIỂM TRA B46",IF(AND(ISNUMBER(SEARCH("PP46",B47)),G47=""),"PP46: THIẾU GIỜ B45 HOẶC QUỸ GIỜ",IF(AND(ISNUMBER(SEARCH("PP46",B47)),N47&gt;0),"PP46: CÒN DÒNG B45 CHƯA ĐẠT",IF(AND(ISNUMBER(SEARCH("PP46",B47)),COUNTIFS('[88]4'!$B$3:$B$202,A47,'[88]4'!$M$3:$M$202,"&lt;&gt;Ước lượng tham khảo",'[88]4'!$P$3:$P$202,"&lt;&gt;ĐẠT")&gt;0),"PP46: B46 CHƯA ĐỦ CĂN CỨ",IF(AND(ISNUMBER(SEARCH("PP45",B47)),H47=""),"PP45: THIẾU SỐ NGƯỜI",IF(AND(ISNUMBER(SEARCH("PP47",B47)),I47=""),"PP47: THIẾU SỐ NGƯỜI",IF(K47="","THIẾU NGUỒN/GIẢI TRÌNH",IF(J47="","CHƯA KẾT LUẬN NGƯỜI CẦN BỐ TRÍ",IF(L47&lt;&gt;"Đã kiểm chứng","CHỜ XÁC NHẬN NGHIỆP VỤ","ĐẠT")))))))))))))))))</f>
        <v/>
      </c>
      <c r="N47" s="83" t="str">
        <f>IF(A47="","",COUNTIFS('3. B1_KhoiLuong'!$B$3:$B$202,A47,'3. B1_KhoiLuong'!$R$3:$R$202,"&lt;&gt;ĐẠT"))</f>
        <v/>
      </c>
    </row>
    <row r="48" spans="1:14" ht="18.75">
      <c r="A48" s="81"/>
      <c r="B48" s="81"/>
      <c r="C48" s="84" t="str">
        <f>IF(A48="","",IF(COUNTIFS('3. B1_KhoiLuong'!$B$3:$B$202,A48,'3. B1_KhoiLuong'!$R$3:$R$202,"ĐẠT")=0,"",SUMIFS('3. B1_KhoiLuong'!$G$3:$G$202,'3. B1_KhoiLuong'!$B$3:$B$202,A48,'3. B1_KhoiLuong'!$R$3:$R$202,"ĐẠT")))</f>
        <v/>
      </c>
      <c r="D48" s="84" t="str">
        <f>IF(A48="","",SUMIFS('5. B2_ThayDoi'!$F$3:$F$202,'5. B2_ThayDoi'!$B$3:$B$202,A48))</f>
        <v/>
      </c>
      <c r="E48" s="84" t="str">
        <f t="shared" si="2"/>
        <v/>
      </c>
      <c r="F48" s="85" t="str">
        <f>IF(A48="","",IFERROR(IF(INDEX('6. C1_VTVL'!$E$3:$E$202,MATCH(A48,'6. C1_VTVL'!$A$3:$A$202,0))="","",INDEX('6. C1_VTVL'!$E$3:$E$202,MATCH(A48,'6. C1_VTVL'!$A$3:$A$202,0))),""))</f>
        <v/>
      </c>
      <c r="G48" s="86" t="str">
        <f t="shared" si="3"/>
        <v/>
      </c>
      <c r="H48" s="81"/>
      <c r="I48" s="81"/>
      <c r="J48" s="81"/>
      <c r="K48" s="81"/>
      <c r="L48" s="81"/>
      <c r="M48" s="83" t="str">
        <f>IF(A48="","",IF(NOT(OR(B48="PP46",B48="PP47",B48="PP48",B48="PP46+PP47",B48="PP46+PP48",B48="PP47+PP48")),"PHƯƠNG PHÁP KHÔNG HỢP LỆ",IF(COUNTIF('[89]6'!$A$3:$A$202,A48)&gt;1,"TRÙNG MÃ VTVL Ở C46",IF(AND(ISNUMBER(SEARCH("PP47",B48)),IFERROR(INDEX('[89]6'!$K$3:$K$202,MATCH(A48,'[89]6'!$A$3:$A$202,0)),"")&lt;&gt;"ĐẠT"),"PP47: C46 CHƯA ĐỦ CĂN CỨ",IF(A48="","",IF(COUNTIF('[89]6'!$A$3:$A$202,A48)=0,"MÃ VTVL CHƯA CÓ Ở C46",IF(COUNTIF($A$3:$A$202,A48)&gt;1,"TRÙNG MÃ VTVL",IF(B48="","CHƯA CHỌN PHƯƠNG PHÁP",IF(AND(ISNUMBER(SEARCH("PP47",B48)),E48&lt;&gt;"",E48&lt;0),"GIỜ RÒNG ÂM – KIỂM TRA B47",IF(AND(ISNUMBER(SEARCH("PP47",B48)),G48=""),"PP47: THIẾU GIỜ B46 HOẶC QUỸ GIỜ",IF(AND(ISNUMBER(SEARCH("PP47",B48)),N48&gt;0),"PP47: CÒN DÒNG B46 CHƯA ĐẠT",IF(AND(ISNUMBER(SEARCH("PP47",B48)),COUNTIFS('[90]4'!$B$3:$B$202,A48,'[90]4'!$M$3:$M$202,"&lt;&gt;Ước lượng tham khảo",'[90]4'!$P$3:$P$202,"&lt;&gt;ĐẠT")&gt;0),"PP47: B47 CHƯA ĐỦ CĂN CỨ",IF(AND(ISNUMBER(SEARCH("PP46",B48)),H48=""),"PP46: THIẾU SỐ NGƯỜI",IF(AND(ISNUMBER(SEARCH("PP48",B48)),I48=""),"PP48: THIẾU SỐ NGƯỜI",IF(K48="","THIẾU NGUỒN/GIẢI TRÌNH",IF(J48="","CHƯA KẾT LUẬN NGƯỜI CẦN BỐ TRÍ",IF(L48&lt;&gt;"Đã kiểm chứng","CHỜ XÁC NHẬN NGHIỆP VỤ","ĐẠT")))))))))))))))))</f>
        <v/>
      </c>
      <c r="N48" s="83" t="str">
        <f>IF(A48="","",COUNTIFS('3. B1_KhoiLuong'!$B$3:$B$202,A48,'3. B1_KhoiLuong'!$R$3:$R$202,"&lt;&gt;ĐẠT"))</f>
        <v/>
      </c>
    </row>
    <row r="49" spans="1:14" ht="18.75">
      <c r="A49" s="81"/>
      <c r="B49" s="81"/>
      <c r="C49" s="84" t="str">
        <f>IF(A49="","",IF(COUNTIFS('3. B1_KhoiLuong'!$B$3:$B$202,A49,'3. B1_KhoiLuong'!$R$3:$R$202,"ĐẠT")=0,"",SUMIFS('3. B1_KhoiLuong'!$G$3:$G$202,'3. B1_KhoiLuong'!$B$3:$B$202,A49,'3. B1_KhoiLuong'!$R$3:$R$202,"ĐẠT")))</f>
        <v/>
      </c>
      <c r="D49" s="84" t="str">
        <f>IF(A49="","",SUMIFS('5. B2_ThayDoi'!$F$3:$F$202,'5. B2_ThayDoi'!$B$3:$B$202,A49))</f>
        <v/>
      </c>
      <c r="E49" s="84" t="str">
        <f t="shared" si="2"/>
        <v/>
      </c>
      <c r="F49" s="85" t="str">
        <f>IF(A49="","",IFERROR(IF(INDEX('6. C1_VTVL'!$E$3:$E$202,MATCH(A49,'6. C1_VTVL'!$A$3:$A$202,0))="","",INDEX('6. C1_VTVL'!$E$3:$E$202,MATCH(A49,'6. C1_VTVL'!$A$3:$A$202,0))),""))</f>
        <v/>
      </c>
      <c r="G49" s="86" t="str">
        <f t="shared" si="3"/>
        <v/>
      </c>
      <c r="H49" s="81"/>
      <c r="I49" s="81"/>
      <c r="J49" s="81"/>
      <c r="K49" s="81"/>
      <c r="L49" s="81"/>
      <c r="M49" s="83" t="str">
        <f>IF(A49="","",IF(NOT(OR(B49="PP47",B49="PP48",B49="PP49",B49="PP47+PP48",B49="PP47+PP49",B49="PP48+PP49")),"PHƯƠNG PHÁP KHÔNG HỢP LỆ",IF(COUNTIF('[91]6'!$A$3:$A$202,A49)&gt;1,"TRÙNG MÃ VTVL Ở C47",IF(AND(ISNUMBER(SEARCH("PP48",B49)),IFERROR(INDEX('[91]6'!$K$3:$K$202,MATCH(A49,'[91]6'!$A$3:$A$202,0)),"")&lt;&gt;"ĐẠT"),"PP48: C47 CHƯA ĐỦ CĂN CỨ",IF(A49="","",IF(COUNTIF('[91]6'!$A$3:$A$202,A49)=0,"MÃ VTVL CHƯA CÓ Ở C47",IF(COUNTIF($A$3:$A$202,A49)&gt;1,"TRÙNG MÃ VTVL",IF(B49="","CHƯA CHỌN PHƯƠNG PHÁP",IF(AND(ISNUMBER(SEARCH("PP48",B49)),E49&lt;&gt;"",E49&lt;0),"GIỜ RÒNG ÂM – KIỂM TRA B48",IF(AND(ISNUMBER(SEARCH("PP48",B49)),G49=""),"PP48: THIẾU GIỜ B47 HOẶC QUỸ GIỜ",IF(AND(ISNUMBER(SEARCH("PP48",B49)),N49&gt;0),"PP48: CÒN DÒNG B47 CHƯA ĐẠT",IF(AND(ISNUMBER(SEARCH("PP48",B49)),COUNTIFS('[92]4'!$B$3:$B$202,A49,'[92]4'!$M$3:$M$202,"&lt;&gt;Ước lượng tham khảo",'[92]4'!$P$3:$P$202,"&lt;&gt;ĐẠT")&gt;0),"PP48: B48 CHƯA ĐỦ CĂN CỨ",IF(AND(ISNUMBER(SEARCH("PP47",B49)),H49=""),"PP47: THIẾU SỐ NGƯỜI",IF(AND(ISNUMBER(SEARCH("PP49",B49)),I49=""),"PP49: THIẾU SỐ NGƯỜI",IF(K49="","THIẾU NGUỒN/GIẢI TRÌNH",IF(J49="","CHƯA KẾT LUẬN NGƯỜI CẦN BỐ TRÍ",IF(L49&lt;&gt;"Đã kiểm chứng","CHỜ XÁC NHẬN NGHIỆP VỤ","ĐẠT")))))))))))))))))</f>
        <v/>
      </c>
      <c r="N49" s="83" t="str">
        <f>IF(A49="","",COUNTIFS('3. B1_KhoiLuong'!$B$3:$B$202,A49,'3. B1_KhoiLuong'!$R$3:$R$202,"&lt;&gt;ĐẠT"))</f>
        <v/>
      </c>
    </row>
    <row r="50" spans="1:14" ht="18.75">
      <c r="A50" s="81"/>
      <c r="B50" s="81"/>
      <c r="C50" s="84" t="str">
        <f>IF(A50="","",IF(COUNTIFS('3. B1_KhoiLuong'!$B$3:$B$202,A50,'3. B1_KhoiLuong'!$R$3:$R$202,"ĐẠT")=0,"",SUMIFS('3. B1_KhoiLuong'!$G$3:$G$202,'3. B1_KhoiLuong'!$B$3:$B$202,A50,'3. B1_KhoiLuong'!$R$3:$R$202,"ĐẠT")))</f>
        <v/>
      </c>
      <c r="D50" s="84" t="str">
        <f>IF(A50="","",SUMIFS('5. B2_ThayDoi'!$F$3:$F$202,'5. B2_ThayDoi'!$B$3:$B$202,A50))</f>
        <v/>
      </c>
      <c r="E50" s="84" t="str">
        <f t="shared" si="2"/>
        <v/>
      </c>
      <c r="F50" s="85" t="str">
        <f>IF(A50="","",IFERROR(IF(INDEX('6. C1_VTVL'!$E$3:$E$202,MATCH(A50,'6. C1_VTVL'!$A$3:$A$202,0))="","",INDEX('6. C1_VTVL'!$E$3:$E$202,MATCH(A50,'6. C1_VTVL'!$A$3:$A$202,0))),""))</f>
        <v/>
      </c>
      <c r="G50" s="86" t="str">
        <f t="shared" si="3"/>
        <v/>
      </c>
      <c r="H50" s="81"/>
      <c r="I50" s="81"/>
      <c r="J50" s="81"/>
      <c r="K50" s="81"/>
      <c r="L50" s="81"/>
      <c r="M50" s="83" t="str">
        <f>IF(A50="","",IF(NOT(OR(B50="PP48",B50="PP49",B50="PP50",B50="PP48+PP49",B50="PP48+PP50",B50="PP49+PP50")),"PHƯƠNG PHÁP KHÔNG HỢP LỆ",IF(COUNTIF('[93]6'!$A$3:$A$202,A50)&gt;1,"TRÙNG MÃ VTVL Ở C48",IF(AND(ISNUMBER(SEARCH("PP49",B50)),IFERROR(INDEX('[93]6'!$K$3:$K$202,MATCH(A50,'[93]6'!$A$3:$A$202,0)),"")&lt;&gt;"ĐẠT"),"PP49: C48 CHƯA ĐỦ CĂN CỨ",IF(A50="","",IF(COUNTIF('[93]6'!$A$3:$A$202,A50)=0,"MÃ VTVL CHƯA CÓ Ở C48",IF(COUNTIF($A$3:$A$202,A50)&gt;1,"TRÙNG MÃ VTVL",IF(B50="","CHƯA CHỌN PHƯƠNG PHÁP",IF(AND(ISNUMBER(SEARCH("PP49",B50)),E50&lt;&gt;"",E50&lt;0),"GIỜ RÒNG ÂM – KIỂM TRA B49",IF(AND(ISNUMBER(SEARCH("PP49",B50)),G50=""),"PP49: THIẾU GIỜ B48 HOẶC QUỸ GIỜ",IF(AND(ISNUMBER(SEARCH("PP49",B50)),N50&gt;0),"PP49: CÒN DÒNG B48 CHƯA ĐẠT",IF(AND(ISNUMBER(SEARCH("PP49",B50)),COUNTIFS('[94]4'!$B$3:$B$202,A50,'[94]4'!$M$3:$M$202,"&lt;&gt;Ước lượng tham khảo",'[94]4'!$P$3:$P$202,"&lt;&gt;ĐẠT")&gt;0),"PP49: B49 CHƯA ĐỦ CĂN CỨ",IF(AND(ISNUMBER(SEARCH("PP48",B50)),H50=""),"PP48: THIẾU SỐ NGƯỜI",IF(AND(ISNUMBER(SEARCH("PP50",B50)),I50=""),"PP50: THIẾU SỐ NGƯỜI",IF(K50="","THIẾU NGUỒN/GIẢI TRÌNH",IF(J50="","CHƯA KẾT LUẬN NGƯỜI CẦN BỐ TRÍ",IF(L50&lt;&gt;"Đã kiểm chứng","CHỜ XÁC NHẬN NGHIỆP VỤ","ĐẠT")))))))))))))))))</f>
        <v/>
      </c>
      <c r="N50" s="83" t="str">
        <f>IF(A50="","",COUNTIFS('3. B1_KhoiLuong'!$B$3:$B$202,A50,'3. B1_KhoiLuong'!$R$3:$R$202,"&lt;&gt;ĐẠT"))</f>
        <v/>
      </c>
    </row>
    <row r="51" spans="1:14" ht="18.75">
      <c r="A51" s="81"/>
      <c r="B51" s="81"/>
      <c r="C51" s="84" t="str">
        <f>IF(A51="","",IF(COUNTIFS('3. B1_KhoiLuong'!$B$3:$B$202,A51,'3. B1_KhoiLuong'!$R$3:$R$202,"ĐẠT")=0,"",SUMIFS('3. B1_KhoiLuong'!$G$3:$G$202,'3. B1_KhoiLuong'!$B$3:$B$202,A51,'3. B1_KhoiLuong'!$R$3:$R$202,"ĐẠT")))</f>
        <v/>
      </c>
      <c r="D51" s="84" t="str">
        <f>IF(A51="","",SUMIFS('5. B2_ThayDoi'!$F$3:$F$202,'5. B2_ThayDoi'!$B$3:$B$202,A51))</f>
        <v/>
      </c>
      <c r="E51" s="84" t="str">
        <f t="shared" si="2"/>
        <v/>
      </c>
      <c r="F51" s="85" t="str">
        <f>IF(A51="","",IFERROR(IF(INDEX('6. C1_VTVL'!$E$3:$E$202,MATCH(A51,'6. C1_VTVL'!$A$3:$A$202,0))="","",INDEX('6. C1_VTVL'!$E$3:$E$202,MATCH(A51,'6. C1_VTVL'!$A$3:$A$202,0))),""))</f>
        <v/>
      </c>
      <c r="G51" s="86" t="str">
        <f t="shared" si="3"/>
        <v/>
      </c>
      <c r="H51" s="81"/>
      <c r="I51" s="81"/>
      <c r="J51" s="81"/>
      <c r="K51" s="81"/>
      <c r="L51" s="81"/>
      <c r="M51" s="83" t="str">
        <f>IF(A51="","",IF(NOT(OR(B51="PP49",B51="PP50",B51="PP51",B51="PP49+PP50",B51="PP49+PP51",B51="PP50+PP51")),"PHƯƠNG PHÁP KHÔNG HỢP LỆ",IF(COUNTIF('[95]6'!$A$3:$A$202,A51)&gt;1,"TRÙNG MÃ VTVL Ở C49",IF(AND(ISNUMBER(SEARCH("PP50",B51)),IFERROR(INDEX('[95]6'!$K$3:$K$202,MATCH(A51,'[95]6'!$A$3:$A$202,0)),"")&lt;&gt;"ĐẠT"),"PP50: C49 CHƯA ĐỦ CĂN CỨ",IF(A51="","",IF(COUNTIF('[95]6'!$A$3:$A$202,A51)=0,"MÃ VTVL CHƯA CÓ Ở C49",IF(COUNTIF($A$3:$A$202,A51)&gt;1,"TRÙNG MÃ VTVL",IF(B51="","CHƯA CHỌN PHƯƠNG PHÁP",IF(AND(ISNUMBER(SEARCH("PP50",B51)),E51&lt;&gt;"",E51&lt;0),"GIỜ RÒNG ÂM – KIỂM TRA B50",IF(AND(ISNUMBER(SEARCH("PP50",B51)),G51=""),"PP50: THIẾU GIỜ B49 HOẶC QUỸ GIỜ",IF(AND(ISNUMBER(SEARCH("PP50",B51)),N51&gt;0),"PP50: CÒN DÒNG B49 CHƯA ĐẠT",IF(AND(ISNUMBER(SEARCH("PP50",B51)),COUNTIFS('[96]4'!$B$3:$B$202,A51,'[96]4'!$M$3:$M$202,"&lt;&gt;Ước lượng tham khảo",'[96]4'!$P$3:$P$202,"&lt;&gt;ĐẠT")&gt;0),"PP50: B50 CHƯA ĐỦ CĂN CỨ",IF(AND(ISNUMBER(SEARCH("PP49",B51)),H51=""),"PP49: THIẾU SỐ NGƯỜI",IF(AND(ISNUMBER(SEARCH("PP51",B51)),I51=""),"PP51: THIẾU SỐ NGƯỜI",IF(K51="","THIẾU NGUỒN/GIẢI TRÌNH",IF(J51="","CHƯA KẾT LUẬN NGƯỜI CẦN BỐ TRÍ",IF(L51&lt;&gt;"Đã kiểm chứng","CHỜ XÁC NHẬN NGHIỆP VỤ","ĐẠT")))))))))))))))))</f>
        <v/>
      </c>
      <c r="N51" s="83" t="str">
        <f>IF(A51="","",COUNTIFS('3. B1_KhoiLuong'!$B$3:$B$202,A51,'3. B1_KhoiLuong'!$R$3:$R$202,"&lt;&gt;ĐẠT"))</f>
        <v/>
      </c>
    </row>
    <row r="52" spans="1:14" ht="18.75">
      <c r="A52" s="81"/>
      <c r="B52" s="81"/>
      <c r="C52" s="84" t="str">
        <f>IF(A52="","",IF(COUNTIFS('3. B1_KhoiLuong'!$B$3:$B$202,A52,'3. B1_KhoiLuong'!$R$3:$R$202,"ĐẠT")=0,"",SUMIFS('3. B1_KhoiLuong'!$G$3:$G$202,'3. B1_KhoiLuong'!$B$3:$B$202,A52,'3. B1_KhoiLuong'!$R$3:$R$202,"ĐẠT")))</f>
        <v/>
      </c>
      <c r="D52" s="84" t="str">
        <f>IF(A52="","",SUMIFS('5. B2_ThayDoi'!$F$3:$F$202,'5. B2_ThayDoi'!$B$3:$B$202,A52))</f>
        <v/>
      </c>
      <c r="E52" s="84" t="str">
        <f t="shared" si="2"/>
        <v/>
      </c>
      <c r="F52" s="85" t="str">
        <f>IF(A52="","",IFERROR(IF(INDEX('6. C1_VTVL'!$E$3:$E$202,MATCH(A52,'6. C1_VTVL'!$A$3:$A$202,0))="","",INDEX('6. C1_VTVL'!$E$3:$E$202,MATCH(A52,'6. C1_VTVL'!$A$3:$A$202,0))),""))</f>
        <v/>
      </c>
      <c r="G52" s="86" t="str">
        <f t="shared" si="3"/>
        <v/>
      </c>
      <c r="H52" s="81"/>
      <c r="I52" s="81"/>
      <c r="J52" s="81"/>
      <c r="K52" s="81"/>
      <c r="L52" s="81"/>
      <c r="M52" s="83" t="str">
        <f>IF(A52="","",IF(NOT(OR(B52="PP50",B52="PP51",B52="PP52",B52="PP50+PP51",B52="PP50+PP52",B52="PP51+PP52")),"PHƯƠNG PHÁP KHÔNG HỢP LỆ",IF(COUNTIF('[97]6'!$A$3:$A$202,A52)&gt;1,"TRÙNG MÃ VTVL Ở C50",IF(AND(ISNUMBER(SEARCH("PP51",B52)),IFERROR(INDEX('[97]6'!$K$3:$K$202,MATCH(A52,'[97]6'!$A$3:$A$202,0)),"")&lt;&gt;"ĐẠT"),"PP51: C50 CHƯA ĐỦ CĂN CỨ",IF(A52="","",IF(COUNTIF('[97]6'!$A$3:$A$202,A52)=0,"MÃ VTVL CHƯA CÓ Ở C50",IF(COUNTIF($A$3:$A$202,A52)&gt;1,"TRÙNG MÃ VTVL",IF(B52="","CHƯA CHỌN PHƯƠNG PHÁP",IF(AND(ISNUMBER(SEARCH("PP51",B52)),E52&lt;&gt;"",E52&lt;0),"GIỜ RÒNG ÂM – KIỂM TRA B51",IF(AND(ISNUMBER(SEARCH("PP51",B52)),G52=""),"PP51: THIẾU GIỜ B50 HOẶC QUỸ GIỜ",IF(AND(ISNUMBER(SEARCH("PP51",B52)),N52&gt;0),"PP51: CÒN DÒNG B50 CHƯA ĐẠT",IF(AND(ISNUMBER(SEARCH("PP51",B52)),COUNTIFS('[98]4'!$B$3:$B$202,A52,'[98]4'!$M$3:$M$202,"&lt;&gt;Ước lượng tham khảo",'[98]4'!$P$3:$P$202,"&lt;&gt;ĐẠT")&gt;0),"PP51: B51 CHƯA ĐỦ CĂN CỨ",IF(AND(ISNUMBER(SEARCH("PP50",B52)),H52=""),"PP50: THIẾU SỐ NGƯỜI",IF(AND(ISNUMBER(SEARCH("PP52",B52)),I52=""),"PP52: THIẾU SỐ NGƯỜI",IF(K52="","THIẾU NGUỒN/GIẢI TRÌNH",IF(J52="","CHƯA KẾT LUẬN NGƯỜI CẦN BỐ TRÍ",IF(L52&lt;&gt;"Đã kiểm chứng","CHỜ XÁC NHẬN NGHIỆP VỤ","ĐẠT")))))))))))))))))</f>
        <v/>
      </c>
      <c r="N52" s="83" t="str">
        <f>IF(A52="","",COUNTIFS('3. B1_KhoiLuong'!$B$3:$B$202,A52,'3. B1_KhoiLuong'!$R$3:$R$202,"&lt;&gt;ĐẠT"))</f>
        <v/>
      </c>
    </row>
    <row r="53" spans="1:14" ht="18.75">
      <c r="A53" s="81"/>
      <c r="B53" s="81"/>
      <c r="C53" s="84" t="str">
        <f>IF(A53="","",IF(COUNTIFS('3. B1_KhoiLuong'!$B$3:$B$202,A53,'3. B1_KhoiLuong'!$R$3:$R$202,"ĐẠT")=0,"",SUMIFS('3. B1_KhoiLuong'!$G$3:$G$202,'3. B1_KhoiLuong'!$B$3:$B$202,A53,'3. B1_KhoiLuong'!$R$3:$R$202,"ĐẠT")))</f>
        <v/>
      </c>
      <c r="D53" s="84" t="str">
        <f>IF(A53="","",SUMIFS('5. B2_ThayDoi'!$F$3:$F$202,'5. B2_ThayDoi'!$B$3:$B$202,A53))</f>
        <v/>
      </c>
      <c r="E53" s="84" t="str">
        <f t="shared" si="2"/>
        <v/>
      </c>
      <c r="F53" s="85" t="str">
        <f>IF(A53="","",IFERROR(IF(INDEX('6. C1_VTVL'!$E$3:$E$202,MATCH(A53,'6. C1_VTVL'!$A$3:$A$202,0))="","",INDEX('6. C1_VTVL'!$E$3:$E$202,MATCH(A53,'6. C1_VTVL'!$A$3:$A$202,0))),""))</f>
        <v/>
      </c>
      <c r="G53" s="86" t="str">
        <f t="shared" si="3"/>
        <v/>
      </c>
      <c r="H53" s="81"/>
      <c r="I53" s="81"/>
      <c r="J53" s="81"/>
      <c r="K53" s="81"/>
      <c r="L53" s="81"/>
      <c r="M53" s="83" t="str">
        <f>IF(A53="","",IF(NOT(OR(B53="PP51",B53="PP52",B53="PP53",B53="PP51+PP52",B53="PP51+PP53",B53="PP52+PP53")),"PHƯƠNG PHÁP KHÔNG HỢP LỆ",IF(COUNTIF('[99]6'!$A$3:$A$202,A53)&gt;1,"TRÙNG MÃ VTVL Ở C51",IF(AND(ISNUMBER(SEARCH("PP52",B53)),IFERROR(INDEX('[99]6'!$K$3:$K$202,MATCH(A53,'[99]6'!$A$3:$A$202,0)),"")&lt;&gt;"ĐẠT"),"PP52: C51 CHƯA ĐỦ CĂN CỨ",IF(A53="","",IF(COUNTIF('[99]6'!$A$3:$A$202,A53)=0,"MÃ VTVL CHƯA CÓ Ở C51",IF(COUNTIF($A$3:$A$202,A53)&gt;1,"TRÙNG MÃ VTVL",IF(B53="","CHƯA CHỌN PHƯƠNG PHÁP",IF(AND(ISNUMBER(SEARCH("PP52",B53)),E53&lt;&gt;"",E53&lt;0),"GIỜ RÒNG ÂM – KIỂM TRA B52",IF(AND(ISNUMBER(SEARCH("PP52",B53)),G53=""),"PP52: THIẾU GIỜ B51 HOẶC QUỸ GIỜ",IF(AND(ISNUMBER(SEARCH("PP52",B53)),N53&gt;0),"PP52: CÒN DÒNG B51 CHƯA ĐẠT",IF(AND(ISNUMBER(SEARCH("PP52",B53)),COUNTIFS('[100]4'!$B$3:$B$202,A53,'[100]4'!$M$3:$M$202,"&lt;&gt;Ước lượng tham khảo",'[100]4'!$P$3:$P$202,"&lt;&gt;ĐẠT")&gt;0),"PP52: B52 CHƯA ĐỦ CĂN CỨ",IF(AND(ISNUMBER(SEARCH("PP51",B53)),H53=""),"PP51: THIẾU SỐ NGƯỜI",IF(AND(ISNUMBER(SEARCH("PP53",B53)),I53=""),"PP53: THIẾU SỐ NGƯỜI",IF(K53="","THIẾU NGUỒN/GIẢI TRÌNH",IF(J53="","CHƯA KẾT LUẬN NGƯỜI CẦN BỐ TRÍ",IF(L53&lt;&gt;"Đã kiểm chứng","CHỜ XÁC NHẬN NGHIỆP VỤ","ĐẠT")))))))))))))))))</f>
        <v/>
      </c>
      <c r="N53" s="83" t="str">
        <f>IF(A53="","",COUNTIFS('3. B1_KhoiLuong'!$B$3:$B$202,A53,'3. B1_KhoiLuong'!$R$3:$R$202,"&lt;&gt;ĐẠT"))</f>
        <v/>
      </c>
    </row>
    <row r="54" spans="1:14" ht="18.75">
      <c r="A54" s="81"/>
      <c r="B54" s="81"/>
      <c r="C54" s="84" t="str">
        <f>IF(A54="","",IF(COUNTIFS('3. B1_KhoiLuong'!$B$3:$B$202,A54,'3. B1_KhoiLuong'!$R$3:$R$202,"ĐẠT")=0,"",SUMIFS('3. B1_KhoiLuong'!$G$3:$G$202,'3. B1_KhoiLuong'!$B$3:$B$202,A54,'3. B1_KhoiLuong'!$R$3:$R$202,"ĐẠT")))</f>
        <v/>
      </c>
      <c r="D54" s="84" t="str">
        <f>IF(A54="","",SUMIFS('5. B2_ThayDoi'!$F$3:$F$202,'5. B2_ThayDoi'!$B$3:$B$202,A54))</f>
        <v/>
      </c>
      <c r="E54" s="84" t="str">
        <f t="shared" si="2"/>
        <v/>
      </c>
      <c r="F54" s="85" t="str">
        <f>IF(A54="","",IFERROR(IF(INDEX('6. C1_VTVL'!$E$3:$E$202,MATCH(A54,'6. C1_VTVL'!$A$3:$A$202,0))="","",INDEX('6. C1_VTVL'!$E$3:$E$202,MATCH(A54,'6. C1_VTVL'!$A$3:$A$202,0))),""))</f>
        <v/>
      </c>
      <c r="G54" s="86" t="str">
        <f t="shared" si="3"/>
        <v/>
      </c>
      <c r="H54" s="81"/>
      <c r="I54" s="81"/>
      <c r="J54" s="81"/>
      <c r="K54" s="81"/>
      <c r="L54" s="81"/>
      <c r="M54" s="83" t="str">
        <f>IF(A54="","",IF(NOT(OR(B54="PP52",B54="PP53",B54="PP54",B54="PP52+PP53",B54="PP52+PP54",B54="PP53+PP54")),"PHƯƠNG PHÁP KHÔNG HỢP LỆ",IF(COUNTIF('[101]6'!$A$3:$A$202,A54)&gt;1,"TRÙNG MÃ VTVL Ở C52",IF(AND(ISNUMBER(SEARCH("PP53",B54)),IFERROR(INDEX('[101]6'!$K$3:$K$202,MATCH(A54,'[101]6'!$A$3:$A$202,0)),"")&lt;&gt;"ĐẠT"),"PP53: C52 CHƯA ĐỦ CĂN CỨ",IF(A54="","",IF(COUNTIF('[101]6'!$A$3:$A$202,A54)=0,"MÃ VTVL CHƯA CÓ Ở C52",IF(COUNTIF($A$3:$A$202,A54)&gt;1,"TRÙNG MÃ VTVL",IF(B54="","CHƯA CHỌN PHƯƠNG PHÁP",IF(AND(ISNUMBER(SEARCH("PP53",B54)),E54&lt;&gt;"",E54&lt;0),"GIỜ RÒNG ÂM – KIỂM TRA B53",IF(AND(ISNUMBER(SEARCH("PP53",B54)),G54=""),"PP53: THIẾU GIỜ B52 HOẶC QUỸ GIỜ",IF(AND(ISNUMBER(SEARCH("PP53",B54)),N54&gt;0),"PP53: CÒN DÒNG B52 CHƯA ĐẠT",IF(AND(ISNUMBER(SEARCH("PP53",B54)),COUNTIFS('[102]4'!$B$3:$B$202,A54,'[102]4'!$M$3:$M$202,"&lt;&gt;Ước lượng tham khảo",'[102]4'!$P$3:$P$202,"&lt;&gt;ĐẠT")&gt;0),"PP53: B53 CHƯA ĐỦ CĂN CỨ",IF(AND(ISNUMBER(SEARCH("PP52",B54)),H54=""),"PP52: THIẾU SỐ NGƯỜI",IF(AND(ISNUMBER(SEARCH("PP54",B54)),I54=""),"PP54: THIẾU SỐ NGƯỜI",IF(K54="","THIẾU NGUỒN/GIẢI TRÌNH",IF(J54="","CHƯA KẾT LUẬN NGƯỜI CẦN BỐ TRÍ",IF(L54&lt;&gt;"Đã kiểm chứng","CHỜ XÁC NHẬN NGHIỆP VỤ","ĐẠT")))))))))))))))))</f>
        <v/>
      </c>
      <c r="N54" s="83" t="str">
        <f>IF(A54="","",COUNTIFS('3. B1_KhoiLuong'!$B$3:$B$202,A54,'3. B1_KhoiLuong'!$R$3:$R$202,"&lt;&gt;ĐẠT"))</f>
        <v/>
      </c>
    </row>
    <row r="55" spans="1:14" ht="18.75">
      <c r="A55" s="81"/>
      <c r="B55" s="81"/>
      <c r="C55" s="84" t="str">
        <f>IF(A55="","",IF(COUNTIFS('3. B1_KhoiLuong'!$B$3:$B$202,A55,'3. B1_KhoiLuong'!$R$3:$R$202,"ĐẠT")=0,"",SUMIFS('3. B1_KhoiLuong'!$G$3:$G$202,'3. B1_KhoiLuong'!$B$3:$B$202,A55,'3. B1_KhoiLuong'!$R$3:$R$202,"ĐẠT")))</f>
        <v/>
      </c>
      <c r="D55" s="84" t="str">
        <f>IF(A55="","",SUMIFS('5. B2_ThayDoi'!$F$3:$F$202,'5. B2_ThayDoi'!$B$3:$B$202,A55))</f>
        <v/>
      </c>
      <c r="E55" s="84" t="str">
        <f t="shared" si="2"/>
        <v/>
      </c>
      <c r="F55" s="85" t="str">
        <f>IF(A55="","",IFERROR(IF(INDEX('6. C1_VTVL'!$E$3:$E$202,MATCH(A55,'6. C1_VTVL'!$A$3:$A$202,0))="","",INDEX('6. C1_VTVL'!$E$3:$E$202,MATCH(A55,'6. C1_VTVL'!$A$3:$A$202,0))),""))</f>
        <v/>
      </c>
      <c r="G55" s="86" t="str">
        <f t="shared" si="3"/>
        <v/>
      </c>
      <c r="H55" s="81"/>
      <c r="I55" s="81"/>
      <c r="J55" s="81"/>
      <c r="K55" s="81"/>
      <c r="L55" s="81"/>
      <c r="M55" s="83" t="str">
        <f>IF(A55="","",IF(NOT(OR(B55="PP53",B55="PP54",B55="PP55",B55="PP53+PP54",B55="PP53+PP55",B55="PP54+PP55")),"PHƯƠNG PHÁP KHÔNG HỢP LỆ",IF(COUNTIF('[103]6'!$A$3:$A$202,A55)&gt;1,"TRÙNG MÃ VTVL Ở C53",IF(AND(ISNUMBER(SEARCH("PP54",B55)),IFERROR(INDEX('[103]6'!$K$3:$K$202,MATCH(A55,'[103]6'!$A$3:$A$202,0)),"")&lt;&gt;"ĐẠT"),"PP54: C53 CHƯA ĐỦ CĂN CỨ",IF(A55="","",IF(COUNTIF('[103]6'!$A$3:$A$202,A55)=0,"MÃ VTVL CHƯA CÓ Ở C53",IF(COUNTIF($A$3:$A$202,A55)&gt;1,"TRÙNG MÃ VTVL",IF(B55="","CHƯA CHỌN PHƯƠNG PHÁP",IF(AND(ISNUMBER(SEARCH("PP54",B55)),E55&lt;&gt;"",E55&lt;0),"GIỜ RÒNG ÂM – KIỂM TRA B54",IF(AND(ISNUMBER(SEARCH("PP54",B55)),G55=""),"PP54: THIẾU GIỜ B53 HOẶC QUỸ GIỜ",IF(AND(ISNUMBER(SEARCH("PP54",B55)),N55&gt;0),"PP54: CÒN DÒNG B53 CHƯA ĐẠT",IF(AND(ISNUMBER(SEARCH("PP54",B55)),COUNTIFS('[104]4'!$B$3:$B$202,A55,'[104]4'!$M$3:$M$202,"&lt;&gt;Ước lượng tham khảo",'[104]4'!$P$3:$P$202,"&lt;&gt;ĐẠT")&gt;0),"PP54: B54 CHƯA ĐỦ CĂN CỨ",IF(AND(ISNUMBER(SEARCH("PP53",B55)),H55=""),"PP53: THIẾU SỐ NGƯỜI",IF(AND(ISNUMBER(SEARCH("PP55",B55)),I55=""),"PP55: THIẾU SỐ NGƯỜI",IF(K55="","THIẾU NGUỒN/GIẢI TRÌNH",IF(J55="","CHƯA KẾT LUẬN NGƯỜI CẦN BỐ TRÍ",IF(L55&lt;&gt;"Đã kiểm chứng","CHỜ XÁC NHẬN NGHIỆP VỤ","ĐẠT")))))))))))))))))</f>
        <v/>
      </c>
      <c r="N55" s="83" t="str">
        <f>IF(A55="","",COUNTIFS('3. B1_KhoiLuong'!$B$3:$B$202,A55,'3. B1_KhoiLuong'!$R$3:$R$202,"&lt;&gt;ĐẠT"))</f>
        <v/>
      </c>
    </row>
    <row r="56" spans="1:14" ht="18.75">
      <c r="A56" s="81"/>
      <c r="B56" s="81"/>
      <c r="C56" s="84" t="str">
        <f>IF(A56="","",IF(COUNTIFS('3. B1_KhoiLuong'!$B$3:$B$202,A56,'3. B1_KhoiLuong'!$R$3:$R$202,"ĐẠT")=0,"",SUMIFS('3. B1_KhoiLuong'!$G$3:$G$202,'3. B1_KhoiLuong'!$B$3:$B$202,A56,'3. B1_KhoiLuong'!$R$3:$R$202,"ĐẠT")))</f>
        <v/>
      </c>
      <c r="D56" s="84" t="str">
        <f>IF(A56="","",SUMIFS('5. B2_ThayDoi'!$F$3:$F$202,'5. B2_ThayDoi'!$B$3:$B$202,A56))</f>
        <v/>
      </c>
      <c r="E56" s="84" t="str">
        <f t="shared" si="2"/>
        <v/>
      </c>
      <c r="F56" s="85" t="str">
        <f>IF(A56="","",IFERROR(IF(INDEX('6. C1_VTVL'!$E$3:$E$202,MATCH(A56,'6. C1_VTVL'!$A$3:$A$202,0))="","",INDEX('6. C1_VTVL'!$E$3:$E$202,MATCH(A56,'6. C1_VTVL'!$A$3:$A$202,0))),""))</f>
        <v/>
      </c>
      <c r="G56" s="86" t="str">
        <f t="shared" si="3"/>
        <v/>
      </c>
      <c r="H56" s="81"/>
      <c r="I56" s="81"/>
      <c r="J56" s="81"/>
      <c r="K56" s="81"/>
      <c r="L56" s="81"/>
      <c r="M56" s="83" t="str">
        <f>IF(A56="","",IF(NOT(OR(B56="PP54",B56="PP55",B56="PP56",B56="PP54+PP55",B56="PP54+PP56",B56="PP55+PP56")),"PHƯƠNG PHÁP KHÔNG HỢP LỆ",IF(COUNTIF('[105]6'!$A$3:$A$202,A56)&gt;1,"TRÙNG MÃ VTVL Ở C54",IF(AND(ISNUMBER(SEARCH("PP55",B56)),IFERROR(INDEX('[105]6'!$K$3:$K$202,MATCH(A56,'[105]6'!$A$3:$A$202,0)),"")&lt;&gt;"ĐẠT"),"PP55: C54 CHƯA ĐỦ CĂN CỨ",IF(A56="","",IF(COUNTIF('[105]6'!$A$3:$A$202,A56)=0,"MÃ VTVL CHƯA CÓ Ở C54",IF(COUNTIF($A$3:$A$202,A56)&gt;1,"TRÙNG MÃ VTVL",IF(B56="","CHƯA CHỌN PHƯƠNG PHÁP",IF(AND(ISNUMBER(SEARCH("PP55",B56)),E56&lt;&gt;"",E56&lt;0),"GIỜ RÒNG ÂM – KIỂM TRA B55",IF(AND(ISNUMBER(SEARCH("PP55",B56)),G56=""),"PP55: THIẾU GIỜ B54 HOẶC QUỸ GIỜ",IF(AND(ISNUMBER(SEARCH("PP55",B56)),N56&gt;0),"PP55: CÒN DÒNG B54 CHƯA ĐẠT",IF(AND(ISNUMBER(SEARCH("PP55",B56)),COUNTIFS('[106]4'!$B$3:$B$202,A56,'[106]4'!$M$3:$M$202,"&lt;&gt;Ước lượng tham khảo",'[106]4'!$P$3:$P$202,"&lt;&gt;ĐẠT")&gt;0),"PP55: B55 CHƯA ĐỦ CĂN CỨ",IF(AND(ISNUMBER(SEARCH("PP54",B56)),H56=""),"PP54: THIẾU SỐ NGƯỜI",IF(AND(ISNUMBER(SEARCH("PP56",B56)),I56=""),"PP56: THIẾU SỐ NGƯỜI",IF(K56="","THIẾU NGUỒN/GIẢI TRÌNH",IF(J56="","CHƯA KẾT LUẬN NGƯỜI CẦN BỐ TRÍ",IF(L56&lt;&gt;"Đã kiểm chứng","CHỜ XÁC NHẬN NGHIỆP VỤ","ĐẠT")))))))))))))))))</f>
        <v/>
      </c>
      <c r="N56" s="83" t="str">
        <f>IF(A56="","",COUNTIFS('3. B1_KhoiLuong'!$B$3:$B$202,A56,'3. B1_KhoiLuong'!$R$3:$R$202,"&lt;&gt;ĐẠT"))</f>
        <v/>
      </c>
    </row>
    <row r="57" spans="1:14" ht="18.75">
      <c r="A57" s="81"/>
      <c r="B57" s="81"/>
      <c r="C57" s="84" t="str">
        <f>IF(A57="","",IF(COUNTIFS('3. B1_KhoiLuong'!$B$3:$B$202,A57,'3. B1_KhoiLuong'!$R$3:$R$202,"ĐẠT")=0,"",SUMIFS('3. B1_KhoiLuong'!$G$3:$G$202,'3. B1_KhoiLuong'!$B$3:$B$202,A57,'3. B1_KhoiLuong'!$R$3:$R$202,"ĐẠT")))</f>
        <v/>
      </c>
      <c r="D57" s="84" t="str">
        <f>IF(A57="","",SUMIFS('5. B2_ThayDoi'!$F$3:$F$202,'5. B2_ThayDoi'!$B$3:$B$202,A57))</f>
        <v/>
      </c>
      <c r="E57" s="84" t="str">
        <f t="shared" si="2"/>
        <v/>
      </c>
      <c r="F57" s="85" t="str">
        <f>IF(A57="","",IFERROR(IF(INDEX('6. C1_VTVL'!$E$3:$E$202,MATCH(A57,'6. C1_VTVL'!$A$3:$A$202,0))="","",INDEX('6. C1_VTVL'!$E$3:$E$202,MATCH(A57,'6. C1_VTVL'!$A$3:$A$202,0))),""))</f>
        <v/>
      </c>
      <c r="G57" s="86" t="str">
        <f t="shared" si="3"/>
        <v/>
      </c>
      <c r="H57" s="81"/>
      <c r="I57" s="81"/>
      <c r="J57" s="81"/>
      <c r="K57" s="81"/>
      <c r="L57" s="81"/>
      <c r="M57" s="83" t="str">
        <f>IF(A57="","",IF(NOT(OR(B57="PP55",B57="PP56",B57="PP57",B57="PP55+PP56",B57="PP55+PP57",B57="PP56+PP57")),"PHƯƠNG PHÁP KHÔNG HỢP LỆ",IF(COUNTIF('[107]6'!$A$3:$A$202,A57)&gt;1,"TRÙNG MÃ VTVL Ở C55",IF(AND(ISNUMBER(SEARCH("PP56",B57)),IFERROR(INDEX('[107]6'!$K$3:$K$202,MATCH(A57,'[107]6'!$A$3:$A$202,0)),"")&lt;&gt;"ĐẠT"),"PP56: C55 CHƯA ĐỦ CĂN CỨ",IF(A57="","",IF(COUNTIF('[107]6'!$A$3:$A$202,A57)=0,"MÃ VTVL CHƯA CÓ Ở C55",IF(COUNTIF($A$3:$A$202,A57)&gt;1,"TRÙNG MÃ VTVL",IF(B57="","CHƯA CHỌN PHƯƠNG PHÁP",IF(AND(ISNUMBER(SEARCH("PP56",B57)),E57&lt;&gt;"",E57&lt;0),"GIỜ RÒNG ÂM – KIỂM TRA B56",IF(AND(ISNUMBER(SEARCH("PP56",B57)),G57=""),"PP56: THIẾU GIỜ B55 HOẶC QUỸ GIỜ",IF(AND(ISNUMBER(SEARCH("PP56",B57)),N57&gt;0),"PP56: CÒN DÒNG B55 CHƯA ĐẠT",IF(AND(ISNUMBER(SEARCH("PP56",B57)),COUNTIFS('[108]4'!$B$3:$B$202,A57,'[108]4'!$M$3:$M$202,"&lt;&gt;Ước lượng tham khảo",'[108]4'!$P$3:$P$202,"&lt;&gt;ĐẠT")&gt;0),"PP56: B56 CHƯA ĐỦ CĂN CỨ",IF(AND(ISNUMBER(SEARCH("PP55",B57)),H57=""),"PP55: THIẾU SỐ NGƯỜI",IF(AND(ISNUMBER(SEARCH("PP57",B57)),I57=""),"PP57: THIẾU SỐ NGƯỜI",IF(K57="","THIẾU NGUỒN/GIẢI TRÌNH",IF(J57="","CHƯA KẾT LUẬN NGƯỜI CẦN BỐ TRÍ",IF(L57&lt;&gt;"Đã kiểm chứng","CHỜ XÁC NHẬN NGHIỆP VỤ","ĐẠT")))))))))))))))))</f>
        <v/>
      </c>
      <c r="N57" s="83" t="str">
        <f>IF(A57="","",COUNTIFS('3. B1_KhoiLuong'!$B$3:$B$202,A57,'3. B1_KhoiLuong'!$R$3:$R$202,"&lt;&gt;ĐẠT"))</f>
        <v/>
      </c>
    </row>
    <row r="58" spans="1:14" ht="18.75">
      <c r="A58" s="81"/>
      <c r="B58" s="81"/>
      <c r="C58" s="84" t="str">
        <f>IF(A58="","",IF(COUNTIFS('3. B1_KhoiLuong'!$B$3:$B$202,A58,'3. B1_KhoiLuong'!$R$3:$R$202,"ĐẠT")=0,"",SUMIFS('3. B1_KhoiLuong'!$G$3:$G$202,'3. B1_KhoiLuong'!$B$3:$B$202,A58,'3. B1_KhoiLuong'!$R$3:$R$202,"ĐẠT")))</f>
        <v/>
      </c>
      <c r="D58" s="84" t="str">
        <f>IF(A58="","",SUMIFS('5. B2_ThayDoi'!$F$3:$F$202,'5. B2_ThayDoi'!$B$3:$B$202,A58))</f>
        <v/>
      </c>
      <c r="E58" s="84" t="str">
        <f t="shared" si="2"/>
        <v/>
      </c>
      <c r="F58" s="85" t="str">
        <f>IF(A58="","",IFERROR(IF(INDEX('6. C1_VTVL'!$E$3:$E$202,MATCH(A58,'6. C1_VTVL'!$A$3:$A$202,0))="","",INDEX('6. C1_VTVL'!$E$3:$E$202,MATCH(A58,'6. C1_VTVL'!$A$3:$A$202,0))),""))</f>
        <v/>
      </c>
      <c r="G58" s="86" t="str">
        <f t="shared" si="3"/>
        <v/>
      </c>
      <c r="H58" s="81"/>
      <c r="I58" s="81"/>
      <c r="J58" s="81"/>
      <c r="K58" s="81"/>
      <c r="L58" s="81"/>
      <c r="M58" s="83" t="str">
        <f>IF(A58="","",IF(NOT(OR(B58="PP56",B58="PP57",B58="PP58",B58="PP56+PP57",B58="PP56+PP58",B58="PP57+PP58")),"PHƯƠNG PHÁP KHÔNG HỢP LỆ",IF(COUNTIF('[109]6'!$A$3:$A$202,A58)&gt;1,"TRÙNG MÃ VTVL Ở C56",IF(AND(ISNUMBER(SEARCH("PP57",B58)),IFERROR(INDEX('[109]6'!$K$3:$K$202,MATCH(A58,'[109]6'!$A$3:$A$202,0)),"")&lt;&gt;"ĐẠT"),"PP57: C56 CHƯA ĐỦ CĂN CỨ",IF(A58="","",IF(COUNTIF('[109]6'!$A$3:$A$202,A58)=0,"MÃ VTVL CHƯA CÓ Ở C56",IF(COUNTIF($A$3:$A$202,A58)&gt;1,"TRÙNG MÃ VTVL",IF(B58="","CHƯA CHỌN PHƯƠNG PHÁP",IF(AND(ISNUMBER(SEARCH("PP57",B58)),E58&lt;&gt;"",E58&lt;0),"GIỜ RÒNG ÂM – KIỂM TRA B57",IF(AND(ISNUMBER(SEARCH("PP57",B58)),G58=""),"PP57: THIẾU GIỜ B56 HOẶC QUỸ GIỜ",IF(AND(ISNUMBER(SEARCH("PP57",B58)),N58&gt;0),"PP57: CÒN DÒNG B56 CHƯA ĐẠT",IF(AND(ISNUMBER(SEARCH("PP57",B58)),COUNTIFS('[110]4'!$B$3:$B$202,A58,'[110]4'!$M$3:$M$202,"&lt;&gt;Ước lượng tham khảo",'[110]4'!$P$3:$P$202,"&lt;&gt;ĐẠT")&gt;0),"PP57: B57 CHƯA ĐỦ CĂN CỨ",IF(AND(ISNUMBER(SEARCH("PP56",B58)),H58=""),"PP56: THIẾU SỐ NGƯỜI",IF(AND(ISNUMBER(SEARCH("PP58",B58)),I58=""),"PP58: THIẾU SỐ NGƯỜI",IF(K58="","THIẾU NGUỒN/GIẢI TRÌNH",IF(J58="","CHƯA KẾT LUẬN NGƯỜI CẦN BỐ TRÍ",IF(L58&lt;&gt;"Đã kiểm chứng","CHỜ XÁC NHẬN NGHIỆP VỤ","ĐẠT")))))))))))))))))</f>
        <v/>
      </c>
      <c r="N58" s="83" t="str">
        <f>IF(A58="","",COUNTIFS('3. B1_KhoiLuong'!$B$3:$B$202,A58,'3. B1_KhoiLuong'!$R$3:$R$202,"&lt;&gt;ĐẠT"))</f>
        <v/>
      </c>
    </row>
    <row r="59" spans="1:14" ht="18.75">
      <c r="A59" s="81"/>
      <c r="B59" s="81"/>
      <c r="C59" s="84" t="str">
        <f>IF(A59="","",IF(COUNTIFS('3. B1_KhoiLuong'!$B$3:$B$202,A59,'3. B1_KhoiLuong'!$R$3:$R$202,"ĐẠT")=0,"",SUMIFS('3. B1_KhoiLuong'!$G$3:$G$202,'3. B1_KhoiLuong'!$B$3:$B$202,A59,'3. B1_KhoiLuong'!$R$3:$R$202,"ĐẠT")))</f>
        <v/>
      </c>
      <c r="D59" s="84" t="str">
        <f>IF(A59="","",SUMIFS('5. B2_ThayDoi'!$F$3:$F$202,'5. B2_ThayDoi'!$B$3:$B$202,A59))</f>
        <v/>
      </c>
      <c r="E59" s="84" t="str">
        <f t="shared" si="2"/>
        <v/>
      </c>
      <c r="F59" s="85" t="str">
        <f>IF(A59="","",IFERROR(IF(INDEX('6. C1_VTVL'!$E$3:$E$202,MATCH(A59,'6. C1_VTVL'!$A$3:$A$202,0))="","",INDEX('6. C1_VTVL'!$E$3:$E$202,MATCH(A59,'6. C1_VTVL'!$A$3:$A$202,0))),""))</f>
        <v/>
      </c>
      <c r="G59" s="86" t="str">
        <f t="shared" si="3"/>
        <v/>
      </c>
      <c r="H59" s="81"/>
      <c r="I59" s="81"/>
      <c r="J59" s="81"/>
      <c r="K59" s="81"/>
      <c r="L59" s="81"/>
      <c r="M59" s="83" t="str">
        <f>IF(A59="","",IF(NOT(OR(B59="PP57",B59="PP58",B59="PP59",B59="PP57+PP58",B59="PP57+PP59",B59="PP58+PP59")),"PHƯƠNG PHÁP KHÔNG HỢP LỆ",IF(COUNTIF('[111]6'!$A$3:$A$202,A59)&gt;1,"TRÙNG MÃ VTVL Ở C57",IF(AND(ISNUMBER(SEARCH("PP58",B59)),IFERROR(INDEX('[111]6'!$K$3:$K$202,MATCH(A59,'[111]6'!$A$3:$A$202,0)),"")&lt;&gt;"ĐẠT"),"PP58: C57 CHƯA ĐỦ CĂN CỨ",IF(A59="","",IF(COUNTIF('[111]6'!$A$3:$A$202,A59)=0,"MÃ VTVL CHƯA CÓ Ở C57",IF(COUNTIF($A$3:$A$202,A59)&gt;1,"TRÙNG MÃ VTVL",IF(B59="","CHƯA CHỌN PHƯƠNG PHÁP",IF(AND(ISNUMBER(SEARCH("PP58",B59)),E59&lt;&gt;"",E59&lt;0),"GIỜ RÒNG ÂM – KIỂM TRA B58",IF(AND(ISNUMBER(SEARCH("PP58",B59)),G59=""),"PP58: THIẾU GIỜ B57 HOẶC QUỸ GIỜ",IF(AND(ISNUMBER(SEARCH("PP58",B59)),N59&gt;0),"PP58: CÒN DÒNG B57 CHƯA ĐẠT",IF(AND(ISNUMBER(SEARCH("PP58",B59)),COUNTIFS('[112]4'!$B$3:$B$202,A59,'[112]4'!$M$3:$M$202,"&lt;&gt;Ước lượng tham khảo",'[112]4'!$P$3:$P$202,"&lt;&gt;ĐẠT")&gt;0),"PP58: B58 CHƯA ĐỦ CĂN CỨ",IF(AND(ISNUMBER(SEARCH("PP57",B59)),H59=""),"PP57: THIẾU SỐ NGƯỜI",IF(AND(ISNUMBER(SEARCH("PP59",B59)),I59=""),"PP59: THIẾU SỐ NGƯỜI",IF(K59="","THIẾU NGUỒN/GIẢI TRÌNH",IF(J59="","CHƯA KẾT LUẬN NGƯỜI CẦN BỐ TRÍ",IF(L59&lt;&gt;"Đã kiểm chứng","CHỜ XÁC NHẬN NGHIỆP VỤ","ĐẠT")))))))))))))))))</f>
        <v/>
      </c>
      <c r="N59" s="83" t="str">
        <f>IF(A59="","",COUNTIFS('3. B1_KhoiLuong'!$B$3:$B$202,A59,'3. B1_KhoiLuong'!$R$3:$R$202,"&lt;&gt;ĐẠT"))</f>
        <v/>
      </c>
    </row>
    <row r="60" spans="1:14" ht="18.75">
      <c r="A60" s="81"/>
      <c r="B60" s="81"/>
      <c r="C60" s="84" t="str">
        <f>IF(A60="","",IF(COUNTIFS('3. B1_KhoiLuong'!$B$3:$B$202,A60,'3. B1_KhoiLuong'!$R$3:$R$202,"ĐẠT")=0,"",SUMIFS('3. B1_KhoiLuong'!$G$3:$G$202,'3. B1_KhoiLuong'!$B$3:$B$202,A60,'3. B1_KhoiLuong'!$R$3:$R$202,"ĐẠT")))</f>
        <v/>
      </c>
      <c r="D60" s="84" t="str">
        <f>IF(A60="","",SUMIFS('5. B2_ThayDoi'!$F$3:$F$202,'5. B2_ThayDoi'!$B$3:$B$202,A60))</f>
        <v/>
      </c>
      <c r="E60" s="84" t="str">
        <f t="shared" si="2"/>
        <v/>
      </c>
      <c r="F60" s="85" t="str">
        <f>IF(A60="","",IFERROR(IF(INDEX('6. C1_VTVL'!$E$3:$E$202,MATCH(A60,'6. C1_VTVL'!$A$3:$A$202,0))="","",INDEX('6. C1_VTVL'!$E$3:$E$202,MATCH(A60,'6. C1_VTVL'!$A$3:$A$202,0))),""))</f>
        <v/>
      </c>
      <c r="G60" s="86" t="str">
        <f t="shared" si="3"/>
        <v/>
      </c>
      <c r="H60" s="81"/>
      <c r="I60" s="81"/>
      <c r="J60" s="81"/>
      <c r="K60" s="81"/>
      <c r="L60" s="81"/>
      <c r="M60" s="83" t="str">
        <f>IF(A60="","",IF(NOT(OR(B60="PP58",B60="PP59",B60="PP60",B60="PP58+PP59",B60="PP58+PP60",B60="PP59+PP60")),"PHƯƠNG PHÁP KHÔNG HỢP LỆ",IF(COUNTIF('[113]6'!$A$3:$A$202,A60)&gt;1,"TRÙNG MÃ VTVL Ở C58",IF(AND(ISNUMBER(SEARCH("PP59",B60)),IFERROR(INDEX('[113]6'!$K$3:$K$202,MATCH(A60,'[113]6'!$A$3:$A$202,0)),"")&lt;&gt;"ĐẠT"),"PP59: C58 CHƯA ĐỦ CĂN CỨ",IF(A60="","",IF(COUNTIF('[113]6'!$A$3:$A$202,A60)=0,"MÃ VTVL CHƯA CÓ Ở C58",IF(COUNTIF($A$3:$A$202,A60)&gt;1,"TRÙNG MÃ VTVL",IF(B60="","CHƯA CHỌN PHƯƠNG PHÁP",IF(AND(ISNUMBER(SEARCH("PP59",B60)),E60&lt;&gt;"",E60&lt;0),"GIỜ RÒNG ÂM – KIỂM TRA B59",IF(AND(ISNUMBER(SEARCH("PP59",B60)),G60=""),"PP59: THIẾU GIỜ B58 HOẶC QUỸ GIỜ",IF(AND(ISNUMBER(SEARCH("PP59",B60)),N60&gt;0),"PP59: CÒN DÒNG B58 CHƯA ĐẠT",IF(AND(ISNUMBER(SEARCH("PP59",B60)),COUNTIFS('[114]4'!$B$3:$B$202,A60,'[114]4'!$M$3:$M$202,"&lt;&gt;Ước lượng tham khảo",'[114]4'!$P$3:$P$202,"&lt;&gt;ĐẠT")&gt;0),"PP59: B59 CHƯA ĐỦ CĂN CỨ",IF(AND(ISNUMBER(SEARCH("PP58",B60)),H60=""),"PP58: THIẾU SỐ NGƯỜI",IF(AND(ISNUMBER(SEARCH("PP60",B60)),I60=""),"PP60: THIẾU SỐ NGƯỜI",IF(K60="","THIẾU NGUỒN/GIẢI TRÌNH",IF(J60="","CHƯA KẾT LUẬN NGƯỜI CẦN BỐ TRÍ",IF(L60&lt;&gt;"Đã kiểm chứng","CHỜ XÁC NHẬN NGHIỆP VỤ","ĐẠT")))))))))))))))))</f>
        <v/>
      </c>
      <c r="N60" s="83" t="str">
        <f>IF(A60="","",COUNTIFS('3. B1_KhoiLuong'!$B$3:$B$202,A60,'3. B1_KhoiLuong'!$R$3:$R$202,"&lt;&gt;ĐẠT"))</f>
        <v/>
      </c>
    </row>
    <row r="61" spans="1:14" ht="18.75">
      <c r="A61" s="81"/>
      <c r="B61" s="81"/>
      <c r="C61" s="84" t="str">
        <f>IF(A61="","",IF(COUNTIFS('3. B1_KhoiLuong'!$B$3:$B$202,A61,'3. B1_KhoiLuong'!$R$3:$R$202,"ĐẠT")=0,"",SUMIFS('3. B1_KhoiLuong'!$G$3:$G$202,'3. B1_KhoiLuong'!$B$3:$B$202,A61,'3. B1_KhoiLuong'!$R$3:$R$202,"ĐẠT")))</f>
        <v/>
      </c>
      <c r="D61" s="84" t="str">
        <f>IF(A61="","",SUMIFS('5. B2_ThayDoi'!$F$3:$F$202,'5. B2_ThayDoi'!$B$3:$B$202,A61))</f>
        <v/>
      </c>
      <c r="E61" s="84" t="str">
        <f t="shared" si="2"/>
        <v/>
      </c>
      <c r="F61" s="85" t="str">
        <f>IF(A61="","",IFERROR(IF(INDEX('6. C1_VTVL'!$E$3:$E$202,MATCH(A61,'6. C1_VTVL'!$A$3:$A$202,0))="","",INDEX('6. C1_VTVL'!$E$3:$E$202,MATCH(A61,'6. C1_VTVL'!$A$3:$A$202,0))),""))</f>
        <v/>
      </c>
      <c r="G61" s="86" t="str">
        <f t="shared" si="3"/>
        <v/>
      </c>
      <c r="H61" s="81"/>
      <c r="I61" s="81"/>
      <c r="J61" s="81"/>
      <c r="K61" s="81"/>
      <c r="L61" s="81"/>
      <c r="M61" s="83" t="str">
        <f>IF(A61="","",IF(NOT(OR(B61="PP59",B61="PP60",B61="PP61",B61="PP59+PP60",B61="PP59+PP61",B61="PP60+PP61")),"PHƯƠNG PHÁP KHÔNG HỢP LỆ",IF(COUNTIF('[115]6'!$A$3:$A$202,A61)&gt;1,"TRÙNG MÃ VTVL Ở C59",IF(AND(ISNUMBER(SEARCH("PP60",B61)),IFERROR(INDEX('[115]6'!$K$3:$K$202,MATCH(A61,'[115]6'!$A$3:$A$202,0)),"")&lt;&gt;"ĐẠT"),"PP60: C59 CHƯA ĐỦ CĂN CỨ",IF(A61="","",IF(COUNTIF('[115]6'!$A$3:$A$202,A61)=0,"MÃ VTVL CHƯA CÓ Ở C59",IF(COUNTIF($A$3:$A$202,A61)&gt;1,"TRÙNG MÃ VTVL",IF(B61="","CHƯA CHỌN PHƯƠNG PHÁP",IF(AND(ISNUMBER(SEARCH("PP60",B61)),E61&lt;&gt;"",E61&lt;0),"GIỜ RÒNG ÂM – KIỂM TRA B60",IF(AND(ISNUMBER(SEARCH("PP60",B61)),G61=""),"PP60: THIẾU GIỜ B59 HOẶC QUỸ GIỜ",IF(AND(ISNUMBER(SEARCH("PP60",B61)),N61&gt;0),"PP60: CÒN DÒNG B59 CHƯA ĐẠT",IF(AND(ISNUMBER(SEARCH("PP60",B61)),COUNTIFS('[116]4'!$B$3:$B$202,A61,'[116]4'!$M$3:$M$202,"&lt;&gt;Ước lượng tham khảo",'[116]4'!$P$3:$P$202,"&lt;&gt;ĐẠT")&gt;0),"PP60: B60 CHƯA ĐỦ CĂN CỨ",IF(AND(ISNUMBER(SEARCH("PP59",B61)),H61=""),"PP59: THIẾU SỐ NGƯỜI",IF(AND(ISNUMBER(SEARCH("PP61",B61)),I61=""),"PP61: THIẾU SỐ NGƯỜI",IF(K61="","THIẾU NGUỒN/GIẢI TRÌNH",IF(J61="","CHƯA KẾT LUẬN NGƯỜI CẦN BỐ TRÍ",IF(L61&lt;&gt;"Đã kiểm chứng","CHỜ XÁC NHẬN NGHIỆP VỤ","ĐẠT")))))))))))))))))</f>
        <v/>
      </c>
      <c r="N61" s="83" t="str">
        <f>IF(A61="","",COUNTIFS('3. B1_KhoiLuong'!$B$3:$B$202,A61,'3. B1_KhoiLuong'!$R$3:$R$202,"&lt;&gt;ĐẠT"))</f>
        <v/>
      </c>
    </row>
    <row r="62" spans="1:14" ht="18.75">
      <c r="A62" s="81"/>
      <c r="B62" s="81"/>
      <c r="C62" s="84" t="str">
        <f>IF(A62="","",IF(COUNTIFS('3. B1_KhoiLuong'!$B$3:$B$202,A62,'3. B1_KhoiLuong'!$R$3:$R$202,"ĐẠT")=0,"",SUMIFS('3. B1_KhoiLuong'!$G$3:$G$202,'3. B1_KhoiLuong'!$B$3:$B$202,A62,'3. B1_KhoiLuong'!$R$3:$R$202,"ĐẠT")))</f>
        <v/>
      </c>
      <c r="D62" s="84" t="str">
        <f>IF(A62="","",SUMIFS('5. B2_ThayDoi'!$F$3:$F$202,'5. B2_ThayDoi'!$B$3:$B$202,A62))</f>
        <v/>
      </c>
      <c r="E62" s="84" t="str">
        <f t="shared" si="2"/>
        <v/>
      </c>
      <c r="F62" s="85" t="str">
        <f>IF(A62="","",IFERROR(IF(INDEX('6. C1_VTVL'!$E$3:$E$202,MATCH(A62,'6. C1_VTVL'!$A$3:$A$202,0))="","",INDEX('6. C1_VTVL'!$E$3:$E$202,MATCH(A62,'6. C1_VTVL'!$A$3:$A$202,0))),""))</f>
        <v/>
      </c>
      <c r="G62" s="86" t="str">
        <f t="shared" si="3"/>
        <v/>
      </c>
      <c r="H62" s="81"/>
      <c r="I62" s="81"/>
      <c r="J62" s="81"/>
      <c r="K62" s="81"/>
      <c r="L62" s="81"/>
      <c r="M62" s="83" t="str">
        <f>IF(A62="","",IF(NOT(OR(B62="PP60",B62="PP61",B62="PP62",B62="PP60+PP61",B62="PP60+PP62",B62="PP61+PP62")),"PHƯƠNG PHÁP KHÔNG HỢP LỆ",IF(COUNTIF('[117]6'!$A$3:$A$202,A62)&gt;1,"TRÙNG MÃ VTVL Ở C60",IF(AND(ISNUMBER(SEARCH("PP61",B62)),IFERROR(INDEX('[117]6'!$K$3:$K$202,MATCH(A62,'[117]6'!$A$3:$A$202,0)),"")&lt;&gt;"ĐẠT"),"PP61: C60 CHƯA ĐỦ CĂN CỨ",IF(A62="","",IF(COUNTIF('[117]6'!$A$3:$A$202,A62)=0,"MÃ VTVL CHƯA CÓ Ở C60",IF(COUNTIF($A$3:$A$202,A62)&gt;1,"TRÙNG MÃ VTVL",IF(B62="","CHƯA CHỌN PHƯƠNG PHÁP",IF(AND(ISNUMBER(SEARCH("PP61",B62)),E62&lt;&gt;"",E62&lt;0),"GIỜ RÒNG ÂM – KIỂM TRA B61",IF(AND(ISNUMBER(SEARCH("PP61",B62)),G62=""),"PP61: THIẾU GIỜ B60 HOẶC QUỸ GIỜ",IF(AND(ISNUMBER(SEARCH("PP61",B62)),N62&gt;0),"PP61: CÒN DÒNG B60 CHƯA ĐẠT",IF(AND(ISNUMBER(SEARCH("PP61",B62)),COUNTIFS('[118]4'!$B$3:$B$202,A62,'[118]4'!$M$3:$M$202,"&lt;&gt;Ước lượng tham khảo",'[118]4'!$P$3:$P$202,"&lt;&gt;ĐẠT")&gt;0),"PP61: B61 CHƯA ĐỦ CĂN CỨ",IF(AND(ISNUMBER(SEARCH("PP60",B62)),H62=""),"PP60: THIẾU SỐ NGƯỜI",IF(AND(ISNUMBER(SEARCH("PP62",B62)),I62=""),"PP62: THIẾU SỐ NGƯỜI",IF(K62="","THIẾU NGUỒN/GIẢI TRÌNH",IF(J62="","CHƯA KẾT LUẬN NGƯỜI CẦN BỐ TRÍ",IF(L62&lt;&gt;"Đã kiểm chứng","CHỜ XÁC NHẬN NGHIỆP VỤ","ĐẠT")))))))))))))))))</f>
        <v/>
      </c>
      <c r="N62" s="83" t="str">
        <f>IF(A62="","",COUNTIFS('3. B1_KhoiLuong'!$B$3:$B$202,A62,'3. B1_KhoiLuong'!$R$3:$R$202,"&lt;&gt;ĐẠT"))</f>
        <v/>
      </c>
    </row>
    <row r="63" spans="1:14" ht="18.75">
      <c r="A63" s="81"/>
      <c r="B63" s="81"/>
      <c r="C63" s="84" t="str">
        <f>IF(A63="","",IF(COUNTIFS('3. B1_KhoiLuong'!$B$3:$B$202,A63,'3. B1_KhoiLuong'!$R$3:$R$202,"ĐẠT")=0,"",SUMIFS('3. B1_KhoiLuong'!$G$3:$G$202,'3. B1_KhoiLuong'!$B$3:$B$202,A63,'3. B1_KhoiLuong'!$R$3:$R$202,"ĐẠT")))</f>
        <v/>
      </c>
      <c r="D63" s="84" t="str">
        <f>IF(A63="","",SUMIFS('5. B2_ThayDoi'!$F$3:$F$202,'5. B2_ThayDoi'!$B$3:$B$202,A63))</f>
        <v/>
      </c>
      <c r="E63" s="84" t="str">
        <f t="shared" si="2"/>
        <v/>
      </c>
      <c r="F63" s="85" t="str">
        <f>IF(A63="","",IFERROR(IF(INDEX('6. C1_VTVL'!$E$3:$E$202,MATCH(A63,'6. C1_VTVL'!$A$3:$A$202,0))="","",INDEX('6. C1_VTVL'!$E$3:$E$202,MATCH(A63,'6. C1_VTVL'!$A$3:$A$202,0))),""))</f>
        <v/>
      </c>
      <c r="G63" s="86" t="str">
        <f t="shared" si="3"/>
        <v/>
      </c>
      <c r="H63" s="81"/>
      <c r="I63" s="81"/>
      <c r="J63" s="81"/>
      <c r="K63" s="81"/>
      <c r="L63" s="81"/>
      <c r="M63" s="83" t="str">
        <f>IF(A63="","",IF(NOT(OR(B63="PP61",B63="PP62",B63="PP63",B63="PP61+PP62",B63="PP61+PP63",B63="PP62+PP63")),"PHƯƠNG PHÁP KHÔNG HỢP LỆ",IF(COUNTIF('[119]6'!$A$3:$A$202,A63)&gt;1,"TRÙNG MÃ VTVL Ở C61",IF(AND(ISNUMBER(SEARCH("PP62",B63)),IFERROR(INDEX('[119]6'!$K$3:$K$202,MATCH(A63,'[119]6'!$A$3:$A$202,0)),"")&lt;&gt;"ĐẠT"),"PP62: C61 CHƯA ĐỦ CĂN CỨ",IF(A63="","",IF(COUNTIF('[119]6'!$A$3:$A$202,A63)=0,"MÃ VTVL CHƯA CÓ Ở C61",IF(COUNTIF($A$3:$A$202,A63)&gt;1,"TRÙNG MÃ VTVL",IF(B63="","CHƯA CHỌN PHƯƠNG PHÁP",IF(AND(ISNUMBER(SEARCH("PP62",B63)),E63&lt;&gt;"",E63&lt;0),"GIỜ RÒNG ÂM – KIỂM TRA B62",IF(AND(ISNUMBER(SEARCH("PP62",B63)),G63=""),"PP62: THIẾU GIỜ B61 HOẶC QUỸ GIỜ",IF(AND(ISNUMBER(SEARCH("PP62",B63)),N63&gt;0),"PP62: CÒN DÒNG B61 CHƯA ĐẠT",IF(AND(ISNUMBER(SEARCH("PP62",B63)),COUNTIFS('[120]4'!$B$3:$B$202,A63,'[120]4'!$M$3:$M$202,"&lt;&gt;Ước lượng tham khảo",'[120]4'!$P$3:$P$202,"&lt;&gt;ĐẠT")&gt;0),"PP62: B62 CHƯA ĐỦ CĂN CỨ",IF(AND(ISNUMBER(SEARCH("PP61",B63)),H63=""),"PP61: THIẾU SỐ NGƯỜI",IF(AND(ISNUMBER(SEARCH("PP63",B63)),I63=""),"PP63: THIẾU SỐ NGƯỜI",IF(K63="","THIẾU NGUỒN/GIẢI TRÌNH",IF(J63="","CHƯA KẾT LUẬN NGƯỜI CẦN BỐ TRÍ",IF(L63&lt;&gt;"Đã kiểm chứng","CHỜ XÁC NHẬN NGHIỆP VỤ","ĐẠT")))))))))))))))))</f>
        <v/>
      </c>
      <c r="N63" s="83" t="str">
        <f>IF(A63="","",COUNTIFS('3. B1_KhoiLuong'!$B$3:$B$202,A63,'3. B1_KhoiLuong'!$R$3:$R$202,"&lt;&gt;ĐẠT"))</f>
        <v/>
      </c>
    </row>
    <row r="64" spans="1:14" ht="18.75">
      <c r="A64" s="81"/>
      <c r="B64" s="81"/>
      <c r="C64" s="84" t="str">
        <f>IF(A64="","",IF(COUNTIFS('3. B1_KhoiLuong'!$B$3:$B$202,A64,'3. B1_KhoiLuong'!$R$3:$R$202,"ĐẠT")=0,"",SUMIFS('3. B1_KhoiLuong'!$G$3:$G$202,'3. B1_KhoiLuong'!$B$3:$B$202,A64,'3. B1_KhoiLuong'!$R$3:$R$202,"ĐẠT")))</f>
        <v/>
      </c>
      <c r="D64" s="84" t="str">
        <f>IF(A64="","",SUMIFS('5. B2_ThayDoi'!$F$3:$F$202,'5. B2_ThayDoi'!$B$3:$B$202,A64))</f>
        <v/>
      </c>
      <c r="E64" s="84" t="str">
        <f t="shared" si="2"/>
        <v/>
      </c>
      <c r="F64" s="85" t="str">
        <f>IF(A64="","",IFERROR(IF(INDEX('6. C1_VTVL'!$E$3:$E$202,MATCH(A64,'6. C1_VTVL'!$A$3:$A$202,0))="","",INDEX('6. C1_VTVL'!$E$3:$E$202,MATCH(A64,'6. C1_VTVL'!$A$3:$A$202,0))),""))</f>
        <v/>
      </c>
      <c r="G64" s="86" t="str">
        <f t="shared" si="3"/>
        <v/>
      </c>
      <c r="H64" s="81"/>
      <c r="I64" s="81"/>
      <c r="J64" s="81"/>
      <c r="K64" s="81"/>
      <c r="L64" s="81"/>
      <c r="M64" s="83" t="str">
        <f>IF(A64="","",IF(NOT(OR(B64="PP62",B64="PP63",B64="PP64",B64="PP62+PP63",B64="PP62+PP64",B64="PP63+PP64")),"PHƯƠNG PHÁP KHÔNG HỢP LỆ",IF(COUNTIF('[121]6'!$A$3:$A$202,A64)&gt;1,"TRÙNG MÃ VTVL Ở C62",IF(AND(ISNUMBER(SEARCH("PP63",B64)),IFERROR(INDEX('[121]6'!$K$3:$K$202,MATCH(A64,'[121]6'!$A$3:$A$202,0)),"")&lt;&gt;"ĐẠT"),"PP63: C62 CHƯA ĐỦ CĂN CỨ",IF(A64="","",IF(COUNTIF('[121]6'!$A$3:$A$202,A64)=0,"MÃ VTVL CHƯA CÓ Ở C62",IF(COUNTIF($A$3:$A$202,A64)&gt;1,"TRÙNG MÃ VTVL",IF(B64="","CHƯA CHỌN PHƯƠNG PHÁP",IF(AND(ISNUMBER(SEARCH("PP63",B64)),E64&lt;&gt;"",E64&lt;0),"GIỜ RÒNG ÂM – KIỂM TRA B63",IF(AND(ISNUMBER(SEARCH("PP63",B64)),G64=""),"PP63: THIẾU GIỜ B62 HOẶC QUỸ GIỜ",IF(AND(ISNUMBER(SEARCH("PP63",B64)),N64&gt;0),"PP63: CÒN DÒNG B62 CHƯA ĐẠT",IF(AND(ISNUMBER(SEARCH("PP63",B64)),COUNTIFS('[122]4'!$B$3:$B$202,A64,'[122]4'!$M$3:$M$202,"&lt;&gt;Ước lượng tham khảo",'[122]4'!$P$3:$P$202,"&lt;&gt;ĐẠT")&gt;0),"PP63: B63 CHƯA ĐỦ CĂN CỨ",IF(AND(ISNUMBER(SEARCH("PP62",B64)),H64=""),"PP62: THIẾU SỐ NGƯỜI",IF(AND(ISNUMBER(SEARCH("PP64",B64)),I64=""),"PP64: THIẾU SỐ NGƯỜI",IF(K64="","THIẾU NGUỒN/GIẢI TRÌNH",IF(J64="","CHƯA KẾT LUẬN NGƯỜI CẦN BỐ TRÍ",IF(L64&lt;&gt;"Đã kiểm chứng","CHỜ XÁC NHẬN NGHIỆP VỤ","ĐẠT")))))))))))))))))</f>
        <v/>
      </c>
      <c r="N64" s="83" t="str">
        <f>IF(A64="","",COUNTIFS('3. B1_KhoiLuong'!$B$3:$B$202,A64,'3. B1_KhoiLuong'!$R$3:$R$202,"&lt;&gt;ĐẠT"))</f>
        <v/>
      </c>
    </row>
    <row r="65" spans="1:14" ht="18.75">
      <c r="A65" s="81"/>
      <c r="B65" s="81"/>
      <c r="C65" s="84" t="str">
        <f>IF(A65="","",IF(COUNTIFS('3. B1_KhoiLuong'!$B$3:$B$202,A65,'3. B1_KhoiLuong'!$R$3:$R$202,"ĐẠT")=0,"",SUMIFS('3. B1_KhoiLuong'!$G$3:$G$202,'3. B1_KhoiLuong'!$B$3:$B$202,A65,'3. B1_KhoiLuong'!$R$3:$R$202,"ĐẠT")))</f>
        <v/>
      </c>
      <c r="D65" s="84" t="str">
        <f>IF(A65="","",SUMIFS('5. B2_ThayDoi'!$F$3:$F$202,'5. B2_ThayDoi'!$B$3:$B$202,A65))</f>
        <v/>
      </c>
      <c r="E65" s="84" t="str">
        <f t="shared" si="2"/>
        <v/>
      </c>
      <c r="F65" s="85" t="str">
        <f>IF(A65="","",IFERROR(IF(INDEX('6. C1_VTVL'!$E$3:$E$202,MATCH(A65,'6. C1_VTVL'!$A$3:$A$202,0))="","",INDEX('6. C1_VTVL'!$E$3:$E$202,MATCH(A65,'6. C1_VTVL'!$A$3:$A$202,0))),""))</f>
        <v/>
      </c>
      <c r="G65" s="86" t="str">
        <f t="shared" si="3"/>
        <v/>
      </c>
      <c r="H65" s="81"/>
      <c r="I65" s="81"/>
      <c r="J65" s="81"/>
      <c r="K65" s="81"/>
      <c r="L65" s="81"/>
      <c r="M65" s="83" t="str">
        <f>IF(A65="","",IF(NOT(OR(B65="PP63",B65="PP64",B65="PP65",B65="PP63+PP64",B65="PP63+PP65",B65="PP64+PP65")),"PHƯƠNG PHÁP KHÔNG HỢP LỆ",IF(COUNTIF('[123]6'!$A$3:$A$202,A65)&gt;1,"TRÙNG MÃ VTVL Ở C63",IF(AND(ISNUMBER(SEARCH("PP64",B65)),IFERROR(INDEX('[123]6'!$K$3:$K$202,MATCH(A65,'[123]6'!$A$3:$A$202,0)),"")&lt;&gt;"ĐẠT"),"PP64: C63 CHƯA ĐỦ CĂN CỨ",IF(A65="","",IF(COUNTIF('[123]6'!$A$3:$A$202,A65)=0,"MÃ VTVL CHƯA CÓ Ở C63",IF(COUNTIF($A$3:$A$202,A65)&gt;1,"TRÙNG MÃ VTVL",IF(B65="","CHƯA CHỌN PHƯƠNG PHÁP",IF(AND(ISNUMBER(SEARCH("PP64",B65)),E65&lt;&gt;"",E65&lt;0),"GIỜ RÒNG ÂM – KIỂM TRA B64",IF(AND(ISNUMBER(SEARCH("PP64",B65)),G65=""),"PP64: THIẾU GIỜ B63 HOẶC QUỸ GIỜ",IF(AND(ISNUMBER(SEARCH("PP64",B65)),N65&gt;0),"PP64: CÒN DÒNG B63 CHƯA ĐẠT",IF(AND(ISNUMBER(SEARCH("PP64",B65)),COUNTIFS('[124]4'!$B$3:$B$202,A65,'[124]4'!$M$3:$M$202,"&lt;&gt;Ước lượng tham khảo",'[124]4'!$P$3:$P$202,"&lt;&gt;ĐẠT")&gt;0),"PP64: B64 CHƯA ĐỦ CĂN CỨ",IF(AND(ISNUMBER(SEARCH("PP63",B65)),H65=""),"PP63: THIẾU SỐ NGƯỜI",IF(AND(ISNUMBER(SEARCH("PP65",B65)),I65=""),"PP65: THIẾU SỐ NGƯỜI",IF(K65="","THIẾU NGUỒN/GIẢI TRÌNH",IF(J65="","CHƯA KẾT LUẬN NGƯỜI CẦN BỐ TRÍ",IF(L65&lt;&gt;"Đã kiểm chứng","CHỜ XÁC NHẬN NGHIỆP VỤ","ĐẠT")))))))))))))))))</f>
        <v/>
      </c>
      <c r="N65" s="83" t="str">
        <f>IF(A65="","",COUNTIFS('3. B1_KhoiLuong'!$B$3:$B$202,A65,'3. B1_KhoiLuong'!$R$3:$R$202,"&lt;&gt;ĐẠT"))</f>
        <v/>
      </c>
    </row>
    <row r="66" spans="1:14" ht="18.75">
      <c r="A66" s="81"/>
      <c r="B66" s="81"/>
      <c r="C66" s="84" t="str">
        <f>IF(A66="","",IF(COUNTIFS('3. B1_KhoiLuong'!$B$3:$B$202,A66,'3. B1_KhoiLuong'!$R$3:$R$202,"ĐẠT")=0,"",SUMIFS('3. B1_KhoiLuong'!$G$3:$G$202,'3. B1_KhoiLuong'!$B$3:$B$202,A66,'3. B1_KhoiLuong'!$R$3:$R$202,"ĐẠT")))</f>
        <v/>
      </c>
      <c r="D66" s="84" t="str">
        <f>IF(A66="","",SUMIFS('5. B2_ThayDoi'!$F$3:$F$202,'5. B2_ThayDoi'!$B$3:$B$202,A66))</f>
        <v/>
      </c>
      <c r="E66" s="84" t="str">
        <f t="shared" si="2"/>
        <v/>
      </c>
      <c r="F66" s="85" t="str">
        <f>IF(A66="","",IFERROR(IF(INDEX('6. C1_VTVL'!$E$3:$E$202,MATCH(A66,'6. C1_VTVL'!$A$3:$A$202,0))="","",INDEX('6. C1_VTVL'!$E$3:$E$202,MATCH(A66,'6. C1_VTVL'!$A$3:$A$202,0))),""))</f>
        <v/>
      </c>
      <c r="G66" s="86" t="str">
        <f t="shared" si="3"/>
        <v/>
      </c>
      <c r="H66" s="81"/>
      <c r="I66" s="81"/>
      <c r="J66" s="81"/>
      <c r="K66" s="81"/>
      <c r="L66" s="81"/>
      <c r="M66" s="83" t="str">
        <f>IF(A66="","",IF(NOT(OR(B66="PP64",B66="PP65",B66="PP66",B66="PP64+PP65",B66="PP64+PP66",B66="PP65+PP66")),"PHƯƠNG PHÁP KHÔNG HỢP LỆ",IF(COUNTIF('[125]6'!$A$3:$A$202,A66)&gt;1,"TRÙNG MÃ VTVL Ở C64",IF(AND(ISNUMBER(SEARCH("PP65",B66)),IFERROR(INDEX('[125]6'!$K$3:$K$202,MATCH(A66,'[125]6'!$A$3:$A$202,0)),"")&lt;&gt;"ĐẠT"),"PP65: C64 CHƯA ĐỦ CĂN CỨ",IF(A66="","",IF(COUNTIF('[125]6'!$A$3:$A$202,A66)=0,"MÃ VTVL CHƯA CÓ Ở C64",IF(COUNTIF($A$3:$A$202,A66)&gt;1,"TRÙNG MÃ VTVL",IF(B66="","CHƯA CHỌN PHƯƠNG PHÁP",IF(AND(ISNUMBER(SEARCH("PP65",B66)),E66&lt;&gt;"",E66&lt;0),"GIỜ RÒNG ÂM – KIỂM TRA B65",IF(AND(ISNUMBER(SEARCH("PP65",B66)),G66=""),"PP65: THIẾU GIỜ B64 HOẶC QUỸ GIỜ",IF(AND(ISNUMBER(SEARCH("PP65",B66)),N66&gt;0),"PP65: CÒN DÒNG B64 CHƯA ĐẠT",IF(AND(ISNUMBER(SEARCH("PP65",B66)),COUNTIFS('[126]4'!$B$3:$B$202,A66,'[126]4'!$M$3:$M$202,"&lt;&gt;Ước lượng tham khảo",'[126]4'!$P$3:$P$202,"&lt;&gt;ĐẠT")&gt;0),"PP65: B65 CHƯA ĐỦ CĂN CỨ",IF(AND(ISNUMBER(SEARCH("PP64",B66)),H66=""),"PP64: THIẾU SỐ NGƯỜI",IF(AND(ISNUMBER(SEARCH("PP66",B66)),I66=""),"PP66: THIẾU SỐ NGƯỜI",IF(K66="","THIẾU NGUỒN/GIẢI TRÌNH",IF(J66="","CHƯA KẾT LUẬN NGƯỜI CẦN BỐ TRÍ",IF(L66&lt;&gt;"Đã kiểm chứng","CHỜ XÁC NHẬN NGHIỆP VỤ","ĐẠT")))))))))))))))))</f>
        <v/>
      </c>
      <c r="N66" s="83" t="str">
        <f>IF(A66="","",COUNTIFS('3. B1_KhoiLuong'!$B$3:$B$202,A66,'3. B1_KhoiLuong'!$R$3:$R$202,"&lt;&gt;ĐẠT"))</f>
        <v/>
      </c>
    </row>
    <row r="67" spans="1:14" ht="18.75">
      <c r="A67" s="81"/>
      <c r="B67" s="81"/>
      <c r="C67" s="84" t="str">
        <f>IF(A67="","",IF(COUNTIFS('3. B1_KhoiLuong'!$B$3:$B$202,A67,'3. B1_KhoiLuong'!$R$3:$R$202,"ĐẠT")=0,"",SUMIFS('3. B1_KhoiLuong'!$G$3:$G$202,'3. B1_KhoiLuong'!$B$3:$B$202,A67,'3. B1_KhoiLuong'!$R$3:$R$202,"ĐẠT")))</f>
        <v/>
      </c>
      <c r="D67" s="84" t="str">
        <f>IF(A67="","",SUMIFS('5. B2_ThayDoi'!$F$3:$F$202,'5. B2_ThayDoi'!$B$3:$B$202,A67))</f>
        <v/>
      </c>
      <c r="E67" s="84" t="str">
        <f t="shared" ref="E67:E98" si="4">IF(OR(A67="",C67=""),"",C67+IF(D67="",0,D67))</f>
        <v/>
      </c>
      <c r="F67" s="85" t="str">
        <f>IF(A67="","",IFERROR(IF(INDEX('6. C1_VTVL'!$E$3:$E$202,MATCH(A67,'6. C1_VTVL'!$A$3:$A$202,0))="","",INDEX('6. C1_VTVL'!$E$3:$E$202,MATCH(A67,'6. C1_VTVL'!$A$3:$A$202,0))),""))</f>
        <v/>
      </c>
      <c r="G67" s="86" t="str">
        <f t="shared" ref="G67:G98" si="5">IF(OR(A67="",NOT(ISNUMBER(SEARCH("PP2",B67))),E67="",F67="",E67&lt;0),"",IF(F67&gt;0,E67/F67,""))</f>
        <v/>
      </c>
      <c r="H67" s="81"/>
      <c r="I67" s="81"/>
      <c r="J67" s="81"/>
      <c r="K67" s="81"/>
      <c r="L67" s="81"/>
      <c r="M67" s="83" t="str">
        <f>IF(A67="","",IF(NOT(OR(B67="PP65",B67="PP66",B67="PP67",B67="PP65+PP66",B67="PP65+PP67",B67="PP66+PP67")),"PHƯƠNG PHÁP KHÔNG HỢP LỆ",IF(COUNTIF('[127]6'!$A$3:$A$202,A67)&gt;1,"TRÙNG MÃ VTVL Ở C65",IF(AND(ISNUMBER(SEARCH("PP66",B67)),IFERROR(INDEX('[127]6'!$K$3:$K$202,MATCH(A67,'[127]6'!$A$3:$A$202,0)),"")&lt;&gt;"ĐẠT"),"PP66: C65 CHƯA ĐỦ CĂN CỨ",IF(A67="","",IF(COUNTIF('[127]6'!$A$3:$A$202,A67)=0,"MÃ VTVL CHƯA CÓ Ở C65",IF(COUNTIF($A$3:$A$202,A67)&gt;1,"TRÙNG MÃ VTVL",IF(B67="","CHƯA CHỌN PHƯƠNG PHÁP",IF(AND(ISNUMBER(SEARCH("PP66",B67)),E67&lt;&gt;"",E67&lt;0),"GIỜ RÒNG ÂM – KIỂM TRA B66",IF(AND(ISNUMBER(SEARCH("PP66",B67)),G67=""),"PP66: THIẾU GIỜ B65 HOẶC QUỸ GIỜ",IF(AND(ISNUMBER(SEARCH("PP66",B67)),N67&gt;0),"PP66: CÒN DÒNG B65 CHƯA ĐẠT",IF(AND(ISNUMBER(SEARCH("PP66",B67)),COUNTIFS('[128]4'!$B$3:$B$202,A67,'[128]4'!$M$3:$M$202,"&lt;&gt;Ước lượng tham khảo",'[128]4'!$P$3:$P$202,"&lt;&gt;ĐẠT")&gt;0),"PP66: B66 CHƯA ĐỦ CĂN CỨ",IF(AND(ISNUMBER(SEARCH("PP65",B67)),H67=""),"PP65: THIẾU SỐ NGƯỜI",IF(AND(ISNUMBER(SEARCH("PP67",B67)),I67=""),"PP67: THIẾU SỐ NGƯỜI",IF(K67="","THIẾU NGUỒN/GIẢI TRÌNH",IF(J67="","CHƯA KẾT LUẬN NGƯỜI CẦN BỐ TRÍ",IF(L67&lt;&gt;"Đã kiểm chứng","CHỜ XÁC NHẬN NGHIỆP VỤ","ĐẠT")))))))))))))))))</f>
        <v/>
      </c>
      <c r="N67" s="83" t="str">
        <f>IF(A67="","",COUNTIFS('3. B1_KhoiLuong'!$B$3:$B$202,A67,'3. B1_KhoiLuong'!$R$3:$R$202,"&lt;&gt;ĐẠT"))</f>
        <v/>
      </c>
    </row>
    <row r="68" spans="1:14" ht="18.75">
      <c r="A68" s="81"/>
      <c r="B68" s="81"/>
      <c r="C68" s="84" t="str">
        <f>IF(A68="","",IF(COUNTIFS('3. B1_KhoiLuong'!$B$3:$B$202,A68,'3. B1_KhoiLuong'!$R$3:$R$202,"ĐẠT")=0,"",SUMIFS('3. B1_KhoiLuong'!$G$3:$G$202,'3. B1_KhoiLuong'!$B$3:$B$202,A68,'3. B1_KhoiLuong'!$R$3:$R$202,"ĐẠT")))</f>
        <v/>
      </c>
      <c r="D68" s="84" t="str">
        <f>IF(A68="","",SUMIFS('5. B2_ThayDoi'!$F$3:$F$202,'5. B2_ThayDoi'!$B$3:$B$202,A68))</f>
        <v/>
      </c>
      <c r="E68" s="84" t="str">
        <f t="shared" si="4"/>
        <v/>
      </c>
      <c r="F68" s="85" t="str">
        <f>IF(A68="","",IFERROR(IF(INDEX('6. C1_VTVL'!$E$3:$E$202,MATCH(A68,'6. C1_VTVL'!$A$3:$A$202,0))="","",INDEX('6. C1_VTVL'!$E$3:$E$202,MATCH(A68,'6. C1_VTVL'!$A$3:$A$202,0))),""))</f>
        <v/>
      </c>
      <c r="G68" s="86" t="str">
        <f t="shared" si="5"/>
        <v/>
      </c>
      <c r="H68" s="81"/>
      <c r="I68" s="81"/>
      <c r="J68" s="81"/>
      <c r="K68" s="81"/>
      <c r="L68" s="81"/>
      <c r="M68" s="83" t="str">
        <f>IF(A68="","",IF(NOT(OR(B68="PP66",B68="PP67",B68="PP68",B68="PP66+PP67",B68="PP66+PP68",B68="PP67+PP68")),"PHƯƠNG PHÁP KHÔNG HỢP LỆ",IF(COUNTIF('[129]6'!$A$3:$A$202,A68)&gt;1,"TRÙNG MÃ VTVL Ở C66",IF(AND(ISNUMBER(SEARCH("PP67",B68)),IFERROR(INDEX('[129]6'!$K$3:$K$202,MATCH(A68,'[129]6'!$A$3:$A$202,0)),"")&lt;&gt;"ĐẠT"),"PP67: C66 CHƯA ĐỦ CĂN CỨ",IF(A68="","",IF(COUNTIF('[129]6'!$A$3:$A$202,A68)=0,"MÃ VTVL CHƯA CÓ Ở C66",IF(COUNTIF($A$3:$A$202,A68)&gt;1,"TRÙNG MÃ VTVL",IF(B68="","CHƯA CHỌN PHƯƠNG PHÁP",IF(AND(ISNUMBER(SEARCH("PP67",B68)),E68&lt;&gt;"",E68&lt;0),"GIỜ RÒNG ÂM – KIỂM TRA B67",IF(AND(ISNUMBER(SEARCH("PP67",B68)),G68=""),"PP67: THIẾU GIỜ B66 HOẶC QUỸ GIỜ",IF(AND(ISNUMBER(SEARCH("PP67",B68)),N68&gt;0),"PP67: CÒN DÒNG B66 CHƯA ĐẠT",IF(AND(ISNUMBER(SEARCH("PP67",B68)),COUNTIFS('[130]4'!$B$3:$B$202,A68,'[130]4'!$M$3:$M$202,"&lt;&gt;Ước lượng tham khảo",'[130]4'!$P$3:$P$202,"&lt;&gt;ĐẠT")&gt;0),"PP67: B67 CHƯA ĐỦ CĂN CỨ",IF(AND(ISNUMBER(SEARCH("PP66",B68)),H68=""),"PP66: THIẾU SỐ NGƯỜI",IF(AND(ISNUMBER(SEARCH("PP68",B68)),I68=""),"PP68: THIẾU SỐ NGƯỜI",IF(K68="","THIẾU NGUỒN/GIẢI TRÌNH",IF(J68="","CHƯA KẾT LUẬN NGƯỜI CẦN BỐ TRÍ",IF(L68&lt;&gt;"Đã kiểm chứng","CHỜ XÁC NHẬN NGHIỆP VỤ","ĐẠT")))))))))))))))))</f>
        <v/>
      </c>
      <c r="N68" s="83" t="str">
        <f>IF(A68="","",COUNTIFS('3. B1_KhoiLuong'!$B$3:$B$202,A68,'3. B1_KhoiLuong'!$R$3:$R$202,"&lt;&gt;ĐẠT"))</f>
        <v/>
      </c>
    </row>
    <row r="69" spans="1:14" ht="18.75">
      <c r="A69" s="81"/>
      <c r="B69" s="81"/>
      <c r="C69" s="84" t="str">
        <f>IF(A69="","",IF(COUNTIFS('3. B1_KhoiLuong'!$B$3:$B$202,A69,'3. B1_KhoiLuong'!$R$3:$R$202,"ĐẠT")=0,"",SUMIFS('3. B1_KhoiLuong'!$G$3:$G$202,'3. B1_KhoiLuong'!$B$3:$B$202,A69,'3. B1_KhoiLuong'!$R$3:$R$202,"ĐẠT")))</f>
        <v/>
      </c>
      <c r="D69" s="84" t="str">
        <f>IF(A69="","",SUMIFS('5. B2_ThayDoi'!$F$3:$F$202,'5. B2_ThayDoi'!$B$3:$B$202,A69))</f>
        <v/>
      </c>
      <c r="E69" s="84" t="str">
        <f t="shared" si="4"/>
        <v/>
      </c>
      <c r="F69" s="85" t="str">
        <f>IF(A69="","",IFERROR(IF(INDEX('6. C1_VTVL'!$E$3:$E$202,MATCH(A69,'6. C1_VTVL'!$A$3:$A$202,0))="","",INDEX('6. C1_VTVL'!$E$3:$E$202,MATCH(A69,'6. C1_VTVL'!$A$3:$A$202,0))),""))</f>
        <v/>
      </c>
      <c r="G69" s="86" t="str">
        <f t="shared" si="5"/>
        <v/>
      </c>
      <c r="H69" s="81"/>
      <c r="I69" s="81"/>
      <c r="J69" s="81"/>
      <c r="K69" s="81"/>
      <c r="L69" s="81"/>
      <c r="M69" s="83" t="str">
        <f>IF(A69="","",IF(NOT(OR(B69="PP67",B69="PP68",B69="PP69",B69="PP67+PP68",B69="PP67+PP69",B69="PP68+PP69")),"PHƯƠNG PHÁP KHÔNG HỢP LỆ",IF(COUNTIF('[131]6'!$A$3:$A$202,A69)&gt;1,"TRÙNG MÃ VTVL Ở C67",IF(AND(ISNUMBER(SEARCH("PP68",B69)),IFERROR(INDEX('[131]6'!$K$3:$K$202,MATCH(A69,'[131]6'!$A$3:$A$202,0)),"")&lt;&gt;"ĐẠT"),"PP68: C67 CHƯA ĐỦ CĂN CỨ",IF(A69="","",IF(COUNTIF('[131]6'!$A$3:$A$202,A69)=0,"MÃ VTVL CHƯA CÓ Ở C67",IF(COUNTIF($A$3:$A$202,A69)&gt;1,"TRÙNG MÃ VTVL",IF(B69="","CHƯA CHỌN PHƯƠNG PHÁP",IF(AND(ISNUMBER(SEARCH("PP68",B69)),E69&lt;&gt;"",E69&lt;0),"GIỜ RÒNG ÂM – KIỂM TRA B68",IF(AND(ISNUMBER(SEARCH("PP68",B69)),G69=""),"PP68: THIẾU GIỜ B67 HOẶC QUỸ GIỜ",IF(AND(ISNUMBER(SEARCH("PP68",B69)),N69&gt;0),"PP68: CÒN DÒNG B67 CHƯA ĐẠT",IF(AND(ISNUMBER(SEARCH("PP68",B69)),COUNTIFS('[132]4'!$B$3:$B$202,A69,'[132]4'!$M$3:$M$202,"&lt;&gt;Ước lượng tham khảo",'[132]4'!$P$3:$P$202,"&lt;&gt;ĐẠT")&gt;0),"PP68: B68 CHƯA ĐỦ CĂN CỨ",IF(AND(ISNUMBER(SEARCH("PP67",B69)),H69=""),"PP67: THIẾU SỐ NGƯỜI",IF(AND(ISNUMBER(SEARCH("PP69",B69)),I69=""),"PP69: THIẾU SỐ NGƯỜI",IF(K69="","THIẾU NGUỒN/GIẢI TRÌNH",IF(J69="","CHƯA KẾT LUẬN NGƯỜI CẦN BỐ TRÍ",IF(L69&lt;&gt;"Đã kiểm chứng","CHỜ XÁC NHẬN NGHIỆP VỤ","ĐẠT")))))))))))))))))</f>
        <v/>
      </c>
      <c r="N69" s="83" t="str">
        <f>IF(A69="","",COUNTIFS('3. B1_KhoiLuong'!$B$3:$B$202,A69,'3. B1_KhoiLuong'!$R$3:$R$202,"&lt;&gt;ĐẠT"))</f>
        <v/>
      </c>
    </row>
    <row r="70" spans="1:14" ht="18.75">
      <c r="A70" s="81"/>
      <c r="B70" s="81"/>
      <c r="C70" s="84" t="str">
        <f>IF(A70="","",IF(COUNTIFS('3. B1_KhoiLuong'!$B$3:$B$202,A70,'3. B1_KhoiLuong'!$R$3:$R$202,"ĐẠT")=0,"",SUMIFS('3. B1_KhoiLuong'!$G$3:$G$202,'3. B1_KhoiLuong'!$B$3:$B$202,A70,'3. B1_KhoiLuong'!$R$3:$R$202,"ĐẠT")))</f>
        <v/>
      </c>
      <c r="D70" s="84" t="str">
        <f>IF(A70="","",SUMIFS('5. B2_ThayDoi'!$F$3:$F$202,'5. B2_ThayDoi'!$B$3:$B$202,A70))</f>
        <v/>
      </c>
      <c r="E70" s="84" t="str">
        <f t="shared" si="4"/>
        <v/>
      </c>
      <c r="F70" s="85" t="str">
        <f>IF(A70="","",IFERROR(IF(INDEX('6. C1_VTVL'!$E$3:$E$202,MATCH(A70,'6. C1_VTVL'!$A$3:$A$202,0))="","",INDEX('6. C1_VTVL'!$E$3:$E$202,MATCH(A70,'6. C1_VTVL'!$A$3:$A$202,0))),""))</f>
        <v/>
      </c>
      <c r="G70" s="86" t="str">
        <f t="shared" si="5"/>
        <v/>
      </c>
      <c r="H70" s="81"/>
      <c r="I70" s="81"/>
      <c r="J70" s="81"/>
      <c r="K70" s="81"/>
      <c r="L70" s="81"/>
      <c r="M70" s="83" t="str">
        <f>IF(A70="","",IF(NOT(OR(B70="PP68",B70="PP69",B70="PP70",B70="PP68+PP69",B70="PP68+PP70",B70="PP69+PP70")),"PHƯƠNG PHÁP KHÔNG HỢP LỆ",IF(COUNTIF('[133]6'!$A$3:$A$202,A70)&gt;1,"TRÙNG MÃ VTVL Ở C68",IF(AND(ISNUMBER(SEARCH("PP69",B70)),IFERROR(INDEX('[133]6'!$K$3:$K$202,MATCH(A70,'[133]6'!$A$3:$A$202,0)),"")&lt;&gt;"ĐẠT"),"PP69: C68 CHƯA ĐỦ CĂN CỨ",IF(A70="","",IF(COUNTIF('[133]6'!$A$3:$A$202,A70)=0,"MÃ VTVL CHƯA CÓ Ở C68",IF(COUNTIF($A$3:$A$202,A70)&gt;1,"TRÙNG MÃ VTVL",IF(B70="","CHƯA CHỌN PHƯƠNG PHÁP",IF(AND(ISNUMBER(SEARCH("PP69",B70)),E70&lt;&gt;"",E70&lt;0),"GIỜ RÒNG ÂM – KIỂM TRA B69",IF(AND(ISNUMBER(SEARCH("PP69",B70)),G70=""),"PP69: THIẾU GIỜ B68 HOẶC QUỸ GIỜ",IF(AND(ISNUMBER(SEARCH("PP69",B70)),N70&gt;0),"PP69: CÒN DÒNG B68 CHƯA ĐẠT",IF(AND(ISNUMBER(SEARCH("PP69",B70)),COUNTIFS('[134]4'!$B$3:$B$202,A70,'[134]4'!$M$3:$M$202,"&lt;&gt;Ước lượng tham khảo",'[134]4'!$P$3:$P$202,"&lt;&gt;ĐẠT")&gt;0),"PP69: B69 CHƯA ĐỦ CĂN CỨ",IF(AND(ISNUMBER(SEARCH("PP68",B70)),H70=""),"PP68: THIẾU SỐ NGƯỜI",IF(AND(ISNUMBER(SEARCH("PP70",B70)),I70=""),"PP70: THIẾU SỐ NGƯỜI",IF(K70="","THIẾU NGUỒN/GIẢI TRÌNH",IF(J70="","CHƯA KẾT LUẬN NGƯỜI CẦN BỐ TRÍ",IF(L70&lt;&gt;"Đã kiểm chứng","CHỜ XÁC NHẬN NGHIỆP VỤ","ĐẠT")))))))))))))))))</f>
        <v/>
      </c>
      <c r="N70" s="83" t="str">
        <f>IF(A70="","",COUNTIFS('3. B1_KhoiLuong'!$B$3:$B$202,A70,'3. B1_KhoiLuong'!$R$3:$R$202,"&lt;&gt;ĐẠT"))</f>
        <v/>
      </c>
    </row>
    <row r="71" spans="1:14" ht="18.75">
      <c r="A71" s="81"/>
      <c r="B71" s="81"/>
      <c r="C71" s="84" t="str">
        <f>IF(A71="","",IF(COUNTIFS('3. B1_KhoiLuong'!$B$3:$B$202,A71,'3. B1_KhoiLuong'!$R$3:$R$202,"ĐẠT")=0,"",SUMIFS('3. B1_KhoiLuong'!$G$3:$G$202,'3. B1_KhoiLuong'!$B$3:$B$202,A71,'3. B1_KhoiLuong'!$R$3:$R$202,"ĐẠT")))</f>
        <v/>
      </c>
      <c r="D71" s="84" t="str">
        <f>IF(A71="","",SUMIFS('5. B2_ThayDoi'!$F$3:$F$202,'5. B2_ThayDoi'!$B$3:$B$202,A71))</f>
        <v/>
      </c>
      <c r="E71" s="84" t="str">
        <f t="shared" si="4"/>
        <v/>
      </c>
      <c r="F71" s="85" t="str">
        <f>IF(A71="","",IFERROR(IF(INDEX('6. C1_VTVL'!$E$3:$E$202,MATCH(A71,'6. C1_VTVL'!$A$3:$A$202,0))="","",INDEX('6. C1_VTVL'!$E$3:$E$202,MATCH(A71,'6. C1_VTVL'!$A$3:$A$202,0))),""))</f>
        <v/>
      </c>
      <c r="G71" s="86" t="str">
        <f t="shared" si="5"/>
        <v/>
      </c>
      <c r="H71" s="81"/>
      <c r="I71" s="81"/>
      <c r="J71" s="81"/>
      <c r="K71" s="81"/>
      <c r="L71" s="81"/>
      <c r="M71" s="83" t="str">
        <f>IF(A71="","",IF(NOT(OR(B71="PP69",B71="PP70",B71="PP71",B71="PP69+PP70",B71="PP69+PP71",B71="PP70+PP71")),"PHƯƠNG PHÁP KHÔNG HỢP LỆ",IF(COUNTIF('[135]6'!$A$3:$A$202,A71)&gt;1,"TRÙNG MÃ VTVL Ở C69",IF(AND(ISNUMBER(SEARCH("PP70",B71)),IFERROR(INDEX('[135]6'!$K$3:$K$202,MATCH(A71,'[135]6'!$A$3:$A$202,0)),"")&lt;&gt;"ĐẠT"),"PP70: C69 CHƯA ĐỦ CĂN CỨ",IF(A71="","",IF(COUNTIF('[135]6'!$A$3:$A$202,A71)=0,"MÃ VTVL CHƯA CÓ Ở C69",IF(COUNTIF($A$3:$A$202,A71)&gt;1,"TRÙNG MÃ VTVL",IF(B71="","CHƯA CHỌN PHƯƠNG PHÁP",IF(AND(ISNUMBER(SEARCH("PP70",B71)),E71&lt;&gt;"",E71&lt;0),"GIỜ RÒNG ÂM – KIỂM TRA B70",IF(AND(ISNUMBER(SEARCH("PP70",B71)),G71=""),"PP70: THIẾU GIỜ B69 HOẶC QUỸ GIỜ",IF(AND(ISNUMBER(SEARCH("PP70",B71)),N71&gt;0),"PP70: CÒN DÒNG B69 CHƯA ĐẠT",IF(AND(ISNUMBER(SEARCH("PP70",B71)),COUNTIFS('[136]4'!$B$3:$B$202,A71,'[136]4'!$M$3:$M$202,"&lt;&gt;Ước lượng tham khảo",'[136]4'!$P$3:$P$202,"&lt;&gt;ĐẠT")&gt;0),"PP70: B70 CHƯA ĐỦ CĂN CỨ",IF(AND(ISNUMBER(SEARCH("PP69",B71)),H71=""),"PP69: THIẾU SỐ NGƯỜI",IF(AND(ISNUMBER(SEARCH("PP71",B71)),I71=""),"PP71: THIẾU SỐ NGƯỜI",IF(K71="","THIẾU NGUỒN/GIẢI TRÌNH",IF(J71="","CHƯA KẾT LUẬN NGƯỜI CẦN BỐ TRÍ",IF(L71&lt;&gt;"Đã kiểm chứng","CHỜ XÁC NHẬN NGHIỆP VỤ","ĐẠT")))))))))))))))))</f>
        <v/>
      </c>
      <c r="N71" s="83" t="str">
        <f>IF(A71="","",COUNTIFS('3. B1_KhoiLuong'!$B$3:$B$202,A71,'3. B1_KhoiLuong'!$R$3:$R$202,"&lt;&gt;ĐẠT"))</f>
        <v/>
      </c>
    </row>
    <row r="72" spans="1:14" ht="18.75">
      <c r="A72" s="81"/>
      <c r="B72" s="81"/>
      <c r="C72" s="84" t="str">
        <f>IF(A72="","",IF(COUNTIFS('3. B1_KhoiLuong'!$B$3:$B$202,A72,'3. B1_KhoiLuong'!$R$3:$R$202,"ĐẠT")=0,"",SUMIFS('3. B1_KhoiLuong'!$G$3:$G$202,'3. B1_KhoiLuong'!$B$3:$B$202,A72,'3. B1_KhoiLuong'!$R$3:$R$202,"ĐẠT")))</f>
        <v/>
      </c>
      <c r="D72" s="84" t="str">
        <f>IF(A72="","",SUMIFS('5. B2_ThayDoi'!$F$3:$F$202,'5. B2_ThayDoi'!$B$3:$B$202,A72))</f>
        <v/>
      </c>
      <c r="E72" s="84" t="str">
        <f t="shared" si="4"/>
        <v/>
      </c>
      <c r="F72" s="85" t="str">
        <f>IF(A72="","",IFERROR(IF(INDEX('6. C1_VTVL'!$E$3:$E$202,MATCH(A72,'6. C1_VTVL'!$A$3:$A$202,0))="","",INDEX('6. C1_VTVL'!$E$3:$E$202,MATCH(A72,'6. C1_VTVL'!$A$3:$A$202,0))),""))</f>
        <v/>
      </c>
      <c r="G72" s="86" t="str">
        <f t="shared" si="5"/>
        <v/>
      </c>
      <c r="H72" s="81"/>
      <c r="I72" s="81"/>
      <c r="J72" s="81"/>
      <c r="K72" s="81"/>
      <c r="L72" s="81"/>
      <c r="M72" s="83" t="str">
        <f>IF(A72="","",IF(NOT(OR(B72="PP70",B72="PP71",B72="PP72",B72="PP70+PP71",B72="PP70+PP72",B72="PP71+PP72")),"PHƯƠNG PHÁP KHÔNG HỢP LỆ",IF(COUNTIF('[137]6'!$A$3:$A$202,A72)&gt;1,"TRÙNG MÃ VTVL Ở C70",IF(AND(ISNUMBER(SEARCH("PP71",B72)),IFERROR(INDEX('[137]6'!$K$3:$K$202,MATCH(A72,'[137]6'!$A$3:$A$202,0)),"")&lt;&gt;"ĐẠT"),"PP71: C70 CHƯA ĐỦ CĂN CỨ",IF(A72="","",IF(COUNTIF('[137]6'!$A$3:$A$202,A72)=0,"MÃ VTVL CHƯA CÓ Ở C70",IF(COUNTIF($A$3:$A$202,A72)&gt;1,"TRÙNG MÃ VTVL",IF(B72="","CHƯA CHỌN PHƯƠNG PHÁP",IF(AND(ISNUMBER(SEARCH("PP71",B72)),E72&lt;&gt;"",E72&lt;0),"GIỜ RÒNG ÂM – KIỂM TRA B71",IF(AND(ISNUMBER(SEARCH("PP71",B72)),G72=""),"PP71: THIẾU GIỜ B70 HOẶC QUỸ GIỜ",IF(AND(ISNUMBER(SEARCH("PP71",B72)),N72&gt;0),"PP71: CÒN DÒNG B70 CHƯA ĐẠT",IF(AND(ISNUMBER(SEARCH("PP71",B72)),COUNTIFS('[138]4'!$B$3:$B$202,A72,'[138]4'!$M$3:$M$202,"&lt;&gt;Ước lượng tham khảo",'[138]4'!$P$3:$P$202,"&lt;&gt;ĐẠT")&gt;0),"PP71: B71 CHƯA ĐỦ CĂN CỨ",IF(AND(ISNUMBER(SEARCH("PP70",B72)),H72=""),"PP70: THIẾU SỐ NGƯỜI",IF(AND(ISNUMBER(SEARCH("PP72",B72)),I72=""),"PP72: THIẾU SỐ NGƯỜI",IF(K72="","THIẾU NGUỒN/GIẢI TRÌNH",IF(J72="","CHƯA KẾT LUẬN NGƯỜI CẦN BỐ TRÍ",IF(L72&lt;&gt;"Đã kiểm chứng","CHỜ XÁC NHẬN NGHIỆP VỤ","ĐẠT")))))))))))))))))</f>
        <v/>
      </c>
      <c r="N72" s="83" t="str">
        <f>IF(A72="","",COUNTIFS('3. B1_KhoiLuong'!$B$3:$B$202,A72,'3. B1_KhoiLuong'!$R$3:$R$202,"&lt;&gt;ĐẠT"))</f>
        <v/>
      </c>
    </row>
    <row r="73" spans="1:14" ht="18.75">
      <c r="A73" s="81"/>
      <c r="B73" s="81"/>
      <c r="C73" s="84" t="str">
        <f>IF(A73="","",IF(COUNTIFS('3. B1_KhoiLuong'!$B$3:$B$202,A73,'3. B1_KhoiLuong'!$R$3:$R$202,"ĐẠT")=0,"",SUMIFS('3. B1_KhoiLuong'!$G$3:$G$202,'3. B1_KhoiLuong'!$B$3:$B$202,A73,'3. B1_KhoiLuong'!$R$3:$R$202,"ĐẠT")))</f>
        <v/>
      </c>
      <c r="D73" s="84" t="str">
        <f>IF(A73="","",SUMIFS('5. B2_ThayDoi'!$F$3:$F$202,'5. B2_ThayDoi'!$B$3:$B$202,A73))</f>
        <v/>
      </c>
      <c r="E73" s="84" t="str">
        <f t="shared" si="4"/>
        <v/>
      </c>
      <c r="F73" s="85" t="str">
        <f>IF(A73="","",IFERROR(IF(INDEX('6. C1_VTVL'!$E$3:$E$202,MATCH(A73,'6. C1_VTVL'!$A$3:$A$202,0))="","",INDEX('6. C1_VTVL'!$E$3:$E$202,MATCH(A73,'6. C1_VTVL'!$A$3:$A$202,0))),""))</f>
        <v/>
      </c>
      <c r="G73" s="86" t="str">
        <f t="shared" si="5"/>
        <v/>
      </c>
      <c r="H73" s="81"/>
      <c r="I73" s="81"/>
      <c r="J73" s="81"/>
      <c r="K73" s="81"/>
      <c r="L73" s="81"/>
      <c r="M73" s="83" t="str">
        <f>IF(A73="","",IF(NOT(OR(B73="PP71",B73="PP72",B73="PP73",B73="PP71+PP72",B73="PP71+PP73",B73="PP72+PP73")),"PHƯƠNG PHÁP KHÔNG HỢP LỆ",IF(COUNTIF('[139]6'!$A$3:$A$202,A73)&gt;1,"TRÙNG MÃ VTVL Ở C71",IF(AND(ISNUMBER(SEARCH("PP72",B73)),IFERROR(INDEX('[139]6'!$K$3:$K$202,MATCH(A73,'[139]6'!$A$3:$A$202,0)),"")&lt;&gt;"ĐẠT"),"PP72: C71 CHƯA ĐỦ CĂN CỨ",IF(A73="","",IF(COUNTIF('[139]6'!$A$3:$A$202,A73)=0,"MÃ VTVL CHƯA CÓ Ở C71",IF(COUNTIF($A$3:$A$202,A73)&gt;1,"TRÙNG MÃ VTVL",IF(B73="","CHƯA CHỌN PHƯƠNG PHÁP",IF(AND(ISNUMBER(SEARCH("PP72",B73)),E73&lt;&gt;"",E73&lt;0),"GIỜ RÒNG ÂM – KIỂM TRA B72",IF(AND(ISNUMBER(SEARCH("PP72",B73)),G73=""),"PP72: THIẾU GIỜ B71 HOẶC QUỸ GIỜ",IF(AND(ISNUMBER(SEARCH("PP72",B73)),N73&gt;0),"PP72: CÒN DÒNG B71 CHƯA ĐẠT",IF(AND(ISNUMBER(SEARCH("PP72",B73)),COUNTIFS('[140]4'!$B$3:$B$202,A73,'[140]4'!$M$3:$M$202,"&lt;&gt;Ước lượng tham khảo",'[140]4'!$P$3:$P$202,"&lt;&gt;ĐẠT")&gt;0),"PP72: B72 CHƯA ĐỦ CĂN CỨ",IF(AND(ISNUMBER(SEARCH("PP71",B73)),H73=""),"PP71: THIẾU SỐ NGƯỜI",IF(AND(ISNUMBER(SEARCH("PP73",B73)),I73=""),"PP73: THIẾU SỐ NGƯỜI",IF(K73="","THIẾU NGUỒN/GIẢI TRÌNH",IF(J73="","CHƯA KẾT LUẬN NGƯỜI CẦN BỐ TRÍ",IF(L73&lt;&gt;"Đã kiểm chứng","CHỜ XÁC NHẬN NGHIỆP VỤ","ĐẠT")))))))))))))))))</f>
        <v/>
      </c>
      <c r="N73" s="83" t="str">
        <f>IF(A73="","",COUNTIFS('3. B1_KhoiLuong'!$B$3:$B$202,A73,'3. B1_KhoiLuong'!$R$3:$R$202,"&lt;&gt;ĐẠT"))</f>
        <v/>
      </c>
    </row>
    <row r="74" spans="1:14" ht="18.75">
      <c r="A74" s="81"/>
      <c r="B74" s="81"/>
      <c r="C74" s="84" t="str">
        <f>IF(A74="","",IF(COUNTIFS('3. B1_KhoiLuong'!$B$3:$B$202,A74,'3. B1_KhoiLuong'!$R$3:$R$202,"ĐẠT")=0,"",SUMIFS('3. B1_KhoiLuong'!$G$3:$G$202,'3. B1_KhoiLuong'!$B$3:$B$202,A74,'3. B1_KhoiLuong'!$R$3:$R$202,"ĐẠT")))</f>
        <v/>
      </c>
      <c r="D74" s="84" t="str">
        <f>IF(A74="","",SUMIFS('5. B2_ThayDoi'!$F$3:$F$202,'5. B2_ThayDoi'!$B$3:$B$202,A74))</f>
        <v/>
      </c>
      <c r="E74" s="84" t="str">
        <f t="shared" si="4"/>
        <v/>
      </c>
      <c r="F74" s="85" t="str">
        <f>IF(A74="","",IFERROR(IF(INDEX('6. C1_VTVL'!$E$3:$E$202,MATCH(A74,'6. C1_VTVL'!$A$3:$A$202,0))="","",INDEX('6. C1_VTVL'!$E$3:$E$202,MATCH(A74,'6. C1_VTVL'!$A$3:$A$202,0))),""))</f>
        <v/>
      </c>
      <c r="G74" s="86" t="str">
        <f t="shared" si="5"/>
        <v/>
      </c>
      <c r="H74" s="81"/>
      <c r="I74" s="81"/>
      <c r="J74" s="81"/>
      <c r="K74" s="81"/>
      <c r="L74" s="81"/>
      <c r="M74" s="83" t="str">
        <f>IF(A74="","",IF(NOT(OR(B74="PP72",B74="PP73",B74="PP74",B74="PP72+PP73",B74="PP72+PP74",B74="PP73+PP74")),"PHƯƠNG PHÁP KHÔNG HỢP LỆ",IF(COUNTIF('[141]6'!$A$3:$A$202,A74)&gt;1,"TRÙNG MÃ VTVL Ở C72",IF(AND(ISNUMBER(SEARCH("PP73",B74)),IFERROR(INDEX('[141]6'!$K$3:$K$202,MATCH(A74,'[141]6'!$A$3:$A$202,0)),"")&lt;&gt;"ĐẠT"),"PP73: C72 CHƯA ĐỦ CĂN CỨ",IF(A74="","",IF(COUNTIF('[141]6'!$A$3:$A$202,A74)=0,"MÃ VTVL CHƯA CÓ Ở C72",IF(COUNTIF($A$3:$A$202,A74)&gt;1,"TRÙNG MÃ VTVL",IF(B74="","CHƯA CHỌN PHƯƠNG PHÁP",IF(AND(ISNUMBER(SEARCH("PP73",B74)),E74&lt;&gt;"",E74&lt;0),"GIỜ RÒNG ÂM – KIỂM TRA B73",IF(AND(ISNUMBER(SEARCH("PP73",B74)),G74=""),"PP73: THIẾU GIỜ B72 HOẶC QUỸ GIỜ",IF(AND(ISNUMBER(SEARCH("PP73",B74)),N74&gt;0),"PP73: CÒN DÒNG B72 CHƯA ĐẠT",IF(AND(ISNUMBER(SEARCH("PP73",B74)),COUNTIFS('[142]4'!$B$3:$B$202,A74,'[142]4'!$M$3:$M$202,"&lt;&gt;Ước lượng tham khảo",'[142]4'!$P$3:$P$202,"&lt;&gt;ĐẠT")&gt;0),"PP73: B73 CHƯA ĐỦ CĂN CỨ",IF(AND(ISNUMBER(SEARCH("PP72",B74)),H74=""),"PP72: THIẾU SỐ NGƯỜI",IF(AND(ISNUMBER(SEARCH("PP74",B74)),I74=""),"PP74: THIẾU SỐ NGƯỜI",IF(K74="","THIẾU NGUỒN/GIẢI TRÌNH",IF(J74="","CHƯA KẾT LUẬN NGƯỜI CẦN BỐ TRÍ",IF(L74&lt;&gt;"Đã kiểm chứng","CHỜ XÁC NHẬN NGHIỆP VỤ","ĐẠT")))))))))))))))))</f>
        <v/>
      </c>
      <c r="N74" s="83" t="str">
        <f>IF(A74="","",COUNTIFS('3. B1_KhoiLuong'!$B$3:$B$202,A74,'3. B1_KhoiLuong'!$R$3:$R$202,"&lt;&gt;ĐẠT"))</f>
        <v/>
      </c>
    </row>
    <row r="75" spans="1:14" ht="18.75">
      <c r="A75" s="81"/>
      <c r="B75" s="81"/>
      <c r="C75" s="84" t="str">
        <f>IF(A75="","",IF(COUNTIFS('3. B1_KhoiLuong'!$B$3:$B$202,A75,'3. B1_KhoiLuong'!$R$3:$R$202,"ĐẠT")=0,"",SUMIFS('3. B1_KhoiLuong'!$G$3:$G$202,'3. B1_KhoiLuong'!$B$3:$B$202,A75,'3. B1_KhoiLuong'!$R$3:$R$202,"ĐẠT")))</f>
        <v/>
      </c>
      <c r="D75" s="84" t="str">
        <f>IF(A75="","",SUMIFS('5. B2_ThayDoi'!$F$3:$F$202,'5. B2_ThayDoi'!$B$3:$B$202,A75))</f>
        <v/>
      </c>
      <c r="E75" s="84" t="str">
        <f t="shared" si="4"/>
        <v/>
      </c>
      <c r="F75" s="85" t="str">
        <f>IF(A75="","",IFERROR(IF(INDEX('6. C1_VTVL'!$E$3:$E$202,MATCH(A75,'6. C1_VTVL'!$A$3:$A$202,0))="","",INDEX('6. C1_VTVL'!$E$3:$E$202,MATCH(A75,'6. C1_VTVL'!$A$3:$A$202,0))),""))</f>
        <v/>
      </c>
      <c r="G75" s="86" t="str">
        <f t="shared" si="5"/>
        <v/>
      </c>
      <c r="H75" s="81"/>
      <c r="I75" s="81"/>
      <c r="J75" s="81"/>
      <c r="K75" s="81"/>
      <c r="L75" s="81"/>
      <c r="M75" s="83" t="str">
        <f>IF(A75="","",IF(NOT(OR(B75="PP73",B75="PP74",B75="PP75",B75="PP73+PP74",B75="PP73+PP75",B75="PP74+PP75")),"PHƯƠNG PHÁP KHÔNG HỢP LỆ",IF(COUNTIF('[143]6'!$A$3:$A$202,A75)&gt;1,"TRÙNG MÃ VTVL Ở C73",IF(AND(ISNUMBER(SEARCH("PP74",B75)),IFERROR(INDEX('[143]6'!$K$3:$K$202,MATCH(A75,'[143]6'!$A$3:$A$202,0)),"")&lt;&gt;"ĐẠT"),"PP74: C73 CHƯA ĐỦ CĂN CỨ",IF(A75="","",IF(COUNTIF('[143]6'!$A$3:$A$202,A75)=0,"MÃ VTVL CHƯA CÓ Ở C73",IF(COUNTIF($A$3:$A$202,A75)&gt;1,"TRÙNG MÃ VTVL",IF(B75="","CHƯA CHỌN PHƯƠNG PHÁP",IF(AND(ISNUMBER(SEARCH("PP74",B75)),E75&lt;&gt;"",E75&lt;0),"GIỜ RÒNG ÂM – KIỂM TRA B74",IF(AND(ISNUMBER(SEARCH("PP74",B75)),G75=""),"PP74: THIẾU GIỜ B73 HOẶC QUỸ GIỜ",IF(AND(ISNUMBER(SEARCH("PP74",B75)),N75&gt;0),"PP74: CÒN DÒNG B73 CHƯA ĐẠT",IF(AND(ISNUMBER(SEARCH("PP74",B75)),COUNTIFS('[144]4'!$B$3:$B$202,A75,'[144]4'!$M$3:$M$202,"&lt;&gt;Ước lượng tham khảo",'[144]4'!$P$3:$P$202,"&lt;&gt;ĐẠT")&gt;0),"PP74: B74 CHƯA ĐỦ CĂN CỨ",IF(AND(ISNUMBER(SEARCH("PP73",B75)),H75=""),"PP73: THIẾU SỐ NGƯỜI",IF(AND(ISNUMBER(SEARCH("PP75",B75)),I75=""),"PP75: THIẾU SỐ NGƯỜI",IF(K75="","THIẾU NGUỒN/GIẢI TRÌNH",IF(J75="","CHƯA KẾT LUẬN NGƯỜI CẦN BỐ TRÍ",IF(L75&lt;&gt;"Đã kiểm chứng","CHỜ XÁC NHẬN NGHIỆP VỤ","ĐẠT")))))))))))))))))</f>
        <v/>
      </c>
      <c r="N75" s="83" t="str">
        <f>IF(A75="","",COUNTIFS('3. B1_KhoiLuong'!$B$3:$B$202,A75,'3. B1_KhoiLuong'!$R$3:$R$202,"&lt;&gt;ĐẠT"))</f>
        <v/>
      </c>
    </row>
    <row r="76" spans="1:14" ht="18.75">
      <c r="A76" s="81"/>
      <c r="B76" s="81"/>
      <c r="C76" s="84" t="str">
        <f>IF(A76="","",IF(COUNTIFS('3. B1_KhoiLuong'!$B$3:$B$202,A76,'3. B1_KhoiLuong'!$R$3:$R$202,"ĐẠT")=0,"",SUMIFS('3. B1_KhoiLuong'!$G$3:$G$202,'3. B1_KhoiLuong'!$B$3:$B$202,A76,'3. B1_KhoiLuong'!$R$3:$R$202,"ĐẠT")))</f>
        <v/>
      </c>
      <c r="D76" s="84" t="str">
        <f>IF(A76="","",SUMIFS('5. B2_ThayDoi'!$F$3:$F$202,'5. B2_ThayDoi'!$B$3:$B$202,A76))</f>
        <v/>
      </c>
      <c r="E76" s="84" t="str">
        <f t="shared" si="4"/>
        <v/>
      </c>
      <c r="F76" s="85" t="str">
        <f>IF(A76="","",IFERROR(IF(INDEX('6. C1_VTVL'!$E$3:$E$202,MATCH(A76,'6. C1_VTVL'!$A$3:$A$202,0))="","",INDEX('6. C1_VTVL'!$E$3:$E$202,MATCH(A76,'6. C1_VTVL'!$A$3:$A$202,0))),""))</f>
        <v/>
      </c>
      <c r="G76" s="86" t="str">
        <f t="shared" si="5"/>
        <v/>
      </c>
      <c r="H76" s="81"/>
      <c r="I76" s="81"/>
      <c r="J76" s="81"/>
      <c r="K76" s="81"/>
      <c r="L76" s="81"/>
      <c r="M76" s="83" t="str">
        <f>IF(A76="","",IF(NOT(OR(B76="PP74",B76="PP75",B76="PP76",B76="PP74+PP75",B76="PP74+PP76",B76="PP75+PP76")),"PHƯƠNG PHÁP KHÔNG HỢP LỆ",IF(COUNTIF('[145]6'!$A$3:$A$202,A76)&gt;1,"TRÙNG MÃ VTVL Ở C74",IF(AND(ISNUMBER(SEARCH("PP75",B76)),IFERROR(INDEX('[145]6'!$K$3:$K$202,MATCH(A76,'[145]6'!$A$3:$A$202,0)),"")&lt;&gt;"ĐẠT"),"PP75: C74 CHƯA ĐỦ CĂN CỨ",IF(A76="","",IF(COUNTIF('[145]6'!$A$3:$A$202,A76)=0,"MÃ VTVL CHƯA CÓ Ở C74",IF(COUNTIF($A$3:$A$202,A76)&gt;1,"TRÙNG MÃ VTVL",IF(B76="","CHƯA CHỌN PHƯƠNG PHÁP",IF(AND(ISNUMBER(SEARCH("PP75",B76)),E76&lt;&gt;"",E76&lt;0),"GIỜ RÒNG ÂM – KIỂM TRA B75",IF(AND(ISNUMBER(SEARCH("PP75",B76)),G76=""),"PP75: THIẾU GIỜ B74 HOẶC QUỸ GIỜ",IF(AND(ISNUMBER(SEARCH("PP75",B76)),N76&gt;0),"PP75: CÒN DÒNG B74 CHƯA ĐẠT",IF(AND(ISNUMBER(SEARCH("PP75",B76)),COUNTIFS('[146]4'!$B$3:$B$202,A76,'[146]4'!$M$3:$M$202,"&lt;&gt;Ước lượng tham khảo",'[146]4'!$P$3:$P$202,"&lt;&gt;ĐẠT")&gt;0),"PP75: B75 CHƯA ĐỦ CĂN CỨ",IF(AND(ISNUMBER(SEARCH("PP74",B76)),H76=""),"PP74: THIẾU SỐ NGƯỜI",IF(AND(ISNUMBER(SEARCH("PP76",B76)),I76=""),"PP76: THIẾU SỐ NGƯỜI",IF(K76="","THIẾU NGUỒN/GIẢI TRÌNH",IF(J76="","CHƯA KẾT LUẬN NGƯỜI CẦN BỐ TRÍ",IF(L76&lt;&gt;"Đã kiểm chứng","CHỜ XÁC NHẬN NGHIỆP VỤ","ĐẠT")))))))))))))))))</f>
        <v/>
      </c>
      <c r="N76" s="83" t="str">
        <f>IF(A76="","",COUNTIFS('3. B1_KhoiLuong'!$B$3:$B$202,A76,'3. B1_KhoiLuong'!$R$3:$R$202,"&lt;&gt;ĐẠT"))</f>
        <v/>
      </c>
    </row>
    <row r="77" spans="1:14" ht="18.75">
      <c r="A77" s="81"/>
      <c r="B77" s="81"/>
      <c r="C77" s="84" t="str">
        <f>IF(A77="","",IF(COUNTIFS('3. B1_KhoiLuong'!$B$3:$B$202,A77,'3. B1_KhoiLuong'!$R$3:$R$202,"ĐẠT")=0,"",SUMIFS('3. B1_KhoiLuong'!$G$3:$G$202,'3. B1_KhoiLuong'!$B$3:$B$202,A77,'3. B1_KhoiLuong'!$R$3:$R$202,"ĐẠT")))</f>
        <v/>
      </c>
      <c r="D77" s="84" t="str">
        <f>IF(A77="","",SUMIFS('5. B2_ThayDoi'!$F$3:$F$202,'5. B2_ThayDoi'!$B$3:$B$202,A77))</f>
        <v/>
      </c>
      <c r="E77" s="84" t="str">
        <f t="shared" si="4"/>
        <v/>
      </c>
      <c r="F77" s="85" t="str">
        <f>IF(A77="","",IFERROR(IF(INDEX('6. C1_VTVL'!$E$3:$E$202,MATCH(A77,'6. C1_VTVL'!$A$3:$A$202,0))="","",INDEX('6. C1_VTVL'!$E$3:$E$202,MATCH(A77,'6. C1_VTVL'!$A$3:$A$202,0))),""))</f>
        <v/>
      </c>
      <c r="G77" s="86" t="str">
        <f t="shared" si="5"/>
        <v/>
      </c>
      <c r="H77" s="81"/>
      <c r="I77" s="81"/>
      <c r="J77" s="81"/>
      <c r="K77" s="81"/>
      <c r="L77" s="81"/>
      <c r="M77" s="83" t="str">
        <f>IF(A77="","",IF(NOT(OR(B77="PP75",B77="PP76",B77="PP77",B77="PP75+PP76",B77="PP75+PP77",B77="PP76+PP77")),"PHƯƠNG PHÁP KHÔNG HỢP LỆ",IF(COUNTIF('[147]6'!$A$3:$A$202,A77)&gt;1,"TRÙNG MÃ VTVL Ở C75",IF(AND(ISNUMBER(SEARCH("PP76",B77)),IFERROR(INDEX('[147]6'!$K$3:$K$202,MATCH(A77,'[147]6'!$A$3:$A$202,0)),"")&lt;&gt;"ĐẠT"),"PP76: C75 CHƯA ĐỦ CĂN CỨ",IF(A77="","",IF(COUNTIF('[147]6'!$A$3:$A$202,A77)=0,"MÃ VTVL CHƯA CÓ Ở C75",IF(COUNTIF($A$3:$A$202,A77)&gt;1,"TRÙNG MÃ VTVL",IF(B77="","CHƯA CHỌN PHƯƠNG PHÁP",IF(AND(ISNUMBER(SEARCH("PP76",B77)),E77&lt;&gt;"",E77&lt;0),"GIỜ RÒNG ÂM – KIỂM TRA B76",IF(AND(ISNUMBER(SEARCH("PP76",B77)),G77=""),"PP76: THIẾU GIỜ B75 HOẶC QUỸ GIỜ",IF(AND(ISNUMBER(SEARCH("PP76",B77)),N77&gt;0),"PP76: CÒN DÒNG B75 CHƯA ĐẠT",IF(AND(ISNUMBER(SEARCH("PP76",B77)),COUNTIFS('[148]4'!$B$3:$B$202,A77,'[148]4'!$M$3:$M$202,"&lt;&gt;Ước lượng tham khảo",'[148]4'!$P$3:$P$202,"&lt;&gt;ĐẠT")&gt;0),"PP76: B76 CHƯA ĐỦ CĂN CỨ",IF(AND(ISNUMBER(SEARCH("PP75",B77)),H77=""),"PP75: THIẾU SỐ NGƯỜI",IF(AND(ISNUMBER(SEARCH("PP77",B77)),I77=""),"PP77: THIẾU SỐ NGƯỜI",IF(K77="","THIẾU NGUỒN/GIẢI TRÌNH",IF(J77="","CHƯA KẾT LUẬN NGƯỜI CẦN BỐ TRÍ",IF(L77&lt;&gt;"Đã kiểm chứng","CHỜ XÁC NHẬN NGHIỆP VỤ","ĐẠT")))))))))))))))))</f>
        <v/>
      </c>
      <c r="N77" s="83" t="str">
        <f>IF(A77="","",COUNTIFS('3. B1_KhoiLuong'!$B$3:$B$202,A77,'3. B1_KhoiLuong'!$R$3:$R$202,"&lt;&gt;ĐẠT"))</f>
        <v/>
      </c>
    </row>
    <row r="78" spans="1:14" ht="18.75">
      <c r="A78" s="81"/>
      <c r="B78" s="81"/>
      <c r="C78" s="84" t="str">
        <f>IF(A78="","",IF(COUNTIFS('3. B1_KhoiLuong'!$B$3:$B$202,A78,'3. B1_KhoiLuong'!$R$3:$R$202,"ĐẠT")=0,"",SUMIFS('3. B1_KhoiLuong'!$G$3:$G$202,'3. B1_KhoiLuong'!$B$3:$B$202,A78,'3. B1_KhoiLuong'!$R$3:$R$202,"ĐẠT")))</f>
        <v/>
      </c>
      <c r="D78" s="84" t="str">
        <f>IF(A78="","",SUMIFS('5. B2_ThayDoi'!$F$3:$F$202,'5. B2_ThayDoi'!$B$3:$B$202,A78))</f>
        <v/>
      </c>
      <c r="E78" s="84" t="str">
        <f t="shared" si="4"/>
        <v/>
      </c>
      <c r="F78" s="85" t="str">
        <f>IF(A78="","",IFERROR(IF(INDEX('6. C1_VTVL'!$E$3:$E$202,MATCH(A78,'6. C1_VTVL'!$A$3:$A$202,0))="","",INDEX('6. C1_VTVL'!$E$3:$E$202,MATCH(A78,'6. C1_VTVL'!$A$3:$A$202,0))),""))</f>
        <v/>
      </c>
      <c r="G78" s="86" t="str">
        <f t="shared" si="5"/>
        <v/>
      </c>
      <c r="H78" s="81"/>
      <c r="I78" s="81"/>
      <c r="J78" s="81"/>
      <c r="K78" s="81"/>
      <c r="L78" s="81"/>
      <c r="M78" s="83" t="str">
        <f>IF(A78="","",IF(NOT(OR(B78="PP76",B78="PP77",B78="PP78",B78="PP76+PP77",B78="PP76+PP78",B78="PP77+PP78")),"PHƯƠNG PHÁP KHÔNG HỢP LỆ",IF(COUNTIF('[149]6'!$A$3:$A$202,A78)&gt;1,"TRÙNG MÃ VTVL Ở C76",IF(AND(ISNUMBER(SEARCH("PP77",B78)),IFERROR(INDEX('[149]6'!$K$3:$K$202,MATCH(A78,'[149]6'!$A$3:$A$202,0)),"")&lt;&gt;"ĐẠT"),"PP77: C76 CHƯA ĐỦ CĂN CỨ",IF(A78="","",IF(COUNTIF('[149]6'!$A$3:$A$202,A78)=0,"MÃ VTVL CHƯA CÓ Ở C76",IF(COUNTIF($A$3:$A$202,A78)&gt;1,"TRÙNG MÃ VTVL",IF(B78="","CHƯA CHỌN PHƯƠNG PHÁP",IF(AND(ISNUMBER(SEARCH("PP77",B78)),E78&lt;&gt;"",E78&lt;0),"GIỜ RÒNG ÂM – KIỂM TRA B77",IF(AND(ISNUMBER(SEARCH("PP77",B78)),G78=""),"PP77: THIẾU GIỜ B76 HOẶC QUỸ GIỜ",IF(AND(ISNUMBER(SEARCH("PP77",B78)),N78&gt;0),"PP77: CÒN DÒNG B76 CHƯA ĐẠT",IF(AND(ISNUMBER(SEARCH("PP77",B78)),COUNTIFS('[150]4'!$B$3:$B$202,A78,'[150]4'!$M$3:$M$202,"&lt;&gt;Ước lượng tham khảo",'[150]4'!$P$3:$P$202,"&lt;&gt;ĐẠT")&gt;0),"PP77: B77 CHƯA ĐỦ CĂN CỨ",IF(AND(ISNUMBER(SEARCH("PP76",B78)),H78=""),"PP76: THIẾU SỐ NGƯỜI",IF(AND(ISNUMBER(SEARCH("PP78",B78)),I78=""),"PP78: THIẾU SỐ NGƯỜI",IF(K78="","THIẾU NGUỒN/GIẢI TRÌNH",IF(J78="","CHƯA KẾT LUẬN NGƯỜI CẦN BỐ TRÍ",IF(L78&lt;&gt;"Đã kiểm chứng","CHỜ XÁC NHẬN NGHIỆP VỤ","ĐẠT")))))))))))))))))</f>
        <v/>
      </c>
      <c r="N78" s="83" t="str">
        <f>IF(A78="","",COUNTIFS('3. B1_KhoiLuong'!$B$3:$B$202,A78,'3. B1_KhoiLuong'!$R$3:$R$202,"&lt;&gt;ĐẠT"))</f>
        <v/>
      </c>
    </row>
    <row r="79" spans="1:14" ht="18.75">
      <c r="A79" s="81"/>
      <c r="B79" s="81"/>
      <c r="C79" s="84" t="str">
        <f>IF(A79="","",IF(COUNTIFS('3. B1_KhoiLuong'!$B$3:$B$202,A79,'3. B1_KhoiLuong'!$R$3:$R$202,"ĐẠT")=0,"",SUMIFS('3. B1_KhoiLuong'!$G$3:$G$202,'3. B1_KhoiLuong'!$B$3:$B$202,A79,'3. B1_KhoiLuong'!$R$3:$R$202,"ĐẠT")))</f>
        <v/>
      </c>
      <c r="D79" s="84" t="str">
        <f>IF(A79="","",SUMIFS('5. B2_ThayDoi'!$F$3:$F$202,'5. B2_ThayDoi'!$B$3:$B$202,A79))</f>
        <v/>
      </c>
      <c r="E79" s="84" t="str">
        <f t="shared" si="4"/>
        <v/>
      </c>
      <c r="F79" s="85" t="str">
        <f>IF(A79="","",IFERROR(IF(INDEX('6. C1_VTVL'!$E$3:$E$202,MATCH(A79,'6. C1_VTVL'!$A$3:$A$202,0))="","",INDEX('6. C1_VTVL'!$E$3:$E$202,MATCH(A79,'6. C1_VTVL'!$A$3:$A$202,0))),""))</f>
        <v/>
      </c>
      <c r="G79" s="86" t="str">
        <f t="shared" si="5"/>
        <v/>
      </c>
      <c r="H79" s="81"/>
      <c r="I79" s="81"/>
      <c r="J79" s="81"/>
      <c r="K79" s="81"/>
      <c r="L79" s="81"/>
      <c r="M79" s="83" t="str">
        <f>IF(A79="","",IF(NOT(OR(B79="PP77",B79="PP78",B79="PP79",B79="PP77+PP78",B79="PP77+PP79",B79="PP78+PP79")),"PHƯƠNG PHÁP KHÔNG HỢP LỆ",IF(COUNTIF('[151]6'!$A$3:$A$202,A79)&gt;1,"TRÙNG MÃ VTVL Ở C77",IF(AND(ISNUMBER(SEARCH("PP78",B79)),IFERROR(INDEX('[151]6'!$K$3:$K$202,MATCH(A79,'[151]6'!$A$3:$A$202,0)),"")&lt;&gt;"ĐẠT"),"PP78: C77 CHƯA ĐỦ CĂN CỨ",IF(A79="","",IF(COUNTIF('[151]6'!$A$3:$A$202,A79)=0,"MÃ VTVL CHƯA CÓ Ở C77",IF(COUNTIF($A$3:$A$202,A79)&gt;1,"TRÙNG MÃ VTVL",IF(B79="","CHƯA CHỌN PHƯƠNG PHÁP",IF(AND(ISNUMBER(SEARCH("PP78",B79)),E79&lt;&gt;"",E79&lt;0),"GIỜ RÒNG ÂM – KIỂM TRA B78",IF(AND(ISNUMBER(SEARCH("PP78",B79)),G79=""),"PP78: THIẾU GIỜ B77 HOẶC QUỸ GIỜ",IF(AND(ISNUMBER(SEARCH("PP78",B79)),N79&gt;0),"PP78: CÒN DÒNG B77 CHƯA ĐẠT",IF(AND(ISNUMBER(SEARCH("PP78",B79)),COUNTIFS('[152]4'!$B$3:$B$202,A79,'[152]4'!$M$3:$M$202,"&lt;&gt;Ước lượng tham khảo",'[152]4'!$P$3:$P$202,"&lt;&gt;ĐẠT")&gt;0),"PP78: B78 CHƯA ĐỦ CĂN CỨ",IF(AND(ISNUMBER(SEARCH("PP77",B79)),H79=""),"PP77: THIẾU SỐ NGƯỜI",IF(AND(ISNUMBER(SEARCH("PP79",B79)),I79=""),"PP79: THIẾU SỐ NGƯỜI",IF(K79="","THIẾU NGUỒN/GIẢI TRÌNH",IF(J79="","CHƯA KẾT LUẬN NGƯỜI CẦN BỐ TRÍ",IF(L79&lt;&gt;"Đã kiểm chứng","CHỜ XÁC NHẬN NGHIỆP VỤ","ĐẠT")))))))))))))))))</f>
        <v/>
      </c>
      <c r="N79" s="83" t="str">
        <f>IF(A79="","",COUNTIFS('3. B1_KhoiLuong'!$B$3:$B$202,A79,'3. B1_KhoiLuong'!$R$3:$R$202,"&lt;&gt;ĐẠT"))</f>
        <v/>
      </c>
    </row>
    <row r="80" spans="1:14" ht="18.75">
      <c r="A80" s="81"/>
      <c r="B80" s="81"/>
      <c r="C80" s="84" t="str">
        <f>IF(A80="","",IF(COUNTIFS('3. B1_KhoiLuong'!$B$3:$B$202,A80,'3. B1_KhoiLuong'!$R$3:$R$202,"ĐẠT")=0,"",SUMIFS('3. B1_KhoiLuong'!$G$3:$G$202,'3. B1_KhoiLuong'!$B$3:$B$202,A80,'3. B1_KhoiLuong'!$R$3:$R$202,"ĐẠT")))</f>
        <v/>
      </c>
      <c r="D80" s="84" t="str">
        <f>IF(A80="","",SUMIFS('5. B2_ThayDoi'!$F$3:$F$202,'5. B2_ThayDoi'!$B$3:$B$202,A80))</f>
        <v/>
      </c>
      <c r="E80" s="84" t="str">
        <f t="shared" si="4"/>
        <v/>
      </c>
      <c r="F80" s="85" t="str">
        <f>IF(A80="","",IFERROR(IF(INDEX('6. C1_VTVL'!$E$3:$E$202,MATCH(A80,'6. C1_VTVL'!$A$3:$A$202,0))="","",INDEX('6. C1_VTVL'!$E$3:$E$202,MATCH(A80,'6. C1_VTVL'!$A$3:$A$202,0))),""))</f>
        <v/>
      </c>
      <c r="G80" s="86" t="str">
        <f t="shared" si="5"/>
        <v/>
      </c>
      <c r="H80" s="81"/>
      <c r="I80" s="81"/>
      <c r="J80" s="81"/>
      <c r="K80" s="81"/>
      <c r="L80" s="81"/>
      <c r="M80" s="83" t="str">
        <f>IF(A80="","",IF(NOT(OR(B80="PP78",B80="PP79",B80="PP80",B80="PP78+PP79",B80="PP78+PP80",B80="PP79+PP80")),"PHƯƠNG PHÁP KHÔNG HỢP LỆ",IF(COUNTIF('[153]6'!$A$3:$A$202,A80)&gt;1,"TRÙNG MÃ VTVL Ở C78",IF(AND(ISNUMBER(SEARCH("PP79",B80)),IFERROR(INDEX('[153]6'!$K$3:$K$202,MATCH(A80,'[153]6'!$A$3:$A$202,0)),"")&lt;&gt;"ĐẠT"),"PP79: C78 CHƯA ĐỦ CĂN CỨ",IF(A80="","",IF(COUNTIF('[153]6'!$A$3:$A$202,A80)=0,"MÃ VTVL CHƯA CÓ Ở C78",IF(COUNTIF($A$3:$A$202,A80)&gt;1,"TRÙNG MÃ VTVL",IF(B80="","CHƯA CHỌN PHƯƠNG PHÁP",IF(AND(ISNUMBER(SEARCH("PP79",B80)),E80&lt;&gt;"",E80&lt;0),"GIỜ RÒNG ÂM – KIỂM TRA B79",IF(AND(ISNUMBER(SEARCH("PP79",B80)),G80=""),"PP79: THIẾU GIỜ B78 HOẶC QUỸ GIỜ",IF(AND(ISNUMBER(SEARCH("PP79",B80)),N80&gt;0),"PP79: CÒN DÒNG B78 CHƯA ĐẠT",IF(AND(ISNUMBER(SEARCH("PP79",B80)),COUNTIFS('[154]4'!$B$3:$B$202,A80,'[154]4'!$M$3:$M$202,"&lt;&gt;Ước lượng tham khảo",'[154]4'!$P$3:$P$202,"&lt;&gt;ĐẠT")&gt;0),"PP79: B79 CHƯA ĐỦ CĂN CỨ",IF(AND(ISNUMBER(SEARCH("PP78",B80)),H80=""),"PP78: THIẾU SỐ NGƯỜI",IF(AND(ISNUMBER(SEARCH("PP80",B80)),I80=""),"PP80: THIẾU SỐ NGƯỜI",IF(K80="","THIẾU NGUỒN/GIẢI TRÌNH",IF(J80="","CHƯA KẾT LUẬN NGƯỜI CẦN BỐ TRÍ",IF(L80&lt;&gt;"Đã kiểm chứng","CHỜ XÁC NHẬN NGHIỆP VỤ","ĐẠT")))))))))))))))))</f>
        <v/>
      </c>
      <c r="N80" s="83" t="str">
        <f>IF(A80="","",COUNTIFS('3. B1_KhoiLuong'!$B$3:$B$202,A80,'3. B1_KhoiLuong'!$R$3:$R$202,"&lt;&gt;ĐẠT"))</f>
        <v/>
      </c>
    </row>
    <row r="81" spans="1:14" ht="18.75">
      <c r="A81" s="81"/>
      <c r="B81" s="81"/>
      <c r="C81" s="84" t="str">
        <f>IF(A81="","",IF(COUNTIFS('3. B1_KhoiLuong'!$B$3:$B$202,A81,'3. B1_KhoiLuong'!$R$3:$R$202,"ĐẠT")=0,"",SUMIFS('3. B1_KhoiLuong'!$G$3:$G$202,'3. B1_KhoiLuong'!$B$3:$B$202,A81,'3. B1_KhoiLuong'!$R$3:$R$202,"ĐẠT")))</f>
        <v/>
      </c>
      <c r="D81" s="84" t="str">
        <f>IF(A81="","",SUMIFS('5. B2_ThayDoi'!$F$3:$F$202,'5. B2_ThayDoi'!$B$3:$B$202,A81))</f>
        <v/>
      </c>
      <c r="E81" s="84" t="str">
        <f t="shared" si="4"/>
        <v/>
      </c>
      <c r="F81" s="85" t="str">
        <f>IF(A81="","",IFERROR(IF(INDEX('6. C1_VTVL'!$E$3:$E$202,MATCH(A81,'6. C1_VTVL'!$A$3:$A$202,0))="","",INDEX('6. C1_VTVL'!$E$3:$E$202,MATCH(A81,'6. C1_VTVL'!$A$3:$A$202,0))),""))</f>
        <v/>
      </c>
      <c r="G81" s="86" t="str">
        <f t="shared" si="5"/>
        <v/>
      </c>
      <c r="H81" s="81"/>
      <c r="I81" s="81"/>
      <c r="J81" s="81"/>
      <c r="K81" s="81"/>
      <c r="L81" s="81"/>
      <c r="M81" s="83" t="str">
        <f>IF(A81="","",IF(NOT(OR(B81="PP79",B81="PP80",B81="PP81",B81="PP79+PP80",B81="PP79+PP81",B81="PP80+PP81")),"PHƯƠNG PHÁP KHÔNG HỢP LỆ",IF(COUNTIF('[155]6'!$A$3:$A$202,A81)&gt;1,"TRÙNG MÃ VTVL Ở C79",IF(AND(ISNUMBER(SEARCH("PP80",B81)),IFERROR(INDEX('[155]6'!$K$3:$K$202,MATCH(A81,'[155]6'!$A$3:$A$202,0)),"")&lt;&gt;"ĐẠT"),"PP80: C79 CHƯA ĐỦ CĂN CỨ",IF(A81="","",IF(COUNTIF('[155]6'!$A$3:$A$202,A81)=0,"MÃ VTVL CHƯA CÓ Ở C79",IF(COUNTIF($A$3:$A$202,A81)&gt;1,"TRÙNG MÃ VTVL",IF(B81="","CHƯA CHỌN PHƯƠNG PHÁP",IF(AND(ISNUMBER(SEARCH("PP80",B81)),E81&lt;&gt;"",E81&lt;0),"GIỜ RÒNG ÂM – KIỂM TRA B80",IF(AND(ISNUMBER(SEARCH("PP80",B81)),G81=""),"PP80: THIẾU GIỜ B79 HOẶC QUỸ GIỜ",IF(AND(ISNUMBER(SEARCH("PP80",B81)),N81&gt;0),"PP80: CÒN DÒNG B79 CHƯA ĐẠT",IF(AND(ISNUMBER(SEARCH("PP80",B81)),COUNTIFS('[156]4'!$B$3:$B$202,A81,'[156]4'!$M$3:$M$202,"&lt;&gt;Ước lượng tham khảo",'[156]4'!$P$3:$P$202,"&lt;&gt;ĐẠT")&gt;0),"PP80: B80 CHƯA ĐỦ CĂN CỨ",IF(AND(ISNUMBER(SEARCH("PP79",B81)),H81=""),"PP79: THIẾU SỐ NGƯỜI",IF(AND(ISNUMBER(SEARCH("PP81",B81)),I81=""),"PP81: THIẾU SỐ NGƯỜI",IF(K81="","THIẾU NGUỒN/GIẢI TRÌNH",IF(J81="","CHƯA KẾT LUẬN NGƯỜI CẦN BỐ TRÍ",IF(L81&lt;&gt;"Đã kiểm chứng","CHỜ XÁC NHẬN NGHIỆP VỤ","ĐẠT")))))))))))))))))</f>
        <v/>
      </c>
      <c r="N81" s="83" t="str">
        <f>IF(A81="","",COUNTIFS('3. B1_KhoiLuong'!$B$3:$B$202,A81,'3. B1_KhoiLuong'!$R$3:$R$202,"&lt;&gt;ĐẠT"))</f>
        <v/>
      </c>
    </row>
    <row r="82" spans="1:14" ht="18.75">
      <c r="A82" s="81"/>
      <c r="B82" s="81"/>
      <c r="C82" s="84" t="str">
        <f>IF(A82="","",IF(COUNTIFS('3. B1_KhoiLuong'!$B$3:$B$202,A82,'3. B1_KhoiLuong'!$R$3:$R$202,"ĐẠT")=0,"",SUMIFS('3. B1_KhoiLuong'!$G$3:$G$202,'3. B1_KhoiLuong'!$B$3:$B$202,A82,'3. B1_KhoiLuong'!$R$3:$R$202,"ĐẠT")))</f>
        <v/>
      </c>
      <c r="D82" s="84" t="str">
        <f>IF(A82="","",SUMIFS('5. B2_ThayDoi'!$F$3:$F$202,'5. B2_ThayDoi'!$B$3:$B$202,A82))</f>
        <v/>
      </c>
      <c r="E82" s="84" t="str">
        <f t="shared" si="4"/>
        <v/>
      </c>
      <c r="F82" s="85" t="str">
        <f>IF(A82="","",IFERROR(IF(INDEX('6. C1_VTVL'!$E$3:$E$202,MATCH(A82,'6. C1_VTVL'!$A$3:$A$202,0))="","",INDEX('6. C1_VTVL'!$E$3:$E$202,MATCH(A82,'6. C1_VTVL'!$A$3:$A$202,0))),""))</f>
        <v/>
      </c>
      <c r="G82" s="86" t="str">
        <f t="shared" si="5"/>
        <v/>
      </c>
      <c r="H82" s="81"/>
      <c r="I82" s="81"/>
      <c r="J82" s="81"/>
      <c r="K82" s="81"/>
      <c r="L82" s="81"/>
      <c r="M82" s="83" t="str">
        <f>IF(A82="","",IF(NOT(OR(B82="PP80",B82="PP81",B82="PP82",B82="PP80+PP81",B82="PP80+PP82",B82="PP81+PP82")),"PHƯƠNG PHÁP KHÔNG HỢP LỆ",IF(COUNTIF('[157]6'!$A$3:$A$202,A82)&gt;1,"TRÙNG MÃ VTVL Ở C80",IF(AND(ISNUMBER(SEARCH("PP81",B82)),IFERROR(INDEX('[157]6'!$K$3:$K$202,MATCH(A82,'[157]6'!$A$3:$A$202,0)),"")&lt;&gt;"ĐẠT"),"PP81: C80 CHƯA ĐỦ CĂN CỨ",IF(A82="","",IF(COUNTIF('[157]6'!$A$3:$A$202,A82)=0,"MÃ VTVL CHƯA CÓ Ở C80",IF(COUNTIF($A$3:$A$202,A82)&gt;1,"TRÙNG MÃ VTVL",IF(B82="","CHƯA CHỌN PHƯƠNG PHÁP",IF(AND(ISNUMBER(SEARCH("PP81",B82)),E82&lt;&gt;"",E82&lt;0),"GIỜ RÒNG ÂM – KIỂM TRA B81",IF(AND(ISNUMBER(SEARCH("PP81",B82)),G82=""),"PP81: THIẾU GIỜ B80 HOẶC QUỸ GIỜ",IF(AND(ISNUMBER(SEARCH("PP81",B82)),N82&gt;0),"PP81: CÒN DÒNG B80 CHƯA ĐẠT",IF(AND(ISNUMBER(SEARCH("PP81",B82)),COUNTIFS('[158]4'!$B$3:$B$202,A82,'[158]4'!$M$3:$M$202,"&lt;&gt;Ước lượng tham khảo",'[158]4'!$P$3:$P$202,"&lt;&gt;ĐẠT")&gt;0),"PP81: B81 CHƯA ĐỦ CĂN CỨ",IF(AND(ISNUMBER(SEARCH("PP80",B82)),H82=""),"PP80: THIẾU SỐ NGƯỜI",IF(AND(ISNUMBER(SEARCH("PP82",B82)),I82=""),"PP82: THIẾU SỐ NGƯỜI",IF(K82="","THIẾU NGUỒN/GIẢI TRÌNH",IF(J82="","CHƯA KẾT LUẬN NGƯỜI CẦN BỐ TRÍ",IF(L82&lt;&gt;"Đã kiểm chứng","CHỜ XÁC NHẬN NGHIỆP VỤ","ĐẠT")))))))))))))))))</f>
        <v/>
      </c>
      <c r="N82" s="83" t="str">
        <f>IF(A82="","",COUNTIFS('3. B1_KhoiLuong'!$B$3:$B$202,A82,'3. B1_KhoiLuong'!$R$3:$R$202,"&lt;&gt;ĐẠT"))</f>
        <v/>
      </c>
    </row>
    <row r="83" spans="1:14" ht="18.75">
      <c r="A83" s="81"/>
      <c r="B83" s="81"/>
      <c r="C83" s="84" t="str">
        <f>IF(A83="","",IF(COUNTIFS('3. B1_KhoiLuong'!$B$3:$B$202,A83,'3. B1_KhoiLuong'!$R$3:$R$202,"ĐẠT")=0,"",SUMIFS('3. B1_KhoiLuong'!$G$3:$G$202,'3. B1_KhoiLuong'!$B$3:$B$202,A83,'3. B1_KhoiLuong'!$R$3:$R$202,"ĐẠT")))</f>
        <v/>
      </c>
      <c r="D83" s="84" t="str">
        <f>IF(A83="","",SUMIFS('5. B2_ThayDoi'!$F$3:$F$202,'5. B2_ThayDoi'!$B$3:$B$202,A83))</f>
        <v/>
      </c>
      <c r="E83" s="84" t="str">
        <f t="shared" si="4"/>
        <v/>
      </c>
      <c r="F83" s="85" t="str">
        <f>IF(A83="","",IFERROR(IF(INDEX('6. C1_VTVL'!$E$3:$E$202,MATCH(A83,'6. C1_VTVL'!$A$3:$A$202,0))="","",INDEX('6. C1_VTVL'!$E$3:$E$202,MATCH(A83,'6. C1_VTVL'!$A$3:$A$202,0))),""))</f>
        <v/>
      </c>
      <c r="G83" s="86" t="str">
        <f t="shared" si="5"/>
        <v/>
      </c>
      <c r="H83" s="81"/>
      <c r="I83" s="81"/>
      <c r="J83" s="81"/>
      <c r="K83" s="81"/>
      <c r="L83" s="81"/>
      <c r="M83" s="83" t="str">
        <f>IF(A83="","",IF(NOT(OR(B83="PP81",B83="PP82",B83="PP83",B83="PP81+PP82",B83="PP81+PP83",B83="PP82+PP83")),"PHƯƠNG PHÁP KHÔNG HỢP LỆ",IF(COUNTIF('[159]6'!$A$3:$A$202,A83)&gt;1,"TRÙNG MÃ VTVL Ở C81",IF(AND(ISNUMBER(SEARCH("PP82",B83)),IFERROR(INDEX('[159]6'!$K$3:$K$202,MATCH(A83,'[159]6'!$A$3:$A$202,0)),"")&lt;&gt;"ĐẠT"),"PP82: C81 CHƯA ĐỦ CĂN CỨ",IF(A83="","",IF(COUNTIF('[159]6'!$A$3:$A$202,A83)=0,"MÃ VTVL CHƯA CÓ Ở C81",IF(COUNTIF($A$3:$A$202,A83)&gt;1,"TRÙNG MÃ VTVL",IF(B83="","CHƯA CHỌN PHƯƠNG PHÁP",IF(AND(ISNUMBER(SEARCH("PP82",B83)),E83&lt;&gt;"",E83&lt;0),"GIỜ RÒNG ÂM – KIỂM TRA B82",IF(AND(ISNUMBER(SEARCH("PP82",B83)),G83=""),"PP82: THIẾU GIỜ B81 HOẶC QUỸ GIỜ",IF(AND(ISNUMBER(SEARCH("PP82",B83)),N83&gt;0),"PP82: CÒN DÒNG B81 CHƯA ĐẠT",IF(AND(ISNUMBER(SEARCH("PP82",B83)),COUNTIFS('[160]4'!$B$3:$B$202,A83,'[160]4'!$M$3:$M$202,"&lt;&gt;Ước lượng tham khảo",'[160]4'!$P$3:$P$202,"&lt;&gt;ĐẠT")&gt;0),"PP82: B82 CHƯA ĐỦ CĂN CỨ",IF(AND(ISNUMBER(SEARCH("PP81",B83)),H83=""),"PP81: THIẾU SỐ NGƯỜI",IF(AND(ISNUMBER(SEARCH("PP83",B83)),I83=""),"PP83: THIẾU SỐ NGƯỜI",IF(K83="","THIẾU NGUỒN/GIẢI TRÌNH",IF(J83="","CHƯA KẾT LUẬN NGƯỜI CẦN BỐ TRÍ",IF(L83&lt;&gt;"Đã kiểm chứng","CHỜ XÁC NHẬN NGHIỆP VỤ","ĐẠT")))))))))))))))))</f>
        <v/>
      </c>
      <c r="N83" s="83" t="str">
        <f>IF(A83="","",COUNTIFS('3. B1_KhoiLuong'!$B$3:$B$202,A83,'3. B1_KhoiLuong'!$R$3:$R$202,"&lt;&gt;ĐẠT"))</f>
        <v/>
      </c>
    </row>
    <row r="84" spans="1:14" ht="18.75">
      <c r="A84" s="81"/>
      <c r="B84" s="81"/>
      <c r="C84" s="84" t="str">
        <f>IF(A84="","",IF(COUNTIFS('3. B1_KhoiLuong'!$B$3:$B$202,A84,'3. B1_KhoiLuong'!$R$3:$R$202,"ĐẠT")=0,"",SUMIFS('3. B1_KhoiLuong'!$G$3:$G$202,'3. B1_KhoiLuong'!$B$3:$B$202,A84,'3. B1_KhoiLuong'!$R$3:$R$202,"ĐẠT")))</f>
        <v/>
      </c>
      <c r="D84" s="84" t="str">
        <f>IF(A84="","",SUMIFS('5. B2_ThayDoi'!$F$3:$F$202,'5. B2_ThayDoi'!$B$3:$B$202,A84))</f>
        <v/>
      </c>
      <c r="E84" s="84" t="str">
        <f t="shared" si="4"/>
        <v/>
      </c>
      <c r="F84" s="85" t="str">
        <f>IF(A84="","",IFERROR(IF(INDEX('6. C1_VTVL'!$E$3:$E$202,MATCH(A84,'6. C1_VTVL'!$A$3:$A$202,0))="","",INDEX('6. C1_VTVL'!$E$3:$E$202,MATCH(A84,'6. C1_VTVL'!$A$3:$A$202,0))),""))</f>
        <v/>
      </c>
      <c r="G84" s="86" t="str">
        <f t="shared" si="5"/>
        <v/>
      </c>
      <c r="H84" s="81"/>
      <c r="I84" s="81"/>
      <c r="J84" s="81"/>
      <c r="K84" s="81"/>
      <c r="L84" s="81"/>
      <c r="M84" s="83" t="str">
        <f>IF(A84="","",IF(NOT(OR(B84="PP82",B84="PP83",B84="PP84",B84="PP82+PP83",B84="PP82+PP84",B84="PP83+PP84")),"PHƯƠNG PHÁP KHÔNG HỢP LỆ",IF(COUNTIF('[161]6'!$A$3:$A$202,A84)&gt;1,"TRÙNG MÃ VTVL Ở C82",IF(AND(ISNUMBER(SEARCH("PP83",B84)),IFERROR(INDEX('[161]6'!$K$3:$K$202,MATCH(A84,'[161]6'!$A$3:$A$202,0)),"")&lt;&gt;"ĐẠT"),"PP83: C82 CHƯA ĐỦ CĂN CỨ",IF(A84="","",IF(COUNTIF('[161]6'!$A$3:$A$202,A84)=0,"MÃ VTVL CHƯA CÓ Ở C82",IF(COUNTIF($A$3:$A$202,A84)&gt;1,"TRÙNG MÃ VTVL",IF(B84="","CHƯA CHỌN PHƯƠNG PHÁP",IF(AND(ISNUMBER(SEARCH("PP83",B84)),E84&lt;&gt;"",E84&lt;0),"GIỜ RÒNG ÂM – KIỂM TRA B83",IF(AND(ISNUMBER(SEARCH("PP83",B84)),G84=""),"PP83: THIẾU GIỜ B82 HOẶC QUỸ GIỜ",IF(AND(ISNUMBER(SEARCH("PP83",B84)),N84&gt;0),"PP83: CÒN DÒNG B82 CHƯA ĐẠT",IF(AND(ISNUMBER(SEARCH("PP83",B84)),COUNTIFS('[162]4'!$B$3:$B$202,A84,'[162]4'!$M$3:$M$202,"&lt;&gt;Ước lượng tham khảo",'[162]4'!$P$3:$P$202,"&lt;&gt;ĐẠT")&gt;0),"PP83: B83 CHƯA ĐỦ CĂN CỨ",IF(AND(ISNUMBER(SEARCH("PP82",B84)),H84=""),"PP82: THIẾU SỐ NGƯỜI",IF(AND(ISNUMBER(SEARCH("PP84",B84)),I84=""),"PP84: THIẾU SỐ NGƯỜI",IF(K84="","THIẾU NGUỒN/GIẢI TRÌNH",IF(J84="","CHƯA KẾT LUẬN NGƯỜI CẦN BỐ TRÍ",IF(L84&lt;&gt;"Đã kiểm chứng","CHỜ XÁC NHẬN NGHIỆP VỤ","ĐẠT")))))))))))))))))</f>
        <v/>
      </c>
      <c r="N84" s="83" t="str">
        <f>IF(A84="","",COUNTIFS('3. B1_KhoiLuong'!$B$3:$B$202,A84,'3. B1_KhoiLuong'!$R$3:$R$202,"&lt;&gt;ĐẠT"))</f>
        <v/>
      </c>
    </row>
    <row r="85" spans="1:14" ht="18.75">
      <c r="A85" s="81"/>
      <c r="B85" s="81"/>
      <c r="C85" s="84" t="str">
        <f>IF(A85="","",IF(COUNTIFS('3. B1_KhoiLuong'!$B$3:$B$202,A85,'3. B1_KhoiLuong'!$R$3:$R$202,"ĐẠT")=0,"",SUMIFS('3. B1_KhoiLuong'!$G$3:$G$202,'3. B1_KhoiLuong'!$B$3:$B$202,A85,'3. B1_KhoiLuong'!$R$3:$R$202,"ĐẠT")))</f>
        <v/>
      </c>
      <c r="D85" s="84" t="str">
        <f>IF(A85="","",SUMIFS('5. B2_ThayDoi'!$F$3:$F$202,'5. B2_ThayDoi'!$B$3:$B$202,A85))</f>
        <v/>
      </c>
      <c r="E85" s="84" t="str">
        <f t="shared" si="4"/>
        <v/>
      </c>
      <c r="F85" s="85" t="str">
        <f>IF(A85="","",IFERROR(IF(INDEX('6. C1_VTVL'!$E$3:$E$202,MATCH(A85,'6. C1_VTVL'!$A$3:$A$202,0))="","",INDEX('6. C1_VTVL'!$E$3:$E$202,MATCH(A85,'6. C1_VTVL'!$A$3:$A$202,0))),""))</f>
        <v/>
      </c>
      <c r="G85" s="86" t="str">
        <f t="shared" si="5"/>
        <v/>
      </c>
      <c r="H85" s="81"/>
      <c r="I85" s="81"/>
      <c r="J85" s="81"/>
      <c r="K85" s="81"/>
      <c r="L85" s="81"/>
      <c r="M85" s="83" t="str">
        <f>IF(A85="","",IF(NOT(OR(B85="PP83",B85="PP84",B85="PP85",B85="PP83+PP84",B85="PP83+PP85",B85="PP84+PP85")),"PHƯƠNG PHÁP KHÔNG HỢP LỆ",IF(COUNTIF('[163]6'!$A$3:$A$202,A85)&gt;1,"TRÙNG MÃ VTVL Ở C83",IF(AND(ISNUMBER(SEARCH("PP84",B85)),IFERROR(INDEX('[163]6'!$K$3:$K$202,MATCH(A85,'[163]6'!$A$3:$A$202,0)),"")&lt;&gt;"ĐẠT"),"PP84: C83 CHƯA ĐỦ CĂN CỨ",IF(A85="","",IF(COUNTIF('[163]6'!$A$3:$A$202,A85)=0,"MÃ VTVL CHƯA CÓ Ở C83",IF(COUNTIF($A$3:$A$202,A85)&gt;1,"TRÙNG MÃ VTVL",IF(B85="","CHƯA CHỌN PHƯƠNG PHÁP",IF(AND(ISNUMBER(SEARCH("PP84",B85)),E85&lt;&gt;"",E85&lt;0),"GIỜ RÒNG ÂM – KIỂM TRA B84",IF(AND(ISNUMBER(SEARCH("PP84",B85)),G85=""),"PP84: THIẾU GIỜ B83 HOẶC QUỸ GIỜ",IF(AND(ISNUMBER(SEARCH("PP84",B85)),N85&gt;0),"PP84: CÒN DÒNG B83 CHƯA ĐẠT",IF(AND(ISNUMBER(SEARCH("PP84",B85)),COUNTIFS('[164]4'!$B$3:$B$202,A85,'[164]4'!$M$3:$M$202,"&lt;&gt;Ước lượng tham khảo",'[164]4'!$P$3:$P$202,"&lt;&gt;ĐẠT")&gt;0),"PP84: B84 CHƯA ĐỦ CĂN CỨ",IF(AND(ISNUMBER(SEARCH("PP83",B85)),H85=""),"PP83: THIẾU SỐ NGƯỜI",IF(AND(ISNUMBER(SEARCH("PP85",B85)),I85=""),"PP85: THIẾU SỐ NGƯỜI",IF(K85="","THIẾU NGUỒN/GIẢI TRÌNH",IF(J85="","CHƯA KẾT LUẬN NGƯỜI CẦN BỐ TRÍ",IF(L85&lt;&gt;"Đã kiểm chứng","CHỜ XÁC NHẬN NGHIỆP VỤ","ĐẠT")))))))))))))))))</f>
        <v/>
      </c>
      <c r="N85" s="83" t="str">
        <f>IF(A85="","",COUNTIFS('3. B1_KhoiLuong'!$B$3:$B$202,A85,'3. B1_KhoiLuong'!$R$3:$R$202,"&lt;&gt;ĐẠT"))</f>
        <v/>
      </c>
    </row>
    <row r="86" spans="1:14" ht="18.75">
      <c r="A86" s="81"/>
      <c r="B86" s="81"/>
      <c r="C86" s="84" t="str">
        <f>IF(A86="","",IF(COUNTIFS('3. B1_KhoiLuong'!$B$3:$B$202,A86,'3. B1_KhoiLuong'!$R$3:$R$202,"ĐẠT")=0,"",SUMIFS('3. B1_KhoiLuong'!$G$3:$G$202,'3. B1_KhoiLuong'!$B$3:$B$202,A86,'3. B1_KhoiLuong'!$R$3:$R$202,"ĐẠT")))</f>
        <v/>
      </c>
      <c r="D86" s="84" t="str">
        <f>IF(A86="","",SUMIFS('5. B2_ThayDoi'!$F$3:$F$202,'5. B2_ThayDoi'!$B$3:$B$202,A86))</f>
        <v/>
      </c>
      <c r="E86" s="84" t="str">
        <f t="shared" si="4"/>
        <v/>
      </c>
      <c r="F86" s="85" t="str">
        <f>IF(A86="","",IFERROR(IF(INDEX('6. C1_VTVL'!$E$3:$E$202,MATCH(A86,'6. C1_VTVL'!$A$3:$A$202,0))="","",INDEX('6. C1_VTVL'!$E$3:$E$202,MATCH(A86,'6. C1_VTVL'!$A$3:$A$202,0))),""))</f>
        <v/>
      </c>
      <c r="G86" s="86" t="str">
        <f t="shared" si="5"/>
        <v/>
      </c>
      <c r="H86" s="81"/>
      <c r="I86" s="81"/>
      <c r="J86" s="81"/>
      <c r="K86" s="81"/>
      <c r="L86" s="81"/>
      <c r="M86" s="83" t="str">
        <f>IF(A86="","",IF(NOT(OR(B86="PP84",B86="PP85",B86="PP86",B86="PP84+PP85",B86="PP84+PP86",B86="PP85+PP86")),"PHƯƠNG PHÁP KHÔNG HỢP LỆ",IF(COUNTIF('[165]6'!$A$3:$A$202,A86)&gt;1,"TRÙNG MÃ VTVL Ở C84",IF(AND(ISNUMBER(SEARCH("PP85",B86)),IFERROR(INDEX('[165]6'!$K$3:$K$202,MATCH(A86,'[165]6'!$A$3:$A$202,0)),"")&lt;&gt;"ĐẠT"),"PP85: C84 CHƯA ĐỦ CĂN CỨ",IF(A86="","",IF(COUNTIF('[165]6'!$A$3:$A$202,A86)=0,"MÃ VTVL CHƯA CÓ Ở C84",IF(COUNTIF($A$3:$A$202,A86)&gt;1,"TRÙNG MÃ VTVL",IF(B86="","CHƯA CHỌN PHƯƠNG PHÁP",IF(AND(ISNUMBER(SEARCH("PP85",B86)),E86&lt;&gt;"",E86&lt;0),"GIỜ RÒNG ÂM – KIỂM TRA B85",IF(AND(ISNUMBER(SEARCH("PP85",B86)),G86=""),"PP85: THIẾU GIỜ B84 HOẶC QUỸ GIỜ",IF(AND(ISNUMBER(SEARCH("PP85",B86)),N86&gt;0),"PP85: CÒN DÒNG B84 CHƯA ĐẠT",IF(AND(ISNUMBER(SEARCH("PP85",B86)),COUNTIFS('[166]4'!$B$3:$B$202,A86,'[166]4'!$M$3:$M$202,"&lt;&gt;Ước lượng tham khảo",'[166]4'!$P$3:$P$202,"&lt;&gt;ĐẠT")&gt;0),"PP85: B85 CHƯA ĐỦ CĂN CỨ",IF(AND(ISNUMBER(SEARCH("PP84",B86)),H86=""),"PP84: THIẾU SỐ NGƯỜI",IF(AND(ISNUMBER(SEARCH("PP86",B86)),I86=""),"PP86: THIẾU SỐ NGƯỜI",IF(K86="","THIẾU NGUỒN/GIẢI TRÌNH",IF(J86="","CHƯA KẾT LUẬN NGƯỜI CẦN BỐ TRÍ",IF(L86&lt;&gt;"Đã kiểm chứng","CHỜ XÁC NHẬN NGHIỆP VỤ","ĐẠT")))))))))))))))))</f>
        <v/>
      </c>
      <c r="N86" s="83" t="str">
        <f>IF(A86="","",COUNTIFS('3. B1_KhoiLuong'!$B$3:$B$202,A86,'3. B1_KhoiLuong'!$R$3:$R$202,"&lt;&gt;ĐẠT"))</f>
        <v/>
      </c>
    </row>
    <row r="87" spans="1:14" ht="18.75">
      <c r="A87" s="81"/>
      <c r="B87" s="81"/>
      <c r="C87" s="84" t="str">
        <f>IF(A87="","",IF(COUNTIFS('3. B1_KhoiLuong'!$B$3:$B$202,A87,'3. B1_KhoiLuong'!$R$3:$R$202,"ĐẠT")=0,"",SUMIFS('3. B1_KhoiLuong'!$G$3:$G$202,'3. B1_KhoiLuong'!$B$3:$B$202,A87,'3. B1_KhoiLuong'!$R$3:$R$202,"ĐẠT")))</f>
        <v/>
      </c>
      <c r="D87" s="84" t="str">
        <f>IF(A87="","",SUMIFS('5. B2_ThayDoi'!$F$3:$F$202,'5. B2_ThayDoi'!$B$3:$B$202,A87))</f>
        <v/>
      </c>
      <c r="E87" s="84" t="str">
        <f t="shared" si="4"/>
        <v/>
      </c>
      <c r="F87" s="85" t="str">
        <f>IF(A87="","",IFERROR(IF(INDEX('6. C1_VTVL'!$E$3:$E$202,MATCH(A87,'6. C1_VTVL'!$A$3:$A$202,0))="","",INDEX('6. C1_VTVL'!$E$3:$E$202,MATCH(A87,'6. C1_VTVL'!$A$3:$A$202,0))),""))</f>
        <v/>
      </c>
      <c r="G87" s="86" t="str">
        <f t="shared" si="5"/>
        <v/>
      </c>
      <c r="H87" s="81"/>
      <c r="I87" s="81"/>
      <c r="J87" s="81"/>
      <c r="K87" s="81"/>
      <c r="L87" s="81"/>
      <c r="M87" s="83" t="str">
        <f>IF(A87="","",IF(NOT(OR(B87="PP85",B87="PP86",B87="PP87",B87="PP85+PP86",B87="PP85+PP87",B87="PP86+PP87")),"PHƯƠNG PHÁP KHÔNG HỢP LỆ",IF(COUNTIF('[167]6'!$A$3:$A$202,A87)&gt;1,"TRÙNG MÃ VTVL Ở C85",IF(AND(ISNUMBER(SEARCH("PP86",B87)),IFERROR(INDEX('[167]6'!$K$3:$K$202,MATCH(A87,'[167]6'!$A$3:$A$202,0)),"")&lt;&gt;"ĐẠT"),"PP86: C85 CHƯA ĐỦ CĂN CỨ",IF(A87="","",IF(COUNTIF('[167]6'!$A$3:$A$202,A87)=0,"MÃ VTVL CHƯA CÓ Ở C85",IF(COUNTIF($A$3:$A$202,A87)&gt;1,"TRÙNG MÃ VTVL",IF(B87="","CHƯA CHỌN PHƯƠNG PHÁP",IF(AND(ISNUMBER(SEARCH("PP86",B87)),E87&lt;&gt;"",E87&lt;0),"GIỜ RÒNG ÂM – KIỂM TRA B86",IF(AND(ISNUMBER(SEARCH("PP86",B87)),G87=""),"PP86: THIẾU GIỜ B85 HOẶC QUỸ GIỜ",IF(AND(ISNUMBER(SEARCH("PP86",B87)),N87&gt;0),"PP86: CÒN DÒNG B85 CHƯA ĐẠT",IF(AND(ISNUMBER(SEARCH("PP86",B87)),COUNTIFS('[168]4'!$B$3:$B$202,A87,'[168]4'!$M$3:$M$202,"&lt;&gt;Ước lượng tham khảo",'[168]4'!$P$3:$P$202,"&lt;&gt;ĐẠT")&gt;0),"PP86: B86 CHƯA ĐỦ CĂN CỨ",IF(AND(ISNUMBER(SEARCH("PP85",B87)),H87=""),"PP85: THIẾU SỐ NGƯỜI",IF(AND(ISNUMBER(SEARCH("PP87",B87)),I87=""),"PP87: THIẾU SỐ NGƯỜI",IF(K87="","THIẾU NGUỒN/GIẢI TRÌNH",IF(J87="","CHƯA KẾT LUẬN NGƯỜI CẦN BỐ TRÍ",IF(L87&lt;&gt;"Đã kiểm chứng","CHỜ XÁC NHẬN NGHIỆP VỤ","ĐẠT")))))))))))))))))</f>
        <v/>
      </c>
      <c r="N87" s="83" t="str">
        <f>IF(A87="","",COUNTIFS('3. B1_KhoiLuong'!$B$3:$B$202,A87,'3. B1_KhoiLuong'!$R$3:$R$202,"&lt;&gt;ĐẠT"))</f>
        <v/>
      </c>
    </row>
    <row r="88" spans="1:14" ht="18.75">
      <c r="A88" s="81"/>
      <c r="B88" s="81"/>
      <c r="C88" s="84" t="str">
        <f>IF(A88="","",IF(COUNTIFS('3. B1_KhoiLuong'!$B$3:$B$202,A88,'3. B1_KhoiLuong'!$R$3:$R$202,"ĐẠT")=0,"",SUMIFS('3. B1_KhoiLuong'!$G$3:$G$202,'3. B1_KhoiLuong'!$B$3:$B$202,A88,'3. B1_KhoiLuong'!$R$3:$R$202,"ĐẠT")))</f>
        <v/>
      </c>
      <c r="D88" s="84" t="str">
        <f>IF(A88="","",SUMIFS('5. B2_ThayDoi'!$F$3:$F$202,'5. B2_ThayDoi'!$B$3:$B$202,A88))</f>
        <v/>
      </c>
      <c r="E88" s="84" t="str">
        <f t="shared" si="4"/>
        <v/>
      </c>
      <c r="F88" s="85" t="str">
        <f>IF(A88="","",IFERROR(IF(INDEX('6. C1_VTVL'!$E$3:$E$202,MATCH(A88,'6. C1_VTVL'!$A$3:$A$202,0))="","",INDEX('6. C1_VTVL'!$E$3:$E$202,MATCH(A88,'6. C1_VTVL'!$A$3:$A$202,0))),""))</f>
        <v/>
      </c>
      <c r="G88" s="86" t="str">
        <f t="shared" si="5"/>
        <v/>
      </c>
      <c r="H88" s="81"/>
      <c r="I88" s="81"/>
      <c r="J88" s="81"/>
      <c r="K88" s="81"/>
      <c r="L88" s="81"/>
      <c r="M88" s="83" t="str">
        <f>IF(A88="","",IF(NOT(OR(B88="PP86",B88="PP87",B88="PP88",B88="PP86+PP87",B88="PP86+PP88",B88="PP87+PP88")),"PHƯƠNG PHÁP KHÔNG HỢP LỆ",IF(COUNTIF('[169]6'!$A$3:$A$202,A88)&gt;1,"TRÙNG MÃ VTVL Ở C86",IF(AND(ISNUMBER(SEARCH("PP87",B88)),IFERROR(INDEX('[169]6'!$K$3:$K$202,MATCH(A88,'[169]6'!$A$3:$A$202,0)),"")&lt;&gt;"ĐẠT"),"PP87: C86 CHƯA ĐỦ CĂN CỨ",IF(A88="","",IF(COUNTIF('[169]6'!$A$3:$A$202,A88)=0,"MÃ VTVL CHƯA CÓ Ở C86",IF(COUNTIF($A$3:$A$202,A88)&gt;1,"TRÙNG MÃ VTVL",IF(B88="","CHƯA CHỌN PHƯƠNG PHÁP",IF(AND(ISNUMBER(SEARCH("PP87",B88)),E88&lt;&gt;"",E88&lt;0),"GIỜ RÒNG ÂM – KIỂM TRA B87",IF(AND(ISNUMBER(SEARCH("PP87",B88)),G88=""),"PP87: THIẾU GIỜ B86 HOẶC QUỸ GIỜ",IF(AND(ISNUMBER(SEARCH("PP87",B88)),N88&gt;0),"PP87: CÒN DÒNG B86 CHƯA ĐẠT",IF(AND(ISNUMBER(SEARCH("PP87",B88)),COUNTIFS('[170]4'!$B$3:$B$202,A88,'[170]4'!$M$3:$M$202,"&lt;&gt;Ước lượng tham khảo",'[170]4'!$P$3:$P$202,"&lt;&gt;ĐẠT")&gt;0),"PP87: B87 CHƯA ĐỦ CĂN CỨ",IF(AND(ISNUMBER(SEARCH("PP86",B88)),H88=""),"PP86: THIẾU SỐ NGƯỜI",IF(AND(ISNUMBER(SEARCH("PP88",B88)),I88=""),"PP88: THIẾU SỐ NGƯỜI",IF(K88="","THIẾU NGUỒN/GIẢI TRÌNH",IF(J88="","CHƯA KẾT LUẬN NGƯỜI CẦN BỐ TRÍ",IF(L88&lt;&gt;"Đã kiểm chứng","CHỜ XÁC NHẬN NGHIỆP VỤ","ĐẠT")))))))))))))))))</f>
        <v/>
      </c>
      <c r="N88" s="83" t="str">
        <f>IF(A88="","",COUNTIFS('3. B1_KhoiLuong'!$B$3:$B$202,A88,'3. B1_KhoiLuong'!$R$3:$R$202,"&lt;&gt;ĐẠT"))</f>
        <v/>
      </c>
    </row>
    <row r="89" spans="1:14" ht="18.75">
      <c r="A89" s="81"/>
      <c r="B89" s="81"/>
      <c r="C89" s="84" t="str">
        <f>IF(A89="","",IF(COUNTIFS('3. B1_KhoiLuong'!$B$3:$B$202,A89,'3. B1_KhoiLuong'!$R$3:$R$202,"ĐẠT")=0,"",SUMIFS('3. B1_KhoiLuong'!$G$3:$G$202,'3. B1_KhoiLuong'!$B$3:$B$202,A89,'3. B1_KhoiLuong'!$R$3:$R$202,"ĐẠT")))</f>
        <v/>
      </c>
      <c r="D89" s="84" t="str">
        <f>IF(A89="","",SUMIFS('5. B2_ThayDoi'!$F$3:$F$202,'5. B2_ThayDoi'!$B$3:$B$202,A89))</f>
        <v/>
      </c>
      <c r="E89" s="84" t="str">
        <f t="shared" si="4"/>
        <v/>
      </c>
      <c r="F89" s="85" t="str">
        <f>IF(A89="","",IFERROR(IF(INDEX('6. C1_VTVL'!$E$3:$E$202,MATCH(A89,'6. C1_VTVL'!$A$3:$A$202,0))="","",INDEX('6. C1_VTVL'!$E$3:$E$202,MATCH(A89,'6. C1_VTVL'!$A$3:$A$202,0))),""))</f>
        <v/>
      </c>
      <c r="G89" s="86" t="str">
        <f t="shared" si="5"/>
        <v/>
      </c>
      <c r="H89" s="81"/>
      <c r="I89" s="81"/>
      <c r="J89" s="81"/>
      <c r="K89" s="81"/>
      <c r="L89" s="81"/>
      <c r="M89" s="83" t="str">
        <f>IF(A89="","",IF(NOT(OR(B89="PP87",B89="PP88",B89="PP89",B89="PP87+PP88",B89="PP87+PP89",B89="PP88+PP89")),"PHƯƠNG PHÁP KHÔNG HỢP LỆ",IF(COUNTIF('[171]6'!$A$3:$A$202,A89)&gt;1,"TRÙNG MÃ VTVL Ở C87",IF(AND(ISNUMBER(SEARCH("PP88",B89)),IFERROR(INDEX('[171]6'!$K$3:$K$202,MATCH(A89,'[171]6'!$A$3:$A$202,0)),"")&lt;&gt;"ĐẠT"),"PP88: C87 CHƯA ĐỦ CĂN CỨ",IF(A89="","",IF(COUNTIF('[171]6'!$A$3:$A$202,A89)=0,"MÃ VTVL CHƯA CÓ Ở C87",IF(COUNTIF($A$3:$A$202,A89)&gt;1,"TRÙNG MÃ VTVL",IF(B89="","CHƯA CHỌN PHƯƠNG PHÁP",IF(AND(ISNUMBER(SEARCH("PP88",B89)),E89&lt;&gt;"",E89&lt;0),"GIỜ RÒNG ÂM – KIỂM TRA B88",IF(AND(ISNUMBER(SEARCH("PP88",B89)),G89=""),"PP88: THIẾU GIỜ B87 HOẶC QUỸ GIỜ",IF(AND(ISNUMBER(SEARCH("PP88",B89)),N89&gt;0),"PP88: CÒN DÒNG B87 CHƯA ĐẠT",IF(AND(ISNUMBER(SEARCH("PP88",B89)),COUNTIFS('[172]4'!$B$3:$B$202,A89,'[172]4'!$M$3:$M$202,"&lt;&gt;Ước lượng tham khảo",'[172]4'!$P$3:$P$202,"&lt;&gt;ĐẠT")&gt;0),"PP88: B88 CHƯA ĐỦ CĂN CỨ",IF(AND(ISNUMBER(SEARCH("PP87",B89)),H89=""),"PP87: THIẾU SỐ NGƯỜI",IF(AND(ISNUMBER(SEARCH("PP89",B89)),I89=""),"PP89: THIẾU SỐ NGƯỜI",IF(K89="","THIẾU NGUỒN/GIẢI TRÌNH",IF(J89="","CHƯA KẾT LUẬN NGƯỜI CẦN BỐ TRÍ",IF(L89&lt;&gt;"Đã kiểm chứng","CHỜ XÁC NHẬN NGHIỆP VỤ","ĐẠT")))))))))))))))))</f>
        <v/>
      </c>
      <c r="N89" s="83" t="str">
        <f>IF(A89="","",COUNTIFS('3. B1_KhoiLuong'!$B$3:$B$202,A89,'3. B1_KhoiLuong'!$R$3:$R$202,"&lt;&gt;ĐẠT"))</f>
        <v/>
      </c>
    </row>
    <row r="90" spans="1:14" ht="18.75">
      <c r="A90" s="81"/>
      <c r="B90" s="81"/>
      <c r="C90" s="84" t="str">
        <f>IF(A90="","",IF(COUNTIFS('3. B1_KhoiLuong'!$B$3:$B$202,A90,'3. B1_KhoiLuong'!$R$3:$R$202,"ĐẠT")=0,"",SUMIFS('3. B1_KhoiLuong'!$G$3:$G$202,'3. B1_KhoiLuong'!$B$3:$B$202,A90,'3. B1_KhoiLuong'!$R$3:$R$202,"ĐẠT")))</f>
        <v/>
      </c>
      <c r="D90" s="84" t="str">
        <f>IF(A90="","",SUMIFS('5. B2_ThayDoi'!$F$3:$F$202,'5. B2_ThayDoi'!$B$3:$B$202,A90))</f>
        <v/>
      </c>
      <c r="E90" s="84" t="str">
        <f t="shared" si="4"/>
        <v/>
      </c>
      <c r="F90" s="85" t="str">
        <f>IF(A90="","",IFERROR(IF(INDEX('6. C1_VTVL'!$E$3:$E$202,MATCH(A90,'6. C1_VTVL'!$A$3:$A$202,0))="","",INDEX('6. C1_VTVL'!$E$3:$E$202,MATCH(A90,'6. C1_VTVL'!$A$3:$A$202,0))),""))</f>
        <v/>
      </c>
      <c r="G90" s="86" t="str">
        <f t="shared" si="5"/>
        <v/>
      </c>
      <c r="H90" s="81"/>
      <c r="I90" s="81"/>
      <c r="J90" s="81"/>
      <c r="K90" s="81"/>
      <c r="L90" s="81"/>
      <c r="M90" s="83" t="str">
        <f>IF(A90="","",IF(NOT(OR(B90="PP88",B90="PP89",B90="PP90",B90="PP88+PP89",B90="PP88+PP90",B90="PP89+PP90")),"PHƯƠNG PHÁP KHÔNG HỢP LỆ",IF(COUNTIF('[173]6'!$A$3:$A$202,A90)&gt;1,"TRÙNG MÃ VTVL Ở C88",IF(AND(ISNUMBER(SEARCH("PP89",B90)),IFERROR(INDEX('[173]6'!$K$3:$K$202,MATCH(A90,'[173]6'!$A$3:$A$202,0)),"")&lt;&gt;"ĐẠT"),"PP89: C88 CHƯA ĐỦ CĂN CỨ",IF(A90="","",IF(COUNTIF('[173]6'!$A$3:$A$202,A90)=0,"MÃ VTVL CHƯA CÓ Ở C88",IF(COUNTIF($A$3:$A$202,A90)&gt;1,"TRÙNG MÃ VTVL",IF(B90="","CHƯA CHỌN PHƯƠNG PHÁP",IF(AND(ISNUMBER(SEARCH("PP89",B90)),E90&lt;&gt;"",E90&lt;0),"GIỜ RÒNG ÂM – KIỂM TRA B89",IF(AND(ISNUMBER(SEARCH("PP89",B90)),G90=""),"PP89: THIẾU GIỜ B88 HOẶC QUỸ GIỜ",IF(AND(ISNUMBER(SEARCH("PP89",B90)),N90&gt;0),"PP89: CÒN DÒNG B88 CHƯA ĐẠT",IF(AND(ISNUMBER(SEARCH("PP89",B90)),COUNTIFS('[174]4'!$B$3:$B$202,A90,'[174]4'!$M$3:$M$202,"&lt;&gt;Ước lượng tham khảo",'[174]4'!$P$3:$P$202,"&lt;&gt;ĐẠT")&gt;0),"PP89: B89 CHƯA ĐỦ CĂN CỨ",IF(AND(ISNUMBER(SEARCH("PP88",B90)),H90=""),"PP88: THIẾU SỐ NGƯỜI",IF(AND(ISNUMBER(SEARCH("PP90",B90)),I90=""),"PP90: THIẾU SỐ NGƯỜI",IF(K90="","THIẾU NGUỒN/GIẢI TRÌNH",IF(J90="","CHƯA KẾT LUẬN NGƯỜI CẦN BỐ TRÍ",IF(L90&lt;&gt;"Đã kiểm chứng","CHỜ XÁC NHẬN NGHIỆP VỤ","ĐẠT")))))))))))))))))</f>
        <v/>
      </c>
      <c r="N90" s="83" t="str">
        <f>IF(A90="","",COUNTIFS('3. B1_KhoiLuong'!$B$3:$B$202,A90,'3. B1_KhoiLuong'!$R$3:$R$202,"&lt;&gt;ĐẠT"))</f>
        <v/>
      </c>
    </row>
    <row r="91" spans="1:14" ht="18.75">
      <c r="A91" s="81"/>
      <c r="B91" s="81"/>
      <c r="C91" s="84" t="str">
        <f>IF(A91="","",IF(COUNTIFS('3. B1_KhoiLuong'!$B$3:$B$202,A91,'3. B1_KhoiLuong'!$R$3:$R$202,"ĐẠT")=0,"",SUMIFS('3. B1_KhoiLuong'!$G$3:$G$202,'3. B1_KhoiLuong'!$B$3:$B$202,A91,'3. B1_KhoiLuong'!$R$3:$R$202,"ĐẠT")))</f>
        <v/>
      </c>
      <c r="D91" s="84" t="str">
        <f>IF(A91="","",SUMIFS('5. B2_ThayDoi'!$F$3:$F$202,'5. B2_ThayDoi'!$B$3:$B$202,A91))</f>
        <v/>
      </c>
      <c r="E91" s="84" t="str">
        <f t="shared" si="4"/>
        <v/>
      </c>
      <c r="F91" s="85" t="str">
        <f>IF(A91="","",IFERROR(IF(INDEX('6. C1_VTVL'!$E$3:$E$202,MATCH(A91,'6. C1_VTVL'!$A$3:$A$202,0))="","",INDEX('6. C1_VTVL'!$E$3:$E$202,MATCH(A91,'6. C1_VTVL'!$A$3:$A$202,0))),""))</f>
        <v/>
      </c>
      <c r="G91" s="86" t="str">
        <f t="shared" si="5"/>
        <v/>
      </c>
      <c r="H91" s="81"/>
      <c r="I91" s="81"/>
      <c r="J91" s="81"/>
      <c r="K91" s="81"/>
      <c r="L91" s="81"/>
      <c r="M91" s="83" t="str">
        <f>IF(A91="","",IF(NOT(OR(B91="PP89",B91="PP90",B91="PP91",B91="PP89+PP90",B91="PP89+PP91",B91="PP90+PP91")),"PHƯƠNG PHÁP KHÔNG HỢP LỆ",IF(COUNTIF('[175]6'!$A$3:$A$202,A91)&gt;1,"TRÙNG MÃ VTVL Ở C89",IF(AND(ISNUMBER(SEARCH("PP90",B91)),IFERROR(INDEX('[175]6'!$K$3:$K$202,MATCH(A91,'[175]6'!$A$3:$A$202,0)),"")&lt;&gt;"ĐẠT"),"PP90: C89 CHƯA ĐỦ CĂN CỨ",IF(A91="","",IF(COUNTIF('[175]6'!$A$3:$A$202,A91)=0,"MÃ VTVL CHƯA CÓ Ở C89",IF(COUNTIF($A$3:$A$202,A91)&gt;1,"TRÙNG MÃ VTVL",IF(B91="","CHƯA CHỌN PHƯƠNG PHÁP",IF(AND(ISNUMBER(SEARCH("PP90",B91)),E91&lt;&gt;"",E91&lt;0),"GIỜ RÒNG ÂM – KIỂM TRA B90",IF(AND(ISNUMBER(SEARCH("PP90",B91)),G91=""),"PP90: THIẾU GIỜ B89 HOẶC QUỸ GIỜ",IF(AND(ISNUMBER(SEARCH("PP90",B91)),N91&gt;0),"PP90: CÒN DÒNG B89 CHƯA ĐẠT",IF(AND(ISNUMBER(SEARCH("PP90",B91)),COUNTIFS('[176]4'!$B$3:$B$202,A91,'[176]4'!$M$3:$M$202,"&lt;&gt;Ước lượng tham khảo",'[176]4'!$P$3:$P$202,"&lt;&gt;ĐẠT")&gt;0),"PP90: B90 CHƯA ĐỦ CĂN CỨ",IF(AND(ISNUMBER(SEARCH("PP89",B91)),H91=""),"PP89: THIẾU SỐ NGƯỜI",IF(AND(ISNUMBER(SEARCH("PP91",B91)),I91=""),"PP91: THIẾU SỐ NGƯỜI",IF(K91="","THIẾU NGUỒN/GIẢI TRÌNH",IF(J91="","CHƯA KẾT LUẬN NGƯỜI CẦN BỐ TRÍ",IF(L91&lt;&gt;"Đã kiểm chứng","CHỜ XÁC NHẬN NGHIỆP VỤ","ĐẠT")))))))))))))))))</f>
        <v/>
      </c>
      <c r="N91" s="83" t="str">
        <f>IF(A91="","",COUNTIFS('3. B1_KhoiLuong'!$B$3:$B$202,A91,'3. B1_KhoiLuong'!$R$3:$R$202,"&lt;&gt;ĐẠT"))</f>
        <v/>
      </c>
    </row>
    <row r="92" spans="1:14" ht="18.75">
      <c r="A92" s="81"/>
      <c r="B92" s="81"/>
      <c r="C92" s="84" t="str">
        <f>IF(A92="","",IF(COUNTIFS('3. B1_KhoiLuong'!$B$3:$B$202,A92,'3. B1_KhoiLuong'!$R$3:$R$202,"ĐẠT")=0,"",SUMIFS('3. B1_KhoiLuong'!$G$3:$G$202,'3. B1_KhoiLuong'!$B$3:$B$202,A92,'3. B1_KhoiLuong'!$R$3:$R$202,"ĐẠT")))</f>
        <v/>
      </c>
      <c r="D92" s="84" t="str">
        <f>IF(A92="","",SUMIFS('5. B2_ThayDoi'!$F$3:$F$202,'5. B2_ThayDoi'!$B$3:$B$202,A92))</f>
        <v/>
      </c>
      <c r="E92" s="84" t="str">
        <f t="shared" si="4"/>
        <v/>
      </c>
      <c r="F92" s="85" t="str">
        <f>IF(A92="","",IFERROR(IF(INDEX('6. C1_VTVL'!$E$3:$E$202,MATCH(A92,'6. C1_VTVL'!$A$3:$A$202,0))="","",INDEX('6. C1_VTVL'!$E$3:$E$202,MATCH(A92,'6. C1_VTVL'!$A$3:$A$202,0))),""))</f>
        <v/>
      </c>
      <c r="G92" s="86" t="str">
        <f t="shared" si="5"/>
        <v/>
      </c>
      <c r="H92" s="81"/>
      <c r="I92" s="81"/>
      <c r="J92" s="81"/>
      <c r="K92" s="81"/>
      <c r="L92" s="81"/>
      <c r="M92" s="83" t="str">
        <f>IF(A92="","",IF(NOT(OR(B92="PP90",B92="PP91",B92="PP92",B92="PP90+PP91",B92="PP90+PP92",B92="PP91+PP92")),"PHƯƠNG PHÁP KHÔNG HỢP LỆ",IF(COUNTIF('[177]6'!$A$3:$A$202,A92)&gt;1,"TRÙNG MÃ VTVL Ở C90",IF(AND(ISNUMBER(SEARCH("PP91",B92)),IFERROR(INDEX('[177]6'!$K$3:$K$202,MATCH(A92,'[177]6'!$A$3:$A$202,0)),"")&lt;&gt;"ĐẠT"),"PP91: C90 CHƯA ĐỦ CĂN CỨ",IF(A92="","",IF(COUNTIF('[177]6'!$A$3:$A$202,A92)=0,"MÃ VTVL CHƯA CÓ Ở C90",IF(COUNTIF($A$3:$A$202,A92)&gt;1,"TRÙNG MÃ VTVL",IF(B92="","CHƯA CHỌN PHƯƠNG PHÁP",IF(AND(ISNUMBER(SEARCH("PP91",B92)),E92&lt;&gt;"",E92&lt;0),"GIỜ RÒNG ÂM – KIỂM TRA B91",IF(AND(ISNUMBER(SEARCH("PP91",B92)),G92=""),"PP91: THIẾU GIỜ B90 HOẶC QUỸ GIỜ",IF(AND(ISNUMBER(SEARCH("PP91",B92)),N92&gt;0),"PP91: CÒN DÒNG B90 CHƯA ĐẠT",IF(AND(ISNUMBER(SEARCH("PP91",B92)),COUNTIFS('[178]4'!$B$3:$B$202,A92,'[178]4'!$M$3:$M$202,"&lt;&gt;Ước lượng tham khảo",'[178]4'!$P$3:$P$202,"&lt;&gt;ĐẠT")&gt;0),"PP91: B91 CHƯA ĐỦ CĂN CỨ",IF(AND(ISNUMBER(SEARCH("PP90",B92)),H92=""),"PP90: THIẾU SỐ NGƯỜI",IF(AND(ISNUMBER(SEARCH("PP92",B92)),I92=""),"PP92: THIẾU SỐ NGƯỜI",IF(K92="","THIẾU NGUỒN/GIẢI TRÌNH",IF(J92="","CHƯA KẾT LUẬN NGƯỜI CẦN BỐ TRÍ",IF(L92&lt;&gt;"Đã kiểm chứng","CHỜ XÁC NHẬN NGHIỆP VỤ","ĐẠT")))))))))))))))))</f>
        <v/>
      </c>
      <c r="N92" s="83" t="str">
        <f>IF(A92="","",COUNTIFS('3. B1_KhoiLuong'!$B$3:$B$202,A92,'3. B1_KhoiLuong'!$R$3:$R$202,"&lt;&gt;ĐẠT"))</f>
        <v/>
      </c>
    </row>
    <row r="93" spans="1:14" ht="18.75">
      <c r="A93" s="81"/>
      <c r="B93" s="81"/>
      <c r="C93" s="84" t="str">
        <f>IF(A93="","",IF(COUNTIFS('3. B1_KhoiLuong'!$B$3:$B$202,A93,'3. B1_KhoiLuong'!$R$3:$R$202,"ĐẠT")=0,"",SUMIFS('3. B1_KhoiLuong'!$G$3:$G$202,'3. B1_KhoiLuong'!$B$3:$B$202,A93,'3. B1_KhoiLuong'!$R$3:$R$202,"ĐẠT")))</f>
        <v/>
      </c>
      <c r="D93" s="84" t="str">
        <f>IF(A93="","",SUMIFS('5. B2_ThayDoi'!$F$3:$F$202,'5. B2_ThayDoi'!$B$3:$B$202,A93))</f>
        <v/>
      </c>
      <c r="E93" s="84" t="str">
        <f t="shared" si="4"/>
        <v/>
      </c>
      <c r="F93" s="85" t="str">
        <f>IF(A93="","",IFERROR(IF(INDEX('6. C1_VTVL'!$E$3:$E$202,MATCH(A93,'6. C1_VTVL'!$A$3:$A$202,0))="","",INDEX('6. C1_VTVL'!$E$3:$E$202,MATCH(A93,'6. C1_VTVL'!$A$3:$A$202,0))),""))</f>
        <v/>
      </c>
      <c r="G93" s="86" t="str">
        <f t="shared" si="5"/>
        <v/>
      </c>
      <c r="H93" s="81"/>
      <c r="I93" s="81"/>
      <c r="J93" s="81"/>
      <c r="K93" s="81"/>
      <c r="L93" s="81"/>
      <c r="M93" s="83" t="str">
        <f>IF(A93="","",IF(NOT(OR(B93="PP91",B93="PP92",B93="PP93",B93="PP91+PP92",B93="PP91+PP93",B93="PP92+PP93")),"PHƯƠNG PHÁP KHÔNG HỢP LỆ",IF(COUNTIF('[179]6'!$A$3:$A$202,A93)&gt;1,"TRÙNG MÃ VTVL Ở C91",IF(AND(ISNUMBER(SEARCH("PP92",B93)),IFERROR(INDEX('[179]6'!$K$3:$K$202,MATCH(A93,'[179]6'!$A$3:$A$202,0)),"")&lt;&gt;"ĐẠT"),"PP92: C91 CHƯA ĐỦ CĂN CỨ",IF(A93="","",IF(COUNTIF('[179]6'!$A$3:$A$202,A93)=0,"MÃ VTVL CHƯA CÓ Ở C91",IF(COUNTIF($A$3:$A$202,A93)&gt;1,"TRÙNG MÃ VTVL",IF(B93="","CHƯA CHỌN PHƯƠNG PHÁP",IF(AND(ISNUMBER(SEARCH("PP92",B93)),E93&lt;&gt;"",E93&lt;0),"GIỜ RÒNG ÂM – KIỂM TRA B92",IF(AND(ISNUMBER(SEARCH("PP92",B93)),G93=""),"PP92: THIẾU GIỜ B91 HOẶC QUỸ GIỜ",IF(AND(ISNUMBER(SEARCH("PP92",B93)),N93&gt;0),"PP92: CÒN DÒNG B91 CHƯA ĐẠT",IF(AND(ISNUMBER(SEARCH("PP92",B93)),COUNTIFS('[180]4'!$B$3:$B$202,A93,'[180]4'!$M$3:$M$202,"&lt;&gt;Ước lượng tham khảo",'[180]4'!$P$3:$P$202,"&lt;&gt;ĐẠT")&gt;0),"PP92: B92 CHƯA ĐỦ CĂN CỨ",IF(AND(ISNUMBER(SEARCH("PP91",B93)),H93=""),"PP91: THIẾU SỐ NGƯỜI",IF(AND(ISNUMBER(SEARCH("PP93",B93)),I93=""),"PP93: THIẾU SỐ NGƯỜI",IF(K93="","THIẾU NGUỒN/GIẢI TRÌNH",IF(J93="","CHƯA KẾT LUẬN NGƯỜI CẦN BỐ TRÍ",IF(L93&lt;&gt;"Đã kiểm chứng","CHỜ XÁC NHẬN NGHIỆP VỤ","ĐẠT")))))))))))))))))</f>
        <v/>
      </c>
      <c r="N93" s="83" t="str">
        <f>IF(A93="","",COUNTIFS('3. B1_KhoiLuong'!$B$3:$B$202,A93,'3. B1_KhoiLuong'!$R$3:$R$202,"&lt;&gt;ĐẠT"))</f>
        <v/>
      </c>
    </row>
    <row r="94" spans="1:14" ht="18.75">
      <c r="A94" s="81"/>
      <c r="B94" s="81"/>
      <c r="C94" s="84" t="str">
        <f>IF(A94="","",IF(COUNTIFS('3. B1_KhoiLuong'!$B$3:$B$202,A94,'3. B1_KhoiLuong'!$R$3:$R$202,"ĐẠT")=0,"",SUMIFS('3. B1_KhoiLuong'!$G$3:$G$202,'3. B1_KhoiLuong'!$B$3:$B$202,A94,'3. B1_KhoiLuong'!$R$3:$R$202,"ĐẠT")))</f>
        <v/>
      </c>
      <c r="D94" s="84" t="str">
        <f>IF(A94="","",SUMIFS('5. B2_ThayDoi'!$F$3:$F$202,'5. B2_ThayDoi'!$B$3:$B$202,A94))</f>
        <v/>
      </c>
      <c r="E94" s="84" t="str">
        <f t="shared" si="4"/>
        <v/>
      </c>
      <c r="F94" s="85" t="str">
        <f>IF(A94="","",IFERROR(IF(INDEX('6. C1_VTVL'!$E$3:$E$202,MATCH(A94,'6. C1_VTVL'!$A$3:$A$202,0))="","",INDEX('6. C1_VTVL'!$E$3:$E$202,MATCH(A94,'6. C1_VTVL'!$A$3:$A$202,0))),""))</f>
        <v/>
      </c>
      <c r="G94" s="86" t="str">
        <f t="shared" si="5"/>
        <v/>
      </c>
      <c r="H94" s="81"/>
      <c r="I94" s="81"/>
      <c r="J94" s="81"/>
      <c r="K94" s="81"/>
      <c r="L94" s="81"/>
      <c r="M94" s="83" t="str">
        <f>IF(A94="","",IF(NOT(OR(B94="PP92",B94="PP93",B94="PP94",B94="PP92+PP93",B94="PP92+PP94",B94="PP93+PP94")),"PHƯƠNG PHÁP KHÔNG HỢP LỆ",IF(COUNTIF('[181]6'!$A$3:$A$202,A94)&gt;1,"TRÙNG MÃ VTVL Ở C92",IF(AND(ISNUMBER(SEARCH("PP93",B94)),IFERROR(INDEX('[181]6'!$K$3:$K$202,MATCH(A94,'[181]6'!$A$3:$A$202,0)),"")&lt;&gt;"ĐẠT"),"PP93: C92 CHƯA ĐỦ CĂN CỨ",IF(A94="","",IF(COUNTIF('[181]6'!$A$3:$A$202,A94)=0,"MÃ VTVL CHƯA CÓ Ở C92",IF(COUNTIF($A$3:$A$202,A94)&gt;1,"TRÙNG MÃ VTVL",IF(B94="","CHƯA CHỌN PHƯƠNG PHÁP",IF(AND(ISNUMBER(SEARCH("PP93",B94)),E94&lt;&gt;"",E94&lt;0),"GIỜ RÒNG ÂM – KIỂM TRA B93",IF(AND(ISNUMBER(SEARCH("PP93",B94)),G94=""),"PP93: THIẾU GIỜ B92 HOẶC QUỸ GIỜ",IF(AND(ISNUMBER(SEARCH("PP93",B94)),N94&gt;0),"PP93: CÒN DÒNG B92 CHƯA ĐẠT",IF(AND(ISNUMBER(SEARCH("PP93",B94)),COUNTIFS('[182]4'!$B$3:$B$202,A94,'[182]4'!$M$3:$M$202,"&lt;&gt;Ước lượng tham khảo",'[182]4'!$P$3:$P$202,"&lt;&gt;ĐẠT")&gt;0),"PP93: B93 CHƯA ĐỦ CĂN CỨ",IF(AND(ISNUMBER(SEARCH("PP92",B94)),H94=""),"PP92: THIẾU SỐ NGƯỜI",IF(AND(ISNUMBER(SEARCH("PP94",B94)),I94=""),"PP94: THIẾU SỐ NGƯỜI",IF(K94="","THIẾU NGUỒN/GIẢI TRÌNH",IF(J94="","CHƯA KẾT LUẬN NGƯỜI CẦN BỐ TRÍ",IF(L94&lt;&gt;"Đã kiểm chứng","CHỜ XÁC NHẬN NGHIỆP VỤ","ĐẠT")))))))))))))))))</f>
        <v/>
      </c>
      <c r="N94" s="83" t="str">
        <f>IF(A94="","",COUNTIFS('3. B1_KhoiLuong'!$B$3:$B$202,A94,'3. B1_KhoiLuong'!$R$3:$R$202,"&lt;&gt;ĐẠT"))</f>
        <v/>
      </c>
    </row>
    <row r="95" spans="1:14" ht="18.75">
      <c r="A95" s="81"/>
      <c r="B95" s="81"/>
      <c r="C95" s="84" t="str">
        <f>IF(A95="","",IF(COUNTIFS('3. B1_KhoiLuong'!$B$3:$B$202,A95,'3. B1_KhoiLuong'!$R$3:$R$202,"ĐẠT")=0,"",SUMIFS('3. B1_KhoiLuong'!$G$3:$G$202,'3. B1_KhoiLuong'!$B$3:$B$202,A95,'3. B1_KhoiLuong'!$R$3:$R$202,"ĐẠT")))</f>
        <v/>
      </c>
      <c r="D95" s="84" t="str">
        <f>IF(A95="","",SUMIFS('5. B2_ThayDoi'!$F$3:$F$202,'5. B2_ThayDoi'!$B$3:$B$202,A95))</f>
        <v/>
      </c>
      <c r="E95" s="84" t="str">
        <f t="shared" si="4"/>
        <v/>
      </c>
      <c r="F95" s="85" t="str">
        <f>IF(A95="","",IFERROR(IF(INDEX('6. C1_VTVL'!$E$3:$E$202,MATCH(A95,'6. C1_VTVL'!$A$3:$A$202,0))="","",INDEX('6. C1_VTVL'!$E$3:$E$202,MATCH(A95,'6. C1_VTVL'!$A$3:$A$202,0))),""))</f>
        <v/>
      </c>
      <c r="G95" s="86" t="str">
        <f t="shared" si="5"/>
        <v/>
      </c>
      <c r="H95" s="81"/>
      <c r="I95" s="81"/>
      <c r="J95" s="81"/>
      <c r="K95" s="81"/>
      <c r="L95" s="81"/>
      <c r="M95" s="83" t="str">
        <f>IF(A95="","",IF(NOT(OR(B95="PP93",B95="PP94",B95="PP95",B95="PP93+PP94",B95="PP93+PP95",B95="PP94+PP95")),"PHƯƠNG PHÁP KHÔNG HỢP LỆ",IF(COUNTIF('[183]6'!$A$3:$A$202,A95)&gt;1,"TRÙNG MÃ VTVL Ở C93",IF(AND(ISNUMBER(SEARCH("PP94",B95)),IFERROR(INDEX('[183]6'!$K$3:$K$202,MATCH(A95,'[183]6'!$A$3:$A$202,0)),"")&lt;&gt;"ĐẠT"),"PP94: C93 CHƯA ĐỦ CĂN CỨ",IF(A95="","",IF(COUNTIF('[183]6'!$A$3:$A$202,A95)=0,"MÃ VTVL CHƯA CÓ Ở C93",IF(COUNTIF($A$3:$A$202,A95)&gt;1,"TRÙNG MÃ VTVL",IF(B95="","CHƯA CHỌN PHƯƠNG PHÁP",IF(AND(ISNUMBER(SEARCH("PP94",B95)),E95&lt;&gt;"",E95&lt;0),"GIỜ RÒNG ÂM – KIỂM TRA B94",IF(AND(ISNUMBER(SEARCH("PP94",B95)),G95=""),"PP94: THIẾU GIỜ B93 HOẶC QUỸ GIỜ",IF(AND(ISNUMBER(SEARCH("PP94",B95)),N95&gt;0),"PP94: CÒN DÒNG B93 CHƯA ĐẠT",IF(AND(ISNUMBER(SEARCH("PP94",B95)),COUNTIFS('[184]4'!$B$3:$B$202,A95,'[184]4'!$M$3:$M$202,"&lt;&gt;Ước lượng tham khảo",'[184]4'!$P$3:$P$202,"&lt;&gt;ĐẠT")&gt;0),"PP94: B94 CHƯA ĐỦ CĂN CỨ",IF(AND(ISNUMBER(SEARCH("PP93",B95)),H95=""),"PP93: THIẾU SỐ NGƯỜI",IF(AND(ISNUMBER(SEARCH("PP95",B95)),I95=""),"PP95: THIẾU SỐ NGƯỜI",IF(K95="","THIẾU NGUỒN/GIẢI TRÌNH",IF(J95="","CHƯA KẾT LUẬN NGƯỜI CẦN BỐ TRÍ",IF(L95&lt;&gt;"Đã kiểm chứng","CHỜ XÁC NHẬN NGHIỆP VỤ","ĐẠT")))))))))))))))))</f>
        <v/>
      </c>
      <c r="N95" s="83" t="str">
        <f>IF(A95="","",COUNTIFS('3. B1_KhoiLuong'!$B$3:$B$202,A95,'3. B1_KhoiLuong'!$R$3:$R$202,"&lt;&gt;ĐẠT"))</f>
        <v/>
      </c>
    </row>
    <row r="96" spans="1:14" ht="18.75">
      <c r="A96" s="81"/>
      <c r="B96" s="81"/>
      <c r="C96" s="84" t="str">
        <f>IF(A96="","",IF(COUNTIFS('3. B1_KhoiLuong'!$B$3:$B$202,A96,'3. B1_KhoiLuong'!$R$3:$R$202,"ĐẠT")=0,"",SUMIFS('3. B1_KhoiLuong'!$G$3:$G$202,'3. B1_KhoiLuong'!$B$3:$B$202,A96,'3. B1_KhoiLuong'!$R$3:$R$202,"ĐẠT")))</f>
        <v/>
      </c>
      <c r="D96" s="84" t="str">
        <f>IF(A96="","",SUMIFS('5. B2_ThayDoi'!$F$3:$F$202,'5. B2_ThayDoi'!$B$3:$B$202,A96))</f>
        <v/>
      </c>
      <c r="E96" s="84" t="str">
        <f t="shared" si="4"/>
        <v/>
      </c>
      <c r="F96" s="85" t="str">
        <f>IF(A96="","",IFERROR(IF(INDEX('6. C1_VTVL'!$E$3:$E$202,MATCH(A96,'6. C1_VTVL'!$A$3:$A$202,0))="","",INDEX('6. C1_VTVL'!$E$3:$E$202,MATCH(A96,'6. C1_VTVL'!$A$3:$A$202,0))),""))</f>
        <v/>
      </c>
      <c r="G96" s="86" t="str">
        <f t="shared" si="5"/>
        <v/>
      </c>
      <c r="H96" s="81"/>
      <c r="I96" s="81"/>
      <c r="J96" s="81"/>
      <c r="K96" s="81"/>
      <c r="L96" s="81"/>
      <c r="M96" s="83" t="str">
        <f>IF(A96="","",IF(NOT(OR(B96="PP94",B96="PP95",B96="PP96",B96="PP94+PP95",B96="PP94+PP96",B96="PP95+PP96")),"PHƯƠNG PHÁP KHÔNG HỢP LỆ",IF(COUNTIF('[185]6'!$A$3:$A$202,A96)&gt;1,"TRÙNG MÃ VTVL Ở C94",IF(AND(ISNUMBER(SEARCH("PP95",B96)),IFERROR(INDEX('[185]6'!$K$3:$K$202,MATCH(A96,'[185]6'!$A$3:$A$202,0)),"")&lt;&gt;"ĐẠT"),"PP95: C94 CHƯA ĐỦ CĂN CỨ",IF(A96="","",IF(COUNTIF('[185]6'!$A$3:$A$202,A96)=0,"MÃ VTVL CHƯA CÓ Ở C94",IF(COUNTIF($A$3:$A$202,A96)&gt;1,"TRÙNG MÃ VTVL",IF(B96="","CHƯA CHỌN PHƯƠNG PHÁP",IF(AND(ISNUMBER(SEARCH("PP95",B96)),E96&lt;&gt;"",E96&lt;0),"GIỜ RÒNG ÂM – KIỂM TRA B95",IF(AND(ISNUMBER(SEARCH("PP95",B96)),G96=""),"PP95: THIẾU GIỜ B94 HOẶC QUỸ GIỜ",IF(AND(ISNUMBER(SEARCH("PP95",B96)),N96&gt;0),"PP95: CÒN DÒNG B94 CHƯA ĐẠT",IF(AND(ISNUMBER(SEARCH("PP95",B96)),COUNTIFS('[186]4'!$B$3:$B$202,A96,'[186]4'!$M$3:$M$202,"&lt;&gt;Ước lượng tham khảo",'[186]4'!$P$3:$P$202,"&lt;&gt;ĐẠT")&gt;0),"PP95: B95 CHƯA ĐỦ CĂN CỨ",IF(AND(ISNUMBER(SEARCH("PP94",B96)),H96=""),"PP94: THIẾU SỐ NGƯỜI",IF(AND(ISNUMBER(SEARCH("PP96",B96)),I96=""),"PP96: THIẾU SỐ NGƯỜI",IF(K96="","THIẾU NGUỒN/GIẢI TRÌNH",IF(J96="","CHƯA KẾT LUẬN NGƯỜI CẦN BỐ TRÍ",IF(L96&lt;&gt;"Đã kiểm chứng","CHỜ XÁC NHẬN NGHIỆP VỤ","ĐẠT")))))))))))))))))</f>
        <v/>
      </c>
      <c r="N96" s="83" t="str">
        <f>IF(A96="","",COUNTIFS('3. B1_KhoiLuong'!$B$3:$B$202,A96,'3. B1_KhoiLuong'!$R$3:$R$202,"&lt;&gt;ĐẠT"))</f>
        <v/>
      </c>
    </row>
    <row r="97" spans="1:14" ht="18.75">
      <c r="A97" s="81"/>
      <c r="B97" s="81"/>
      <c r="C97" s="84" t="str">
        <f>IF(A97="","",IF(COUNTIFS('3. B1_KhoiLuong'!$B$3:$B$202,A97,'3. B1_KhoiLuong'!$R$3:$R$202,"ĐẠT")=0,"",SUMIFS('3. B1_KhoiLuong'!$G$3:$G$202,'3. B1_KhoiLuong'!$B$3:$B$202,A97,'3. B1_KhoiLuong'!$R$3:$R$202,"ĐẠT")))</f>
        <v/>
      </c>
      <c r="D97" s="84" t="str">
        <f>IF(A97="","",SUMIFS('5. B2_ThayDoi'!$F$3:$F$202,'5. B2_ThayDoi'!$B$3:$B$202,A97))</f>
        <v/>
      </c>
      <c r="E97" s="84" t="str">
        <f t="shared" si="4"/>
        <v/>
      </c>
      <c r="F97" s="85" t="str">
        <f>IF(A97="","",IFERROR(IF(INDEX('6. C1_VTVL'!$E$3:$E$202,MATCH(A97,'6. C1_VTVL'!$A$3:$A$202,0))="","",INDEX('6. C1_VTVL'!$E$3:$E$202,MATCH(A97,'6. C1_VTVL'!$A$3:$A$202,0))),""))</f>
        <v/>
      </c>
      <c r="G97" s="86" t="str">
        <f t="shared" si="5"/>
        <v/>
      </c>
      <c r="H97" s="81"/>
      <c r="I97" s="81"/>
      <c r="J97" s="81"/>
      <c r="K97" s="81"/>
      <c r="L97" s="81"/>
      <c r="M97" s="83" t="str">
        <f>IF(A97="","",IF(NOT(OR(B97="PP95",B97="PP96",B97="PP97",B97="PP95+PP96",B97="PP95+PP97",B97="PP96+PP97")),"PHƯƠNG PHÁP KHÔNG HỢP LỆ",IF(COUNTIF('[187]6'!$A$3:$A$202,A97)&gt;1,"TRÙNG MÃ VTVL Ở C95",IF(AND(ISNUMBER(SEARCH("PP96",B97)),IFERROR(INDEX('[187]6'!$K$3:$K$202,MATCH(A97,'[187]6'!$A$3:$A$202,0)),"")&lt;&gt;"ĐẠT"),"PP96: C95 CHƯA ĐỦ CĂN CỨ",IF(A97="","",IF(COUNTIF('[187]6'!$A$3:$A$202,A97)=0,"MÃ VTVL CHƯA CÓ Ở C95",IF(COUNTIF($A$3:$A$202,A97)&gt;1,"TRÙNG MÃ VTVL",IF(B97="","CHƯA CHỌN PHƯƠNG PHÁP",IF(AND(ISNUMBER(SEARCH("PP96",B97)),E97&lt;&gt;"",E97&lt;0),"GIỜ RÒNG ÂM – KIỂM TRA B96",IF(AND(ISNUMBER(SEARCH("PP96",B97)),G97=""),"PP96: THIẾU GIỜ B95 HOẶC QUỸ GIỜ",IF(AND(ISNUMBER(SEARCH("PP96",B97)),N97&gt;0),"PP96: CÒN DÒNG B95 CHƯA ĐẠT",IF(AND(ISNUMBER(SEARCH("PP96",B97)),COUNTIFS('[188]4'!$B$3:$B$202,A97,'[188]4'!$M$3:$M$202,"&lt;&gt;Ước lượng tham khảo",'[188]4'!$P$3:$P$202,"&lt;&gt;ĐẠT")&gt;0),"PP96: B96 CHƯA ĐỦ CĂN CỨ",IF(AND(ISNUMBER(SEARCH("PP95",B97)),H97=""),"PP95: THIẾU SỐ NGƯỜI",IF(AND(ISNUMBER(SEARCH("PP97",B97)),I97=""),"PP97: THIẾU SỐ NGƯỜI",IF(K97="","THIẾU NGUỒN/GIẢI TRÌNH",IF(J97="","CHƯA KẾT LUẬN NGƯỜI CẦN BỐ TRÍ",IF(L97&lt;&gt;"Đã kiểm chứng","CHỜ XÁC NHẬN NGHIỆP VỤ","ĐẠT")))))))))))))))))</f>
        <v/>
      </c>
      <c r="N97" s="83" t="str">
        <f>IF(A97="","",COUNTIFS('3. B1_KhoiLuong'!$B$3:$B$202,A97,'3. B1_KhoiLuong'!$R$3:$R$202,"&lt;&gt;ĐẠT"))</f>
        <v/>
      </c>
    </row>
    <row r="98" spans="1:14" ht="18.75">
      <c r="A98" s="81"/>
      <c r="B98" s="81"/>
      <c r="C98" s="84" t="str">
        <f>IF(A98="","",IF(COUNTIFS('3. B1_KhoiLuong'!$B$3:$B$202,A98,'3. B1_KhoiLuong'!$R$3:$R$202,"ĐẠT")=0,"",SUMIFS('3. B1_KhoiLuong'!$G$3:$G$202,'3. B1_KhoiLuong'!$B$3:$B$202,A98,'3. B1_KhoiLuong'!$R$3:$R$202,"ĐẠT")))</f>
        <v/>
      </c>
      <c r="D98" s="84" t="str">
        <f>IF(A98="","",SUMIFS('5. B2_ThayDoi'!$F$3:$F$202,'5. B2_ThayDoi'!$B$3:$B$202,A98))</f>
        <v/>
      </c>
      <c r="E98" s="84" t="str">
        <f t="shared" si="4"/>
        <v/>
      </c>
      <c r="F98" s="85" t="str">
        <f>IF(A98="","",IFERROR(IF(INDEX('6. C1_VTVL'!$E$3:$E$202,MATCH(A98,'6. C1_VTVL'!$A$3:$A$202,0))="","",INDEX('6. C1_VTVL'!$E$3:$E$202,MATCH(A98,'6. C1_VTVL'!$A$3:$A$202,0))),""))</f>
        <v/>
      </c>
      <c r="G98" s="86" t="str">
        <f t="shared" si="5"/>
        <v/>
      </c>
      <c r="H98" s="81"/>
      <c r="I98" s="81"/>
      <c r="J98" s="81"/>
      <c r="K98" s="81"/>
      <c r="L98" s="81"/>
      <c r="M98" s="83" t="str">
        <f>IF(A98="","",IF(NOT(OR(B98="PP96",B98="PP97",B98="PP98",B98="PP96+PP97",B98="PP96+PP98",B98="PP97+PP98")),"PHƯƠNG PHÁP KHÔNG HỢP LỆ",IF(COUNTIF('[189]6'!$A$3:$A$202,A98)&gt;1,"TRÙNG MÃ VTVL Ở C96",IF(AND(ISNUMBER(SEARCH("PP97",B98)),IFERROR(INDEX('[189]6'!$K$3:$K$202,MATCH(A98,'[189]6'!$A$3:$A$202,0)),"")&lt;&gt;"ĐẠT"),"PP97: C96 CHƯA ĐỦ CĂN CỨ",IF(A98="","",IF(COUNTIF('[189]6'!$A$3:$A$202,A98)=0,"MÃ VTVL CHƯA CÓ Ở C96",IF(COUNTIF($A$3:$A$202,A98)&gt;1,"TRÙNG MÃ VTVL",IF(B98="","CHƯA CHỌN PHƯƠNG PHÁP",IF(AND(ISNUMBER(SEARCH("PP97",B98)),E98&lt;&gt;"",E98&lt;0),"GIỜ RÒNG ÂM – KIỂM TRA B97",IF(AND(ISNUMBER(SEARCH("PP97",B98)),G98=""),"PP97: THIẾU GIỜ B96 HOẶC QUỸ GIỜ",IF(AND(ISNUMBER(SEARCH("PP97",B98)),N98&gt;0),"PP97: CÒN DÒNG B96 CHƯA ĐẠT",IF(AND(ISNUMBER(SEARCH("PP97",B98)),COUNTIFS('[190]4'!$B$3:$B$202,A98,'[190]4'!$M$3:$M$202,"&lt;&gt;Ước lượng tham khảo",'[190]4'!$P$3:$P$202,"&lt;&gt;ĐẠT")&gt;0),"PP97: B97 CHƯA ĐỦ CĂN CỨ",IF(AND(ISNUMBER(SEARCH("PP96",B98)),H98=""),"PP96: THIẾU SỐ NGƯỜI",IF(AND(ISNUMBER(SEARCH("PP98",B98)),I98=""),"PP98: THIẾU SỐ NGƯỜI",IF(K98="","THIẾU NGUỒN/GIẢI TRÌNH",IF(J98="","CHƯA KẾT LUẬN NGƯỜI CẦN BỐ TRÍ",IF(L98&lt;&gt;"Đã kiểm chứng","CHỜ XÁC NHẬN NGHIỆP VỤ","ĐẠT")))))))))))))))))</f>
        <v/>
      </c>
      <c r="N98" s="83" t="str">
        <f>IF(A98="","",COUNTIFS('3. B1_KhoiLuong'!$B$3:$B$202,A98,'3. B1_KhoiLuong'!$R$3:$R$202,"&lt;&gt;ĐẠT"))</f>
        <v/>
      </c>
    </row>
    <row r="99" spans="1:14" ht="18.75">
      <c r="A99" s="81"/>
      <c r="B99" s="81"/>
      <c r="C99" s="84" t="str">
        <f>IF(A99="","",IF(COUNTIFS('3. B1_KhoiLuong'!$B$3:$B$202,A99,'3. B1_KhoiLuong'!$R$3:$R$202,"ĐẠT")=0,"",SUMIFS('3. B1_KhoiLuong'!$G$3:$G$202,'3. B1_KhoiLuong'!$B$3:$B$202,A99,'3. B1_KhoiLuong'!$R$3:$R$202,"ĐẠT")))</f>
        <v/>
      </c>
      <c r="D99" s="84" t="str">
        <f>IF(A99="","",SUMIFS('5. B2_ThayDoi'!$F$3:$F$202,'5. B2_ThayDoi'!$B$3:$B$202,A99))</f>
        <v/>
      </c>
      <c r="E99" s="84" t="str">
        <f t="shared" ref="E99:E130" si="6">IF(OR(A99="",C99=""),"",C99+IF(D99="",0,D99))</f>
        <v/>
      </c>
      <c r="F99" s="85" t="str">
        <f>IF(A99="","",IFERROR(IF(INDEX('6. C1_VTVL'!$E$3:$E$202,MATCH(A99,'6. C1_VTVL'!$A$3:$A$202,0))="","",INDEX('6. C1_VTVL'!$E$3:$E$202,MATCH(A99,'6. C1_VTVL'!$A$3:$A$202,0))),""))</f>
        <v/>
      </c>
      <c r="G99" s="86" t="str">
        <f t="shared" ref="G99:G130" si="7">IF(OR(A99="",NOT(ISNUMBER(SEARCH("PP2",B99))),E99="",F99="",E99&lt;0),"",IF(F99&gt;0,E99/F99,""))</f>
        <v/>
      </c>
      <c r="H99" s="81"/>
      <c r="I99" s="81"/>
      <c r="J99" s="81"/>
      <c r="K99" s="81"/>
      <c r="L99" s="81"/>
      <c r="M99" s="83" t="str">
        <f>IF(A99="","",IF(NOT(OR(B99="PP97",B99="PP98",B99="PP99",B99="PP97+PP98",B99="PP97+PP99",B99="PP98+PP99")),"PHƯƠNG PHÁP KHÔNG HỢP LỆ",IF(COUNTIF('[191]6'!$A$3:$A$202,A99)&gt;1,"TRÙNG MÃ VTVL Ở C97",IF(AND(ISNUMBER(SEARCH("PP98",B99)),IFERROR(INDEX('[191]6'!$K$3:$K$202,MATCH(A99,'[191]6'!$A$3:$A$202,0)),"")&lt;&gt;"ĐẠT"),"PP98: C97 CHƯA ĐỦ CĂN CỨ",IF(A99="","",IF(COUNTIF('[191]6'!$A$3:$A$202,A99)=0,"MÃ VTVL CHƯA CÓ Ở C97",IF(COUNTIF($A$3:$A$202,A99)&gt;1,"TRÙNG MÃ VTVL",IF(B99="","CHƯA CHỌN PHƯƠNG PHÁP",IF(AND(ISNUMBER(SEARCH("PP98",B99)),E99&lt;&gt;"",E99&lt;0),"GIỜ RÒNG ÂM – KIỂM TRA B98",IF(AND(ISNUMBER(SEARCH("PP98",B99)),G99=""),"PP98: THIẾU GIỜ B97 HOẶC QUỸ GIỜ",IF(AND(ISNUMBER(SEARCH("PP98",B99)),N99&gt;0),"PP98: CÒN DÒNG B97 CHƯA ĐẠT",IF(AND(ISNUMBER(SEARCH("PP98",B99)),COUNTIFS('[192]4'!$B$3:$B$202,A99,'[192]4'!$M$3:$M$202,"&lt;&gt;Ước lượng tham khảo",'[192]4'!$P$3:$P$202,"&lt;&gt;ĐẠT")&gt;0),"PP98: B98 CHƯA ĐỦ CĂN CỨ",IF(AND(ISNUMBER(SEARCH("PP97",B99)),H99=""),"PP97: THIẾU SỐ NGƯỜI",IF(AND(ISNUMBER(SEARCH("PP99",B99)),I99=""),"PP99: THIẾU SỐ NGƯỜI",IF(K99="","THIẾU NGUỒN/GIẢI TRÌNH",IF(J99="","CHƯA KẾT LUẬN NGƯỜI CẦN BỐ TRÍ",IF(L99&lt;&gt;"Đã kiểm chứng","CHỜ XÁC NHẬN NGHIỆP VỤ","ĐẠT")))))))))))))))))</f>
        <v/>
      </c>
      <c r="N99" s="83" t="str">
        <f>IF(A99="","",COUNTIFS('3. B1_KhoiLuong'!$B$3:$B$202,A99,'3. B1_KhoiLuong'!$R$3:$R$202,"&lt;&gt;ĐẠT"))</f>
        <v/>
      </c>
    </row>
    <row r="100" spans="1:14" ht="18.75">
      <c r="A100" s="81"/>
      <c r="B100" s="81"/>
      <c r="C100" s="84" t="str">
        <f>IF(A100="","",IF(COUNTIFS('3. B1_KhoiLuong'!$B$3:$B$202,A100,'3. B1_KhoiLuong'!$R$3:$R$202,"ĐẠT")=0,"",SUMIFS('3. B1_KhoiLuong'!$G$3:$G$202,'3. B1_KhoiLuong'!$B$3:$B$202,A100,'3. B1_KhoiLuong'!$R$3:$R$202,"ĐẠT")))</f>
        <v/>
      </c>
      <c r="D100" s="84" t="str">
        <f>IF(A100="","",SUMIFS('5. B2_ThayDoi'!$F$3:$F$202,'5. B2_ThayDoi'!$B$3:$B$202,A100))</f>
        <v/>
      </c>
      <c r="E100" s="84" t="str">
        <f t="shared" si="6"/>
        <v/>
      </c>
      <c r="F100" s="85" t="str">
        <f>IF(A100="","",IFERROR(IF(INDEX('6. C1_VTVL'!$E$3:$E$202,MATCH(A100,'6. C1_VTVL'!$A$3:$A$202,0))="","",INDEX('6. C1_VTVL'!$E$3:$E$202,MATCH(A100,'6. C1_VTVL'!$A$3:$A$202,0))),""))</f>
        <v/>
      </c>
      <c r="G100" s="86" t="str">
        <f t="shared" si="7"/>
        <v/>
      </c>
      <c r="H100" s="81"/>
      <c r="I100" s="81"/>
      <c r="J100" s="81"/>
      <c r="K100" s="81"/>
      <c r="L100" s="81"/>
      <c r="M100" s="83" t="str">
        <f>IF(A100="","",IF(NOT(OR(B100="PP98",B100="PP99",B100="PP100",B100="PP98+PP99",B100="PP98+PP100",B100="PP99+PP100")),"PHƯƠNG PHÁP KHÔNG HỢP LỆ",IF(COUNTIF('[193]6'!$A$3:$A$202,A100)&gt;1,"TRÙNG MÃ VTVL Ở C98",IF(AND(ISNUMBER(SEARCH("PP99",B100)),IFERROR(INDEX('[193]6'!$K$3:$K$202,MATCH(A100,'[193]6'!$A$3:$A$202,0)),"")&lt;&gt;"ĐẠT"),"PP99: C98 CHƯA ĐỦ CĂN CỨ",IF(A100="","",IF(COUNTIF('[193]6'!$A$3:$A$202,A100)=0,"MÃ VTVL CHƯA CÓ Ở C98",IF(COUNTIF($A$3:$A$202,A100)&gt;1,"TRÙNG MÃ VTVL",IF(B100="","CHƯA CHỌN PHƯƠNG PHÁP",IF(AND(ISNUMBER(SEARCH("PP99",B100)),E100&lt;&gt;"",E100&lt;0),"GIỜ RÒNG ÂM – KIỂM TRA B99",IF(AND(ISNUMBER(SEARCH("PP99",B100)),G100=""),"PP99: THIẾU GIỜ B98 HOẶC QUỸ GIỜ",IF(AND(ISNUMBER(SEARCH("PP99",B100)),N100&gt;0),"PP99: CÒN DÒNG B98 CHƯA ĐẠT",IF(AND(ISNUMBER(SEARCH("PP99",B100)),COUNTIFS('[194]4'!$B$3:$B$202,A100,'[194]4'!$M$3:$M$202,"&lt;&gt;Ước lượng tham khảo",'[194]4'!$P$3:$P$202,"&lt;&gt;ĐẠT")&gt;0),"PP99: B99 CHƯA ĐỦ CĂN CỨ",IF(AND(ISNUMBER(SEARCH("PP98",B100)),H100=""),"PP98: THIẾU SỐ NGƯỜI",IF(AND(ISNUMBER(SEARCH("PP100",B100)),I100=""),"PP100: THIẾU SỐ NGƯỜI",IF(K100="","THIẾU NGUỒN/GIẢI TRÌNH",IF(J100="","CHƯA KẾT LUẬN NGƯỜI CẦN BỐ TRÍ",IF(L100&lt;&gt;"Đã kiểm chứng","CHỜ XÁC NHẬN NGHIỆP VỤ","ĐẠT")))))))))))))))))</f>
        <v/>
      </c>
      <c r="N100" s="83" t="str">
        <f>IF(A100="","",COUNTIFS('3. B1_KhoiLuong'!$B$3:$B$202,A100,'3. B1_KhoiLuong'!$R$3:$R$202,"&lt;&gt;ĐẠT"))</f>
        <v/>
      </c>
    </row>
    <row r="101" spans="1:14" ht="18.75">
      <c r="A101" s="81"/>
      <c r="B101" s="81"/>
      <c r="C101" s="84" t="str">
        <f>IF(A101="","",IF(COUNTIFS('3. B1_KhoiLuong'!$B$3:$B$202,A101,'3. B1_KhoiLuong'!$R$3:$R$202,"ĐẠT")=0,"",SUMIFS('3. B1_KhoiLuong'!$G$3:$G$202,'3. B1_KhoiLuong'!$B$3:$B$202,A101,'3. B1_KhoiLuong'!$R$3:$R$202,"ĐẠT")))</f>
        <v/>
      </c>
      <c r="D101" s="84" t="str">
        <f>IF(A101="","",SUMIFS('5. B2_ThayDoi'!$F$3:$F$202,'5. B2_ThayDoi'!$B$3:$B$202,A101))</f>
        <v/>
      </c>
      <c r="E101" s="84" t="str">
        <f t="shared" si="6"/>
        <v/>
      </c>
      <c r="F101" s="85" t="str">
        <f>IF(A101="","",IFERROR(IF(INDEX('6. C1_VTVL'!$E$3:$E$202,MATCH(A101,'6. C1_VTVL'!$A$3:$A$202,0))="","",INDEX('6. C1_VTVL'!$E$3:$E$202,MATCH(A101,'6. C1_VTVL'!$A$3:$A$202,0))),""))</f>
        <v/>
      </c>
      <c r="G101" s="86" t="str">
        <f t="shared" si="7"/>
        <v/>
      </c>
      <c r="H101" s="81"/>
      <c r="I101" s="81"/>
      <c r="J101" s="81"/>
      <c r="K101" s="81"/>
      <c r="L101" s="81"/>
      <c r="M101" s="83" t="str">
        <f>IF(A101="","",IF(NOT(OR(B101="PP99",B101="PP100",B101="PP101",B101="PP99+PP100",B101="PP99+PP101",B101="PP100+PP101")),"PHƯƠNG PHÁP KHÔNG HỢP LỆ",IF(COUNTIF('[195]6'!$A$3:$A$202,A101)&gt;1,"TRÙNG MÃ VTVL Ở C99",IF(AND(ISNUMBER(SEARCH("PP100",B101)),IFERROR(INDEX('[195]6'!$K$3:$K$202,MATCH(A101,'[195]6'!$A$3:$A$202,0)),"")&lt;&gt;"ĐẠT"),"PP100: C99 CHƯA ĐỦ CĂN CỨ",IF(A101="","",IF(COUNTIF('[195]6'!$A$3:$A$202,A101)=0,"MÃ VTVL CHƯA CÓ Ở C99",IF(COUNTIF($A$3:$A$202,A101)&gt;1,"TRÙNG MÃ VTVL",IF(B101="","CHƯA CHỌN PHƯƠNG PHÁP",IF(AND(ISNUMBER(SEARCH("PP100",B101)),E101&lt;&gt;"",E101&lt;0),"GIỜ RÒNG ÂM – KIỂM TRA B100",IF(AND(ISNUMBER(SEARCH("PP100",B101)),G101=""),"PP100: THIẾU GIỜ B99 HOẶC QUỸ GIỜ",IF(AND(ISNUMBER(SEARCH("PP100",B101)),N101&gt;0),"PP100: CÒN DÒNG B99 CHƯA ĐẠT",IF(AND(ISNUMBER(SEARCH("PP100",B101)),COUNTIFS('[196]4'!$B$3:$B$202,A101,'[196]4'!$M$3:$M$202,"&lt;&gt;Ước lượng tham khảo",'[196]4'!$P$3:$P$202,"&lt;&gt;ĐẠT")&gt;0),"PP100: B100 CHƯA ĐỦ CĂN CỨ",IF(AND(ISNUMBER(SEARCH("PP99",B101)),H101=""),"PP99: THIẾU SỐ NGƯỜI",IF(AND(ISNUMBER(SEARCH("PP101",B101)),I101=""),"PP101: THIẾU SỐ NGƯỜI",IF(K101="","THIẾU NGUỒN/GIẢI TRÌNH",IF(J101="","CHƯA KẾT LUẬN NGƯỜI CẦN BỐ TRÍ",IF(L101&lt;&gt;"Đã kiểm chứng","CHỜ XÁC NHẬN NGHIỆP VỤ","ĐẠT")))))))))))))))))</f>
        <v/>
      </c>
      <c r="N101" s="83" t="str">
        <f>IF(A101="","",COUNTIFS('3. B1_KhoiLuong'!$B$3:$B$202,A101,'3. B1_KhoiLuong'!$R$3:$R$202,"&lt;&gt;ĐẠT"))</f>
        <v/>
      </c>
    </row>
    <row r="102" spans="1:14" ht="18.75">
      <c r="A102" s="81"/>
      <c r="B102" s="81"/>
      <c r="C102" s="84" t="str">
        <f>IF(A102="","",IF(COUNTIFS('3. B1_KhoiLuong'!$B$3:$B$202,A102,'3. B1_KhoiLuong'!$R$3:$R$202,"ĐẠT")=0,"",SUMIFS('3. B1_KhoiLuong'!$G$3:$G$202,'3. B1_KhoiLuong'!$B$3:$B$202,A102,'3. B1_KhoiLuong'!$R$3:$R$202,"ĐẠT")))</f>
        <v/>
      </c>
      <c r="D102" s="84" t="str">
        <f>IF(A102="","",SUMIFS('5. B2_ThayDoi'!$F$3:$F$202,'5. B2_ThayDoi'!$B$3:$B$202,A102))</f>
        <v/>
      </c>
      <c r="E102" s="84" t="str">
        <f t="shared" si="6"/>
        <v/>
      </c>
      <c r="F102" s="85" t="str">
        <f>IF(A102="","",IFERROR(IF(INDEX('6. C1_VTVL'!$E$3:$E$202,MATCH(A102,'6. C1_VTVL'!$A$3:$A$202,0))="","",INDEX('6. C1_VTVL'!$E$3:$E$202,MATCH(A102,'6. C1_VTVL'!$A$3:$A$202,0))),""))</f>
        <v/>
      </c>
      <c r="G102" s="86" t="str">
        <f t="shared" si="7"/>
        <v/>
      </c>
      <c r="H102" s="81"/>
      <c r="I102" s="81"/>
      <c r="J102" s="81"/>
      <c r="K102" s="81"/>
      <c r="L102" s="81"/>
      <c r="M102" s="83" t="str">
        <f>IF(A102="","",IF(NOT(OR(B102="PP100",B102="PP101",B102="PP102",B102="PP100+PP101",B102="PP100+PP102",B102="PP101+PP102")),"PHƯƠNG PHÁP KHÔNG HỢP LỆ",IF(COUNTIF('[197]6'!$A$3:$A$202,A102)&gt;1,"TRÙNG MÃ VTVL Ở C100",IF(AND(ISNUMBER(SEARCH("PP101",B102)),IFERROR(INDEX('[197]6'!$K$3:$K$202,MATCH(A102,'[197]6'!$A$3:$A$202,0)),"")&lt;&gt;"ĐẠT"),"PP101: C100 CHƯA ĐỦ CĂN CỨ",IF(A102="","",IF(COUNTIF('[197]6'!$A$3:$A$202,A102)=0,"MÃ VTVL CHƯA CÓ Ở C100",IF(COUNTIF($A$3:$A$202,A102)&gt;1,"TRÙNG MÃ VTVL",IF(B102="","CHƯA CHỌN PHƯƠNG PHÁP",IF(AND(ISNUMBER(SEARCH("PP101",B102)),E102&lt;&gt;"",E102&lt;0),"GIỜ RÒNG ÂM – KIỂM TRA B101",IF(AND(ISNUMBER(SEARCH("PP101",B102)),G102=""),"PP101: THIẾU GIỜ B100 HOẶC QUỸ GIỜ",IF(AND(ISNUMBER(SEARCH("PP101",B102)),N102&gt;0),"PP101: CÒN DÒNG B100 CHƯA ĐẠT",IF(AND(ISNUMBER(SEARCH("PP101",B102)),COUNTIFS('[198]4'!$B$3:$B$202,A102,'[198]4'!$M$3:$M$202,"&lt;&gt;Ước lượng tham khảo",'[198]4'!$P$3:$P$202,"&lt;&gt;ĐẠT")&gt;0),"PP101: B101 CHƯA ĐỦ CĂN CỨ",IF(AND(ISNUMBER(SEARCH("PP100",B102)),H102=""),"PP100: THIẾU SỐ NGƯỜI",IF(AND(ISNUMBER(SEARCH("PP102",B102)),I102=""),"PP102: THIẾU SỐ NGƯỜI",IF(K102="","THIẾU NGUỒN/GIẢI TRÌNH",IF(J102="","CHƯA KẾT LUẬN NGƯỜI CẦN BỐ TRÍ",IF(L102&lt;&gt;"Đã kiểm chứng","CHỜ XÁC NHẬN NGHIỆP VỤ","ĐẠT")))))))))))))))))</f>
        <v/>
      </c>
      <c r="N102" s="83" t="str">
        <f>IF(A102="","",COUNTIFS('3. B1_KhoiLuong'!$B$3:$B$202,A102,'3. B1_KhoiLuong'!$R$3:$R$202,"&lt;&gt;ĐẠT"))</f>
        <v/>
      </c>
    </row>
    <row r="103" spans="1:14" ht="18.75">
      <c r="A103" s="81"/>
      <c r="B103" s="81"/>
      <c r="C103" s="84" t="str">
        <f>IF(A103="","",IF(COUNTIFS('3. B1_KhoiLuong'!$B$3:$B$202,A103,'3. B1_KhoiLuong'!$R$3:$R$202,"ĐẠT")=0,"",SUMIFS('3. B1_KhoiLuong'!$G$3:$G$202,'3. B1_KhoiLuong'!$B$3:$B$202,A103,'3. B1_KhoiLuong'!$R$3:$R$202,"ĐẠT")))</f>
        <v/>
      </c>
      <c r="D103" s="84" t="str">
        <f>IF(A103="","",SUMIFS('5. B2_ThayDoi'!$F$3:$F$202,'5. B2_ThayDoi'!$B$3:$B$202,A103))</f>
        <v/>
      </c>
      <c r="E103" s="84" t="str">
        <f t="shared" si="6"/>
        <v/>
      </c>
      <c r="F103" s="85" t="str">
        <f>IF(A103="","",IFERROR(IF(INDEX('6. C1_VTVL'!$E$3:$E$202,MATCH(A103,'6. C1_VTVL'!$A$3:$A$202,0))="","",INDEX('6. C1_VTVL'!$E$3:$E$202,MATCH(A103,'6. C1_VTVL'!$A$3:$A$202,0))),""))</f>
        <v/>
      </c>
      <c r="G103" s="86" t="str">
        <f t="shared" si="7"/>
        <v/>
      </c>
      <c r="H103" s="81"/>
      <c r="I103" s="81"/>
      <c r="J103" s="81"/>
      <c r="K103" s="81"/>
      <c r="L103" s="81"/>
      <c r="M103" s="83" t="str">
        <f>IF(A103="","",IF(NOT(OR(B103="PP101",B103="PP102",B103="PP103",B103="PP101+PP102",B103="PP101+PP103",B103="PP102+PP103")),"PHƯƠNG PHÁP KHÔNG HỢP LỆ",IF(COUNTIF('[199]6'!$A$3:$A$202,A103)&gt;1,"TRÙNG MÃ VTVL Ở C101",IF(AND(ISNUMBER(SEARCH("PP102",B103)),IFERROR(INDEX('[199]6'!$K$3:$K$202,MATCH(A103,'[199]6'!$A$3:$A$202,0)),"")&lt;&gt;"ĐẠT"),"PP102: C101 CHƯA ĐỦ CĂN CỨ",IF(A103="","",IF(COUNTIF('[199]6'!$A$3:$A$202,A103)=0,"MÃ VTVL CHƯA CÓ Ở C101",IF(COUNTIF($A$3:$A$202,A103)&gt;1,"TRÙNG MÃ VTVL",IF(B103="","CHƯA CHỌN PHƯƠNG PHÁP",IF(AND(ISNUMBER(SEARCH("PP102",B103)),E103&lt;&gt;"",E103&lt;0),"GIỜ RÒNG ÂM – KIỂM TRA B102",IF(AND(ISNUMBER(SEARCH("PP102",B103)),G103=""),"PP102: THIẾU GIỜ B101 HOẶC QUỸ GIỜ",IF(AND(ISNUMBER(SEARCH("PP102",B103)),N103&gt;0),"PP102: CÒN DÒNG B101 CHƯA ĐẠT",IF(AND(ISNUMBER(SEARCH("PP102",B103)),COUNTIFS('[200]4'!$B$3:$B$202,A103,'[200]4'!$M$3:$M$202,"&lt;&gt;Ước lượng tham khảo",'[200]4'!$P$3:$P$202,"&lt;&gt;ĐẠT")&gt;0),"PP102: B102 CHƯA ĐỦ CĂN CỨ",IF(AND(ISNUMBER(SEARCH("PP101",B103)),H103=""),"PP101: THIẾU SỐ NGƯỜI",IF(AND(ISNUMBER(SEARCH("PP103",B103)),I103=""),"PP103: THIẾU SỐ NGƯỜI",IF(K103="","THIẾU NGUỒN/GIẢI TRÌNH",IF(J103="","CHƯA KẾT LUẬN NGƯỜI CẦN BỐ TRÍ",IF(L103&lt;&gt;"Đã kiểm chứng","CHỜ XÁC NHẬN NGHIỆP VỤ","ĐẠT")))))))))))))))))</f>
        <v/>
      </c>
      <c r="N103" s="83" t="str">
        <f>IF(A103="","",COUNTIFS('3. B1_KhoiLuong'!$B$3:$B$202,A103,'3. B1_KhoiLuong'!$R$3:$R$202,"&lt;&gt;ĐẠT"))</f>
        <v/>
      </c>
    </row>
    <row r="104" spans="1:14" ht="18.75">
      <c r="A104" s="81"/>
      <c r="B104" s="81"/>
      <c r="C104" s="84" t="str">
        <f>IF(A104="","",IF(COUNTIFS('3. B1_KhoiLuong'!$B$3:$B$202,A104,'3. B1_KhoiLuong'!$R$3:$R$202,"ĐẠT")=0,"",SUMIFS('3. B1_KhoiLuong'!$G$3:$G$202,'3. B1_KhoiLuong'!$B$3:$B$202,A104,'3. B1_KhoiLuong'!$R$3:$R$202,"ĐẠT")))</f>
        <v/>
      </c>
      <c r="D104" s="84" t="str">
        <f>IF(A104="","",SUMIFS('5. B2_ThayDoi'!$F$3:$F$202,'5. B2_ThayDoi'!$B$3:$B$202,A104))</f>
        <v/>
      </c>
      <c r="E104" s="84" t="str">
        <f t="shared" si="6"/>
        <v/>
      </c>
      <c r="F104" s="85" t="str">
        <f>IF(A104="","",IFERROR(IF(INDEX('6. C1_VTVL'!$E$3:$E$202,MATCH(A104,'6. C1_VTVL'!$A$3:$A$202,0))="","",INDEX('6. C1_VTVL'!$E$3:$E$202,MATCH(A104,'6. C1_VTVL'!$A$3:$A$202,0))),""))</f>
        <v/>
      </c>
      <c r="G104" s="86" t="str">
        <f t="shared" si="7"/>
        <v/>
      </c>
      <c r="H104" s="81"/>
      <c r="I104" s="81"/>
      <c r="J104" s="81"/>
      <c r="K104" s="81"/>
      <c r="L104" s="81"/>
      <c r="M104" s="83" t="str">
        <f>IF(A104="","",IF(NOT(OR(B104="PP102",B104="PP103",B104="PP104",B104="PP102+PP103",B104="PP102+PP104",B104="PP103+PP104")),"PHƯƠNG PHÁP KHÔNG HỢP LỆ",IF(COUNTIF('[201]6'!$A$3:$A$202,A104)&gt;1,"TRÙNG MÃ VTVL Ở C102",IF(AND(ISNUMBER(SEARCH("PP103",B104)),IFERROR(INDEX('[201]6'!$K$3:$K$202,MATCH(A104,'[201]6'!$A$3:$A$202,0)),"")&lt;&gt;"ĐẠT"),"PP103: C102 CHƯA ĐỦ CĂN CỨ",IF(A104="","",IF(COUNTIF('[201]6'!$A$3:$A$202,A104)=0,"MÃ VTVL CHƯA CÓ Ở C102",IF(COUNTIF($A$3:$A$202,A104)&gt;1,"TRÙNG MÃ VTVL",IF(B104="","CHƯA CHỌN PHƯƠNG PHÁP",IF(AND(ISNUMBER(SEARCH("PP103",B104)),E104&lt;&gt;"",E104&lt;0),"GIỜ RÒNG ÂM – KIỂM TRA B103",IF(AND(ISNUMBER(SEARCH("PP103",B104)),G104=""),"PP103: THIẾU GIỜ B102 HOẶC QUỸ GIỜ",IF(AND(ISNUMBER(SEARCH("PP103",B104)),N104&gt;0),"PP103: CÒN DÒNG B102 CHƯA ĐẠT",IF(AND(ISNUMBER(SEARCH("PP103",B104)),COUNTIFS('[202]4'!$B$3:$B$202,A104,'[202]4'!$M$3:$M$202,"&lt;&gt;Ước lượng tham khảo",'[202]4'!$P$3:$P$202,"&lt;&gt;ĐẠT")&gt;0),"PP103: B103 CHƯA ĐỦ CĂN CỨ",IF(AND(ISNUMBER(SEARCH("PP102",B104)),H104=""),"PP102: THIẾU SỐ NGƯỜI",IF(AND(ISNUMBER(SEARCH("PP104",B104)),I104=""),"PP104: THIẾU SỐ NGƯỜI",IF(K104="","THIẾU NGUỒN/GIẢI TRÌNH",IF(J104="","CHƯA KẾT LUẬN NGƯỜI CẦN BỐ TRÍ",IF(L104&lt;&gt;"Đã kiểm chứng","CHỜ XÁC NHẬN NGHIỆP VỤ","ĐẠT")))))))))))))))))</f>
        <v/>
      </c>
      <c r="N104" s="83" t="str">
        <f>IF(A104="","",COUNTIFS('3. B1_KhoiLuong'!$B$3:$B$202,A104,'3. B1_KhoiLuong'!$R$3:$R$202,"&lt;&gt;ĐẠT"))</f>
        <v/>
      </c>
    </row>
    <row r="105" spans="1:14" ht="18.75">
      <c r="A105" s="81"/>
      <c r="B105" s="81"/>
      <c r="C105" s="84" t="str">
        <f>IF(A105="","",IF(COUNTIFS('3. B1_KhoiLuong'!$B$3:$B$202,A105,'3. B1_KhoiLuong'!$R$3:$R$202,"ĐẠT")=0,"",SUMIFS('3. B1_KhoiLuong'!$G$3:$G$202,'3. B1_KhoiLuong'!$B$3:$B$202,A105,'3. B1_KhoiLuong'!$R$3:$R$202,"ĐẠT")))</f>
        <v/>
      </c>
      <c r="D105" s="84" t="str">
        <f>IF(A105="","",SUMIFS('5. B2_ThayDoi'!$F$3:$F$202,'5. B2_ThayDoi'!$B$3:$B$202,A105))</f>
        <v/>
      </c>
      <c r="E105" s="84" t="str">
        <f t="shared" si="6"/>
        <v/>
      </c>
      <c r="F105" s="85" t="str">
        <f>IF(A105="","",IFERROR(IF(INDEX('6. C1_VTVL'!$E$3:$E$202,MATCH(A105,'6. C1_VTVL'!$A$3:$A$202,0))="","",INDEX('6. C1_VTVL'!$E$3:$E$202,MATCH(A105,'6. C1_VTVL'!$A$3:$A$202,0))),""))</f>
        <v/>
      </c>
      <c r="G105" s="86" t="str">
        <f t="shared" si="7"/>
        <v/>
      </c>
      <c r="H105" s="81"/>
      <c r="I105" s="81"/>
      <c r="J105" s="81"/>
      <c r="K105" s="81"/>
      <c r="L105" s="81"/>
      <c r="M105" s="83" t="str">
        <f>IF(A105="","",IF(NOT(OR(B105="PP103",B105="PP104",B105="PP105",B105="PP103+PP104",B105="PP103+PP105",B105="PP104+PP105")),"PHƯƠNG PHÁP KHÔNG HỢP LỆ",IF(COUNTIF('[203]6'!$A$3:$A$202,A105)&gt;1,"TRÙNG MÃ VTVL Ở C103",IF(AND(ISNUMBER(SEARCH("PP104",B105)),IFERROR(INDEX('[203]6'!$K$3:$K$202,MATCH(A105,'[203]6'!$A$3:$A$202,0)),"")&lt;&gt;"ĐẠT"),"PP104: C103 CHƯA ĐỦ CĂN CỨ",IF(A105="","",IF(COUNTIF('[203]6'!$A$3:$A$202,A105)=0,"MÃ VTVL CHƯA CÓ Ở C103",IF(COUNTIF($A$3:$A$202,A105)&gt;1,"TRÙNG MÃ VTVL",IF(B105="","CHƯA CHỌN PHƯƠNG PHÁP",IF(AND(ISNUMBER(SEARCH("PP104",B105)),E105&lt;&gt;"",E105&lt;0),"GIỜ RÒNG ÂM – KIỂM TRA B104",IF(AND(ISNUMBER(SEARCH("PP104",B105)),G105=""),"PP104: THIẾU GIỜ B103 HOẶC QUỸ GIỜ",IF(AND(ISNUMBER(SEARCH("PP104",B105)),N105&gt;0),"PP104: CÒN DÒNG B103 CHƯA ĐẠT",IF(AND(ISNUMBER(SEARCH("PP104",B105)),COUNTIFS('[204]4'!$B$3:$B$202,A105,'[204]4'!$M$3:$M$202,"&lt;&gt;Ước lượng tham khảo",'[204]4'!$P$3:$P$202,"&lt;&gt;ĐẠT")&gt;0),"PP104: B104 CHƯA ĐỦ CĂN CỨ",IF(AND(ISNUMBER(SEARCH("PP103",B105)),H105=""),"PP103: THIẾU SỐ NGƯỜI",IF(AND(ISNUMBER(SEARCH("PP105",B105)),I105=""),"PP105: THIẾU SỐ NGƯỜI",IF(K105="","THIẾU NGUỒN/GIẢI TRÌNH",IF(J105="","CHƯA KẾT LUẬN NGƯỜI CẦN BỐ TRÍ",IF(L105&lt;&gt;"Đã kiểm chứng","CHỜ XÁC NHẬN NGHIỆP VỤ","ĐẠT")))))))))))))))))</f>
        <v/>
      </c>
      <c r="N105" s="83" t="str">
        <f>IF(A105="","",COUNTIFS('3. B1_KhoiLuong'!$B$3:$B$202,A105,'3. B1_KhoiLuong'!$R$3:$R$202,"&lt;&gt;ĐẠT"))</f>
        <v/>
      </c>
    </row>
    <row r="106" spans="1:14" ht="18.75">
      <c r="A106" s="81"/>
      <c r="B106" s="81"/>
      <c r="C106" s="84" t="str">
        <f>IF(A106="","",IF(COUNTIFS('3. B1_KhoiLuong'!$B$3:$B$202,A106,'3. B1_KhoiLuong'!$R$3:$R$202,"ĐẠT")=0,"",SUMIFS('3. B1_KhoiLuong'!$G$3:$G$202,'3. B1_KhoiLuong'!$B$3:$B$202,A106,'3. B1_KhoiLuong'!$R$3:$R$202,"ĐẠT")))</f>
        <v/>
      </c>
      <c r="D106" s="84" t="str">
        <f>IF(A106="","",SUMIFS('5. B2_ThayDoi'!$F$3:$F$202,'5. B2_ThayDoi'!$B$3:$B$202,A106))</f>
        <v/>
      </c>
      <c r="E106" s="84" t="str">
        <f t="shared" si="6"/>
        <v/>
      </c>
      <c r="F106" s="85" t="str">
        <f>IF(A106="","",IFERROR(IF(INDEX('6. C1_VTVL'!$E$3:$E$202,MATCH(A106,'6. C1_VTVL'!$A$3:$A$202,0))="","",INDEX('6. C1_VTVL'!$E$3:$E$202,MATCH(A106,'6. C1_VTVL'!$A$3:$A$202,0))),""))</f>
        <v/>
      </c>
      <c r="G106" s="86" t="str">
        <f t="shared" si="7"/>
        <v/>
      </c>
      <c r="H106" s="81"/>
      <c r="I106" s="81"/>
      <c r="J106" s="81"/>
      <c r="K106" s="81"/>
      <c r="L106" s="81"/>
      <c r="M106" s="83" t="str">
        <f>IF(A106="","",IF(NOT(OR(B106="PP104",B106="PP105",B106="PP106",B106="PP104+PP105",B106="PP104+PP106",B106="PP105+PP106")),"PHƯƠNG PHÁP KHÔNG HỢP LỆ",IF(COUNTIF('[205]6'!$A$3:$A$202,A106)&gt;1,"TRÙNG MÃ VTVL Ở C104",IF(AND(ISNUMBER(SEARCH("PP105",B106)),IFERROR(INDEX('[205]6'!$K$3:$K$202,MATCH(A106,'[205]6'!$A$3:$A$202,0)),"")&lt;&gt;"ĐẠT"),"PP105: C104 CHƯA ĐỦ CĂN CỨ",IF(A106="","",IF(COUNTIF('[205]6'!$A$3:$A$202,A106)=0,"MÃ VTVL CHƯA CÓ Ở C104",IF(COUNTIF($A$3:$A$202,A106)&gt;1,"TRÙNG MÃ VTVL",IF(B106="","CHƯA CHỌN PHƯƠNG PHÁP",IF(AND(ISNUMBER(SEARCH("PP105",B106)),E106&lt;&gt;"",E106&lt;0),"GIỜ RÒNG ÂM – KIỂM TRA B105",IF(AND(ISNUMBER(SEARCH("PP105",B106)),G106=""),"PP105: THIẾU GIỜ B104 HOẶC QUỸ GIỜ",IF(AND(ISNUMBER(SEARCH("PP105",B106)),N106&gt;0),"PP105: CÒN DÒNG B104 CHƯA ĐẠT",IF(AND(ISNUMBER(SEARCH("PP105",B106)),COUNTIFS('[206]4'!$B$3:$B$202,A106,'[206]4'!$M$3:$M$202,"&lt;&gt;Ước lượng tham khảo",'[206]4'!$P$3:$P$202,"&lt;&gt;ĐẠT")&gt;0),"PP105: B105 CHƯA ĐỦ CĂN CỨ",IF(AND(ISNUMBER(SEARCH("PP104",B106)),H106=""),"PP104: THIẾU SỐ NGƯỜI",IF(AND(ISNUMBER(SEARCH("PP106",B106)),I106=""),"PP106: THIẾU SỐ NGƯỜI",IF(K106="","THIẾU NGUỒN/GIẢI TRÌNH",IF(J106="","CHƯA KẾT LUẬN NGƯỜI CẦN BỐ TRÍ",IF(L106&lt;&gt;"Đã kiểm chứng","CHỜ XÁC NHẬN NGHIỆP VỤ","ĐẠT")))))))))))))))))</f>
        <v/>
      </c>
      <c r="N106" s="83" t="str">
        <f>IF(A106="","",COUNTIFS('3. B1_KhoiLuong'!$B$3:$B$202,A106,'3. B1_KhoiLuong'!$R$3:$R$202,"&lt;&gt;ĐẠT"))</f>
        <v/>
      </c>
    </row>
    <row r="107" spans="1:14" ht="18.75">
      <c r="A107" s="81"/>
      <c r="B107" s="81"/>
      <c r="C107" s="84" t="str">
        <f>IF(A107="","",IF(COUNTIFS('3. B1_KhoiLuong'!$B$3:$B$202,A107,'3. B1_KhoiLuong'!$R$3:$R$202,"ĐẠT")=0,"",SUMIFS('3. B1_KhoiLuong'!$G$3:$G$202,'3. B1_KhoiLuong'!$B$3:$B$202,A107,'3. B1_KhoiLuong'!$R$3:$R$202,"ĐẠT")))</f>
        <v/>
      </c>
      <c r="D107" s="84" t="str">
        <f>IF(A107="","",SUMIFS('5. B2_ThayDoi'!$F$3:$F$202,'5. B2_ThayDoi'!$B$3:$B$202,A107))</f>
        <v/>
      </c>
      <c r="E107" s="84" t="str">
        <f t="shared" si="6"/>
        <v/>
      </c>
      <c r="F107" s="85" t="str">
        <f>IF(A107="","",IFERROR(IF(INDEX('6. C1_VTVL'!$E$3:$E$202,MATCH(A107,'6. C1_VTVL'!$A$3:$A$202,0))="","",INDEX('6. C1_VTVL'!$E$3:$E$202,MATCH(A107,'6. C1_VTVL'!$A$3:$A$202,0))),""))</f>
        <v/>
      </c>
      <c r="G107" s="86" t="str">
        <f t="shared" si="7"/>
        <v/>
      </c>
      <c r="H107" s="81"/>
      <c r="I107" s="81"/>
      <c r="J107" s="81"/>
      <c r="K107" s="81"/>
      <c r="L107" s="81"/>
      <c r="M107" s="83" t="str">
        <f>IF(A107="","",IF(NOT(OR(B107="PP105",B107="PP106",B107="PP107",B107="PP105+PP106",B107="PP105+PP107",B107="PP106+PP107")),"PHƯƠNG PHÁP KHÔNG HỢP LỆ",IF(COUNTIF('[207]6'!$A$3:$A$202,A107)&gt;1,"TRÙNG MÃ VTVL Ở C105",IF(AND(ISNUMBER(SEARCH("PP106",B107)),IFERROR(INDEX('[207]6'!$K$3:$K$202,MATCH(A107,'[207]6'!$A$3:$A$202,0)),"")&lt;&gt;"ĐẠT"),"PP106: C105 CHƯA ĐỦ CĂN CỨ",IF(A107="","",IF(COUNTIF('[207]6'!$A$3:$A$202,A107)=0,"MÃ VTVL CHƯA CÓ Ở C105",IF(COUNTIF($A$3:$A$202,A107)&gt;1,"TRÙNG MÃ VTVL",IF(B107="","CHƯA CHỌN PHƯƠNG PHÁP",IF(AND(ISNUMBER(SEARCH("PP106",B107)),E107&lt;&gt;"",E107&lt;0),"GIỜ RÒNG ÂM – KIỂM TRA B106",IF(AND(ISNUMBER(SEARCH("PP106",B107)),G107=""),"PP106: THIẾU GIỜ B105 HOẶC QUỸ GIỜ",IF(AND(ISNUMBER(SEARCH("PP106",B107)),N107&gt;0),"PP106: CÒN DÒNG B105 CHƯA ĐẠT",IF(AND(ISNUMBER(SEARCH("PP106",B107)),COUNTIFS('[208]4'!$B$3:$B$202,A107,'[208]4'!$M$3:$M$202,"&lt;&gt;Ước lượng tham khảo",'[208]4'!$P$3:$P$202,"&lt;&gt;ĐẠT")&gt;0),"PP106: B106 CHƯA ĐỦ CĂN CỨ",IF(AND(ISNUMBER(SEARCH("PP105",B107)),H107=""),"PP105: THIẾU SỐ NGƯỜI",IF(AND(ISNUMBER(SEARCH("PP107",B107)),I107=""),"PP107: THIẾU SỐ NGƯỜI",IF(K107="","THIẾU NGUỒN/GIẢI TRÌNH",IF(J107="","CHƯA KẾT LUẬN NGƯỜI CẦN BỐ TRÍ",IF(L107&lt;&gt;"Đã kiểm chứng","CHỜ XÁC NHẬN NGHIỆP VỤ","ĐẠT")))))))))))))))))</f>
        <v/>
      </c>
      <c r="N107" s="83" t="str">
        <f>IF(A107="","",COUNTIFS('3. B1_KhoiLuong'!$B$3:$B$202,A107,'3. B1_KhoiLuong'!$R$3:$R$202,"&lt;&gt;ĐẠT"))</f>
        <v/>
      </c>
    </row>
    <row r="108" spans="1:14" ht="18.75">
      <c r="A108" s="81"/>
      <c r="B108" s="81"/>
      <c r="C108" s="84" t="str">
        <f>IF(A108="","",IF(COUNTIFS('3. B1_KhoiLuong'!$B$3:$B$202,A108,'3. B1_KhoiLuong'!$R$3:$R$202,"ĐẠT")=0,"",SUMIFS('3. B1_KhoiLuong'!$G$3:$G$202,'3. B1_KhoiLuong'!$B$3:$B$202,A108,'3. B1_KhoiLuong'!$R$3:$R$202,"ĐẠT")))</f>
        <v/>
      </c>
      <c r="D108" s="84" t="str">
        <f>IF(A108="","",SUMIFS('5. B2_ThayDoi'!$F$3:$F$202,'5. B2_ThayDoi'!$B$3:$B$202,A108))</f>
        <v/>
      </c>
      <c r="E108" s="84" t="str">
        <f t="shared" si="6"/>
        <v/>
      </c>
      <c r="F108" s="85" t="str">
        <f>IF(A108="","",IFERROR(IF(INDEX('6. C1_VTVL'!$E$3:$E$202,MATCH(A108,'6. C1_VTVL'!$A$3:$A$202,0))="","",INDEX('6. C1_VTVL'!$E$3:$E$202,MATCH(A108,'6. C1_VTVL'!$A$3:$A$202,0))),""))</f>
        <v/>
      </c>
      <c r="G108" s="86" t="str">
        <f t="shared" si="7"/>
        <v/>
      </c>
      <c r="H108" s="81"/>
      <c r="I108" s="81"/>
      <c r="J108" s="81"/>
      <c r="K108" s="81"/>
      <c r="L108" s="81"/>
      <c r="M108" s="83" t="str">
        <f>IF(A108="","",IF(NOT(OR(B108="PP106",B108="PP107",B108="PP108",B108="PP106+PP107",B108="PP106+PP108",B108="PP107+PP108")),"PHƯƠNG PHÁP KHÔNG HỢP LỆ",IF(COUNTIF('[209]6'!$A$3:$A$202,A108)&gt;1,"TRÙNG MÃ VTVL Ở C106",IF(AND(ISNUMBER(SEARCH("PP107",B108)),IFERROR(INDEX('[209]6'!$K$3:$K$202,MATCH(A108,'[209]6'!$A$3:$A$202,0)),"")&lt;&gt;"ĐẠT"),"PP107: C106 CHƯA ĐỦ CĂN CỨ",IF(A108="","",IF(COUNTIF('[209]6'!$A$3:$A$202,A108)=0,"MÃ VTVL CHƯA CÓ Ở C106",IF(COUNTIF($A$3:$A$202,A108)&gt;1,"TRÙNG MÃ VTVL",IF(B108="","CHƯA CHỌN PHƯƠNG PHÁP",IF(AND(ISNUMBER(SEARCH("PP107",B108)),E108&lt;&gt;"",E108&lt;0),"GIỜ RÒNG ÂM – KIỂM TRA B107",IF(AND(ISNUMBER(SEARCH("PP107",B108)),G108=""),"PP107: THIẾU GIỜ B106 HOẶC QUỸ GIỜ",IF(AND(ISNUMBER(SEARCH("PP107",B108)),N108&gt;0),"PP107: CÒN DÒNG B106 CHƯA ĐẠT",IF(AND(ISNUMBER(SEARCH("PP107",B108)),COUNTIFS('[210]4'!$B$3:$B$202,A108,'[210]4'!$M$3:$M$202,"&lt;&gt;Ước lượng tham khảo",'[210]4'!$P$3:$P$202,"&lt;&gt;ĐẠT")&gt;0),"PP107: B107 CHƯA ĐỦ CĂN CỨ",IF(AND(ISNUMBER(SEARCH("PP106",B108)),H108=""),"PP106: THIẾU SỐ NGƯỜI",IF(AND(ISNUMBER(SEARCH("PP108",B108)),I108=""),"PP108: THIẾU SỐ NGƯỜI",IF(K108="","THIẾU NGUỒN/GIẢI TRÌNH",IF(J108="","CHƯA KẾT LUẬN NGƯỜI CẦN BỐ TRÍ",IF(L108&lt;&gt;"Đã kiểm chứng","CHỜ XÁC NHẬN NGHIỆP VỤ","ĐẠT")))))))))))))))))</f>
        <v/>
      </c>
      <c r="N108" s="83" t="str">
        <f>IF(A108="","",COUNTIFS('3. B1_KhoiLuong'!$B$3:$B$202,A108,'3. B1_KhoiLuong'!$R$3:$R$202,"&lt;&gt;ĐẠT"))</f>
        <v/>
      </c>
    </row>
    <row r="109" spans="1:14" ht="18.75">
      <c r="A109" s="81"/>
      <c r="B109" s="81"/>
      <c r="C109" s="84" t="str">
        <f>IF(A109="","",IF(COUNTIFS('3. B1_KhoiLuong'!$B$3:$B$202,A109,'3. B1_KhoiLuong'!$R$3:$R$202,"ĐẠT")=0,"",SUMIFS('3. B1_KhoiLuong'!$G$3:$G$202,'3. B1_KhoiLuong'!$B$3:$B$202,A109,'3. B1_KhoiLuong'!$R$3:$R$202,"ĐẠT")))</f>
        <v/>
      </c>
      <c r="D109" s="84" t="str">
        <f>IF(A109="","",SUMIFS('5. B2_ThayDoi'!$F$3:$F$202,'5. B2_ThayDoi'!$B$3:$B$202,A109))</f>
        <v/>
      </c>
      <c r="E109" s="84" t="str">
        <f t="shared" si="6"/>
        <v/>
      </c>
      <c r="F109" s="85" t="str">
        <f>IF(A109="","",IFERROR(IF(INDEX('6. C1_VTVL'!$E$3:$E$202,MATCH(A109,'6. C1_VTVL'!$A$3:$A$202,0))="","",INDEX('6. C1_VTVL'!$E$3:$E$202,MATCH(A109,'6. C1_VTVL'!$A$3:$A$202,0))),""))</f>
        <v/>
      </c>
      <c r="G109" s="86" t="str">
        <f t="shared" si="7"/>
        <v/>
      </c>
      <c r="H109" s="81"/>
      <c r="I109" s="81"/>
      <c r="J109" s="81"/>
      <c r="K109" s="81"/>
      <c r="L109" s="81"/>
      <c r="M109" s="83" t="str">
        <f>IF(A109="","",IF(NOT(OR(B109="PP107",B109="PP108",B109="PP109",B109="PP107+PP108",B109="PP107+PP109",B109="PP108+PP109")),"PHƯƠNG PHÁP KHÔNG HỢP LỆ",IF(COUNTIF('[211]6'!$A$3:$A$202,A109)&gt;1,"TRÙNG MÃ VTVL Ở C107",IF(AND(ISNUMBER(SEARCH("PP108",B109)),IFERROR(INDEX('[211]6'!$K$3:$K$202,MATCH(A109,'[211]6'!$A$3:$A$202,0)),"")&lt;&gt;"ĐẠT"),"PP108: C107 CHƯA ĐỦ CĂN CỨ",IF(A109="","",IF(COUNTIF('[211]6'!$A$3:$A$202,A109)=0,"MÃ VTVL CHƯA CÓ Ở C107",IF(COUNTIF($A$3:$A$202,A109)&gt;1,"TRÙNG MÃ VTVL",IF(B109="","CHƯA CHỌN PHƯƠNG PHÁP",IF(AND(ISNUMBER(SEARCH("PP108",B109)),E109&lt;&gt;"",E109&lt;0),"GIỜ RÒNG ÂM – KIỂM TRA B108",IF(AND(ISNUMBER(SEARCH("PP108",B109)),G109=""),"PP108: THIẾU GIỜ B107 HOẶC QUỸ GIỜ",IF(AND(ISNUMBER(SEARCH("PP108",B109)),N109&gt;0),"PP108: CÒN DÒNG B107 CHƯA ĐẠT",IF(AND(ISNUMBER(SEARCH("PP108",B109)),COUNTIFS('[212]4'!$B$3:$B$202,A109,'[212]4'!$M$3:$M$202,"&lt;&gt;Ước lượng tham khảo",'[212]4'!$P$3:$P$202,"&lt;&gt;ĐẠT")&gt;0),"PP108: B108 CHƯA ĐỦ CĂN CỨ",IF(AND(ISNUMBER(SEARCH("PP107",B109)),H109=""),"PP107: THIẾU SỐ NGƯỜI",IF(AND(ISNUMBER(SEARCH("PP109",B109)),I109=""),"PP109: THIẾU SỐ NGƯỜI",IF(K109="","THIẾU NGUỒN/GIẢI TRÌNH",IF(J109="","CHƯA KẾT LUẬN NGƯỜI CẦN BỐ TRÍ",IF(L109&lt;&gt;"Đã kiểm chứng","CHỜ XÁC NHẬN NGHIỆP VỤ","ĐẠT")))))))))))))))))</f>
        <v/>
      </c>
      <c r="N109" s="83" t="str">
        <f>IF(A109="","",COUNTIFS('3. B1_KhoiLuong'!$B$3:$B$202,A109,'3. B1_KhoiLuong'!$R$3:$R$202,"&lt;&gt;ĐẠT"))</f>
        <v/>
      </c>
    </row>
    <row r="110" spans="1:14" ht="18.75">
      <c r="A110" s="81"/>
      <c r="B110" s="81"/>
      <c r="C110" s="84" t="str">
        <f>IF(A110="","",IF(COUNTIFS('3. B1_KhoiLuong'!$B$3:$B$202,A110,'3. B1_KhoiLuong'!$R$3:$R$202,"ĐẠT")=0,"",SUMIFS('3. B1_KhoiLuong'!$G$3:$G$202,'3. B1_KhoiLuong'!$B$3:$B$202,A110,'3. B1_KhoiLuong'!$R$3:$R$202,"ĐẠT")))</f>
        <v/>
      </c>
      <c r="D110" s="84" t="str">
        <f>IF(A110="","",SUMIFS('5. B2_ThayDoi'!$F$3:$F$202,'5. B2_ThayDoi'!$B$3:$B$202,A110))</f>
        <v/>
      </c>
      <c r="E110" s="84" t="str">
        <f t="shared" si="6"/>
        <v/>
      </c>
      <c r="F110" s="85" t="str">
        <f>IF(A110="","",IFERROR(IF(INDEX('6. C1_VTVL'!$E$3:$E$202,MATCH(A110,'6. C1_VTVL'!$A$3:$A$202,0))="","",INDEX('6. C1_VTVL'!$E$3:$E$202,MATCH(A110,'6. C1_VTVL'!$A$3:$A$202,0))),""))</f>
        <v/>
      </c>
      <c r="G110" s="86" t="str">
        <f t="shared" si="7"/>
        <v/>
      </c>
      <c r="H110" s="81"/>
      <c r="I110" s="81"/>
      <c r="J110" s="81"/>
      <c r="K110" s="81"/>
      <c r="L110" s="81"/>
      <c r="M110" s="83" t="str">
        <f>IF(A110="","",IF(NOT(OR(B110="PP108",B110="PP109",B110="PP110",B110="PP108+PP109",B110="PP108+PP110",B110="PP109+PP110")),"PHƯƠNG PHÁP KHÔNG HỢP LỆ",IF(COUNTIF('[213]6'!$A$3:$A$202,A110)&gt;1,"TRÙNG MÃ VTVL Ở C108",IF(AND(ISNUMBER(SEARCH("PP109",B110)),IFERROR(INDEX('[213]6'!$K$3:$K$202,MATCH(A110,'[213]6'!$A$3:$A$202,0)),"")&lt;&gt;"ĐẠT"),"PP109: C108 CHƯA ĐỦ CĂN CỨ",IF(A110="","",IF(COUNTIF('[213]6'!$A$3:$A$202,A110)=0,"MÃ VTVL CHƯA CÓ Ở C108",IF(COUNTIF($A$3:$A$202,A110)&gt;1,"TRÙNG MÃ VTVL",IF(B110="","CHƯA CHỌN PHƯƠNG PHÁP",IF(AND(ISNUMBER(SEARCH("PP109",B110)),E110&lt;&gt;"",E110&lt;0),"GIỜ RÒNG ÂM – KIỂM TRA B109",IF(AND(ISNUMBER(SEARCH("PP109",B110)),G110=""),"PP109: THIẾU GIỜ B108 HOẶC QUỸ GIỜ",IF(AND(ISNUMBER(SEARCH("PP109",B110)),N110&gt;0),"PP109: CÒN DÒNG B108 CHƯA ĐẠT",IF(AND(ISNUMBER(SEARCH("PP109",B110)),COUNTIFS('[214]4'!$B$3:$B$202,A110,'[214]4'!$M$3:$M$202,"&lt;&gt;Ước lượng tham khảo",'[214]4'!$P$3:$P$202,"&lt;&gt;ĐẠT")&gt;0),"PP109: B109 CHƯA ĐỦ CĂN CỨ",IF(AND(ISNUMBER(SEARCH("PP108",B110)),H110=""),"PP108: THIẾU SỐ NGƯỜI",IF(AND(ISNUMBER(SEARCH("PP110",B110)),I110=""),"PP110: THIẾU SỐ NGƯỜI",IF(K110="","THIẾU NGUỒN/GIẢI TRÌNH",IF(J110="","CHƯA KẾT LUẬN NGƯỜI CẦN BỐ TRÍ",IF(L110&lt;&gt;"Đã kiểm chứng","CHỜ XÁC NHẬN NGHIỆP VỤ","ĐẠT")))))))))))))))))</f>
        <v/>
      </c>
      <c r="N110" s="83" t="str">
        <f>IF(A110="","",COUNTIFS('3. B1_KhoiLuong'!$B$3:$B$202,A110,'3. B1_KhoiLuong'!$R$3:$R$202,"&lt;&gt;ĐẠT"))</f>
        <v/>
      </c>
    </row>
    <row r="111" spans="1:14" ht="18.75">
      <c r="A111" s="81"/>
      <c r="B111" s="81"/>
      <c r="C111" s="84" t="str">
        <f>IF(A111="","",IF(COUNTIFS('3. B1_KhoiLuong'!$B$3:$B$202,A111,'3. B1_KhoiLuong'!$R$3:$R$202,"ĐẠT")=0,"",SUMIFS('3. B1_KhoiLuong'!$G$3:$G$202,'3. B1_KhoiLuong'!$B$3:$B$202,A111,'3. B1_KhoiLuong'!$R$3:$R$202,"ĐẠT")))</f>
        <v/>
      </c>
      <c r="D111" s="84" t="str">
        <f>IF(A111="","",SUMIFS('5. B2_ThayDoi'!$F$3:$F$202,'5. B2_ThayDoi'!$B$3:$B$202,A111))</f>
        <v/>
      </c>
      <c r="E111" s="84" t="str">
        <f t="shared" si="6"/>
        <v/>
      </c>
      <c r="F111" s="85" t="str">
        <f>IF(A111="","",IFERROR(IF(INDEX('6. C1_VTVL'!$E$3:$E$202,MATCH(A111,'6. C1_VTVL'!$A$3:$A$202,0))="","",INDEX('6. C1_VTVL'!$E$3:$E$202,MATCH(A111,'6. C1_VTVL'!$A$3:$A$202,0))),""))</f>
        <v/>
      </c>
      <c r="G111" s="86" t="str">
        <f t="shared" si="7"/>
        <v/>
      </c>
      <c r="H111" s="81"/>
      <c r="I111" s="81"/>
      <c r="J111" s="81"/>
      <c r="K111" s="81"/>
      <c r="L111" s="81"/>
      <c r="M111" s="83" t="str">
        <f>IF(A111="","",IF(NOT(OR(B111="PP109",B111="PP110",B111="PP111",B111="PP109+PP110",B111="PP109+PP111",B111="PP110+PP111")),"PHƯƠNG PHÁP KHÔNG HỢP LỆ",IF(COUNTIF('[215]6'!$A$3:$A$202,A111)&gt;1,"TRÙNG MÃ VTVL Ở C109",IF(AND(ISNUMBER(SEARCH("PP110",B111)),IFERROR(INDEX('[215]6'!$K$3:$K$202,MATCH(A111,'[215]6'!$A$3:$A$202,0)),"")&lt;&gt;"ĐẠT"),"PP110: C109 CHƯA ĐỦ CĂN CỨ",IF(A111="","",IF(COUNTIF('[215]6'!$A$3:$A$202,A111)=0,"MÃ VTVL CHƯA CÓ Ở C109",IF(COUNTIF($A$3:$A$202,A111)&gt;1,"TRÙNG MÃ VTVL",IF(B111="","CHƯA CHỌN PHƯƠNG PHÁP",IF(AND(ISNUMBER(SEARCH("PP110",B111)),E111&lt;&gt;"",E111&lt;0),"GIỜ RÒNG ÂM – KIỂM TRA B110",IF(AND(ISNUMBER(SEARCH("PP110",B111)),G111=""),"PP110: THIẾU GIỜ B109 HOẶC QUỸ GIỜ",IF(AND(ISNUMBER(SEARCH("PP110",B111)),N111&gt;0),"PP110: CÒN DÒNG B109 CHƯA ĐẠT",IF(AND(ISNUMBER(SEARCH("PP110",B111)),COUNTIFS('[216]4'!$B$3:$B$202,A111,'[216]4'!$M$3:$M$202,"&lt;&gt;Ước lượng tham khảo",'[216]4'!$P$3:$P$202,"&lt;&gt;ĐẠT")&gt;0),"PP110: B110 CHƯA ĐỦ CĂN CỨ",IF(AND(ISNUMBER(SEARCH("PP109",B111)),H111=""),"PP109: THIẾU SỐ NGƯỜI",IF(AND(ISNUMBER(SEARCH("PP111",B111)),I111=""),"PP111: THIẾU SỐ NGƯỜI",IF(K111="","THIẾU NGUỒN/GIẢI TRÌNH",IF(J111="","CHƯA KẾT LUẬN NGƯỜI CẦN BỐ TRÍ",IF(L111&lt;&gt;"Đã kiểm chứng","CHỜ XÁC NHẬN NGHIỆP VỤ","ĐẠT")))))))))))))))))</f>
        <v/>
      </c>
      <c r="N111" s="83" t="str">
        <f>IF(A111="","",COUNTIFS('3. B1_KhoiLuong'!$B$3:$B$202,A111,'3. B1_KhoiLuong'!$R$3:$R$202,"&lt;&gt;ĐẠT"))</f>
        <v/>
      </c>
    </row>
    <row r="112" spans="1:14" ht="18.75">
      <c r="A112" s="81"/>
      <c r="B112" s="81"/>
      <c r="C112" s="84" t="str">
        <f>IF(A112="","",IF(COUNTIFS('3. B1_KhoiLuong'!$B$3:$B$202,A112,'3. B1_KhoiLuong'!$R$3:$R$202,"ĐẠT")=0,"",SUMIFS('3. B1_KhoiLuong'!$G$3:$G$202,'3. B1_KhoiLuong'!$B$3:$B$202,A112,'3. B1_KhoiLuong'!$R$3:$R$202,"ĐẠT")))</f>
        <v/>
      </c>
      <c r="D112" s="84" t="str">
        <f>IF(A112="","",SUMIFS('5. B2_ThayDoi'!$F$3:$F$202,'5. B2_ThayDoi'!$B$3:$B$202,A112))</f>
        <v/>
      </c>
      <c r="E112" s="84" t="str">
        <f t="shared" si="6"/>
        <v/>
      </c>
      <c r="F112" s="85" t="str">
        <f>IF(A112="","",IFERROR(IF(INDEX('6. C1_VTVL'!$E$3:$E$202,MATCH(A112,'6. C1_VTVL'!$A$3:$A$202,0))="","",INDEX('6. C1_VTVL'!$E$3:$E$202,MATCH(A112,'6. C1_VTVL'!$A$3:$A$202,0))),""))</f>
        <v/>
      </c>
      <c r="G112" s="86" t="str">
        <f t="shared" si="7"/>
        <v/>
      </c>
      <c r="H112" s="81"/>
      <c r="I112" s="81"/>
      <c r="J112" s="81"/>
      <c r="K112" s="81"/>
      <c r="L112" s="81"/>
      <c r="M112" s="83" t="str">
        <f>IF(A112="","",IF(NOT(OR(B112="PP110",B112="PP111",B112="PP112",B112="PP110+PP111",B112="PP110+PP112",B112="PP111+PP112")),"PHƯƠNG PHÁP KHÔNG HỢP LỆ",IF(COUNTIF('[217]6'!$A$3:$A$202,A112)&gt;1,"TRÙNG MÃ VTVL Ở C110",IF(AND(ISNUMBER(SEARCH("PP111",B112)),IFERROR(INDEX('[217]6'!$K$3:$K$202,MATCH(A112,'[217]6'!$A$3:$A$202,0)),"")&lt;&gt;"ĐẠT"),"PP111: C110 CHƯA ĐỦ CĂN CỨ",IF(A112="","",IF(COUNTIF('[217]6'!$A$3:$A$202,A112)=0,"MÃ VTVL CHƯA CÓ Ở C110",IF(COUNTIF($A$3:$A$202,A112)&gt;1,"TRÙNG MÃ VTVL",IF(B112="","CHƯA CHỌN PHƯƠNG PHÁP",IF(AND(ISNUMBER(SEARCH("PP111",B112)),E112&lt;&gt;"",E112&lt;0),"GIỜ RÒNG ÂM – KIỂM TRA B111",IF(AND(ISNUMBER(SEARCH("PP111",B112)),G112=""),"PP111: THIẾU GIỜ B110 HOẶC QUỸ GIỜ",IF(AND(ISNUMBER(SEARCH("PP111",B112)),N112&gt;0),"PP111: CÒN DÒNG B110 CHƯA ĐẠT",IF(AND(ISNUMBER(SEARCH("PP111",B112)),COUNTIFS('[218]4'!$B$3:$B$202,A112,'[218]4'!$M$3:$M$202,"&lt;&gt;Ước lượng tham khảo",'[218]4'!$P$3:$P$202,"&lt;&gt;ĐẠT")&gt;0),"PP111: B111 CHƯA ĐỦ CĂN CỨ",IF(AND(ISNUMBER(SEARCH("PP110",B112)),H112=""),"PP110: THIẾU SỐ NGƯỜI",IF(AND(ISNUMBER(SEARCH("PP112",B112)),I112=""),"PP112: THIẾU SỐ NGƯỜI",IF(K112="","THIẾU NGUỒN/GIẢI TRÌNH",IF(J112="","CHƯA KẾT LUẬN NGƯỜI CẦN BỐ TRÍ",IF(L112&lt;&gt;"Đã kiểm chứng","CHỜ XÁC NHẬN NGHIỆP VỤ","ĐẠT")))))))))))))))))</f>
        <v/>
      </c>
      <c r="N112" s="83" t="str">
        <f>IF(A112="","",COUNTIFS('3. B1_KhoiLuong'!$B$3:$B$202,A112,'3. B1_KhoiLuong'!$R$3:$R$202,"&lt;&gt;ĐẠT"))</f>
        <v/>
      </c>
    </row>
    <row r="113" spans="1:14" ht="18.75">
      <c r="A113" s="81"/>
      <c r="B113" s="81"/>
      <c r="C113" s="84" t="str">
        <f>IF(A113="","",IF(COUNTIFS('3. B1_KhoiLuong'!$B$3:$B$202,A113,'3. B1_KhoiLuong'!$R$3:$R$202,"ĐẠT")=0,"",SUMIFS('3. B1_KhoiLuong'!$G$3:$G$202,'3. B1_KhoiLuong'!$B$3:$B$202,A113,'3. B1_KhoiLuong'!$R$3:$R$202,"ĐẠT")))</f>
        <v/>
      </c>
      <c r="D113" s="84" t="str">
        <f>IF(A113="","",SUMIFS('5. B2_ThayDoi'!$F$3:$F$202,'5. B2_ThayDoi'!$B$3:$B$202,A113))</f>
        <v/>
      </c>
      <c r="E113" s="84" t="str">
        <f t="shared" si="6"/>
        <v/>
      </c>
      <c r="F113" s="85" t="str">
        <f>IF(A113="","",IFERROR(IF(INDEX('6. C1_VTVL'!$E$3:$E$202,MATCH(A113,'6. C1_VTVL'!$A$3:$A$202,0))="","",INDEX('6. C1_VTVL'!$E$3:$E$202,MATCH(A113,'6. C1_VTVL'!$A$3:$A$202,0))),""))</f>
        <v/>
      </c>
      <c r="G113" s="86" t="str">
        <f t="shared" si="7"/>
        <v/>
      </c>
      <c r="H113" s="81"/>
      <c r="I113" s="81"/>
      <c r="J113" s="81"/>
      <c r="K113" s="81"/>
      <c r="L113" s="81"/>
      <c r="M113" s="83" t="str">
        <f>IF(A113="","",IF(NOT(OR(B113="PP111",B113="PP112",B113="PP113",B113="PP111+PP112",B113="PP111+PP113",B113="PP112+PP113")),"PHƯƠNG PHÁP KHÔNG HỢP LỆ",IF(COUNTIF('[219]6'!$A$3:$A$202,A113)&gt;1,"TRÙNG MÃ VTVL Ở C111",IF(AND(ISNUMBER(SEARCH("PP112",B113)),IFERROR(INDEX('[219]6'!$K$3:$K$202,MATCH(A113,'[219]6'!$A$3:$A$202,0)),"")&lt;&gt;"ĐẠT"),"PP112: C111 CHƯA ĐỦ CĂN CỨ",IF(A113="","",IF(COUNTIF('[219]6'!$A$3:$A$202,A113)=0,"MÃ VTVL CHƯA CÓ Ở C111",IF(COUNTIF($A$3:$A$202,A113)&gt;1,"TRÙNG MÃ VTVL",IF(B113="","CHƯA CHỌN PHƯƠNG PHÁP",IF(AND(ISNUMBER(SEARCH("PP112",B113)),E113&lt;&gt;"",E113&lt;0),"GIỜ RÒNG ÂM – KIỂM TRA B112",IF(AND(ISNUMBER(SEARCH("PP112",B113)),G113=""),"PP112: THIẾU GIỜ B111 HOẶC QUỸ GIỜ",IF(AND(ISNUMBER(SEARCH("PP112",B113)),N113&gt;0),"PP112: CÒN DÒNG B111 CHƯA ĐẠT",IF(AND(ISNUMBER(SEARCH("PP112",B113)),COUNTIFS('[220]4'!$B$3:$B$202,A113,'[220]4'!$M$3:$M$202,"&lt;&gt;Ước lượng tham khảo",'[220]4'!$P$3:$P$202,"&lt;&gt;ĐẠT")&gt;0),"PP112: B112 CHƯA ĐỦ CĂN CỨ",IF(AND(ISNUMBER(SEARCH("PP111",B113)),H113=""),"PP111: THIẾU SỐ NGƯỜI",IF(AND(ISNUMBER(SEARCH("PP113",B113)),I113=""),"PP113: THIẾU SỐ NGƯỜI",IF(K113="","THIẾU NGUỒN/GIẢI TRÌNH",IF(J113="","CHƯA KẾT LUẬN NGƯỜI CẦN BỐ TRÍ",IF(L113&lt;&gt;"Đã kiểm chứng","CHỜ XÁC NHẬN NGHIỆP VỤ","ĐẠT")))))))))))))))))</f>
        <v/>
      </c>
      <c r="N113" s="83" t="str">
        <f>IF(A113="","",COUNTIFS('3. B1_KhoiLuong'!$B$3:$B$202,A113,'3. B1_KhoiLuong'!$R$3:$R$202,"&lt;&gt;ĐẠT"))</f>
        <v/>
      </c>
    </row>
    <row r="114" spans="1:14" ht="18.75">
      <c r="A114" s="81"/>
      <c r="B114" s="81"/>
      <c r="C114" s="84" t="str">
        <f>IF(A114="","",IF(COUNTIFS('3. B1_KhoiLuong'!$B$3:$B$202,A114,'3. B1_KhoiLuong'!$R$3:$R$202,"ĐẠT")=0,"",SUMIFS('3. B1_KhoiLuong'!$G$3:$G$202,'3. B1_KhoiLuong'!$B$3:$B$202,A114,'3. B1_KhoiLuong'!$R$3:$R$202,"ĐẠT")))</f>
        <v/>
      </c>
      <c r="D114" s="84" t="str">
        <f>IF(A114="","",SUMIFS('5. B2_ThayDoi'!$F$3:$F$202,'5. B2_ThayDoi'!$B$3:$B$202,A114))</f>
        <v/>
      </c>
      <c r="E114" s="84" t="str">
        <f t="shared" si="6"/>
        <v/>
      </c>
      <c r="F114" s="85" t="str">
        <f>IF(A114="","",IFERROR(IF(INDEX('6. C1_VTVL'!$E$3:$E$202,MATCH(A114,'6. C1_VTVL'!$A$3:$A$202,0))="","",INDEX('6. C1_VTVL'!$E$3:$E$202,MATCH(A114,'6. C1_VTVL'!$A$3:$A$202,0))),""))</f>
        <v/>
      </c>
      <c r="G114" s="86" t="str">
        <f t="shared" si="7"/>
        <v/>
      </c>
      <c r="H114" s="81"/>
      <c r="I114" s="81"/>
      <c r="J114" s="81"/>
      <c r="K114" s="81"/>
      <c r="L114" s="81"/>
      <c r="M114" s="83" t="str">
        <f>IF(A114="","",IF(NOT(OR(B114="PP112",B114="PP113",B114="PP114",B114="PP112+PP113",B114="PP112+PP114",B114="PP113+PP114")),"PHƯƠNG PHÁP KHÔNG HỢP LỆ",IF(COUNTIF('[221]6'!$A$3:$A$202,A114)&gt;1,"TRÙNG MÃ VTVL Ở C112",IF(AND(ISNUMBER(SEARCH("PP113",B114)),IFERROR(INDEX('[221]6'!$K$3:$K$202,MATCH(A114,'[221]6'!$A$3:$A$202,0)),"")&lt;&gt;"ĐẠT"),"PP113: C112 CHƯA ĐỦ CĂN CỨ",IF(A114="","",IF(COUNTIF('[221]6'!$A$3:$A$202,A114)=0,"MÃ VTVL CHƯA CÓ Ở C112",IF(COUNTIF($A$3:$A$202,A114)&gt;1,"TRÙNG MÃ VTVL",IF(B114="","CHƯA CHỌN PHƯƠNG PHÁP",IF(AND(ISNUMBER(SEARCH("PP113",B114)),E114&lt;&gt;"",E114&lt;0),"GIỜ RÒNG ÂM – KIỂM TRA B113",IF(AND(ISNUMBER(SEARCH("PP113",B114)),G114=""),"PP113: THIẾU GIỜ B112 HOẶC QUỸ GIỜ",IF(AND(ISNUMBER(SEARCH("PP113",B114)),N114&gt;0),"PP113: CÒN DÒNG B112 CHƯA ĐẠT",IF(AND(ISNUMBER(SEARCH("PP113",B114)),COUNTIFS('[222]4'!$B$3:$B$202,A114,'[222]4'!$M$3:$M$202,"&lt;&gt;Ước lượng tham khảo",'[222]4'!$P$3:$P$202,"&lt;&gt;ĐẠT")&gt;0),"PP113: B113 CHƯA ĐỦ CĂN CỨ",IF(AND(ISNUMBER(SEARCH("PP112",B114)),H114=""),"PP112: THIẾU SỐ NGƯỜI",IF(AND(ISNUMBER(SEARCH("PP114",B114)),I114=""),"PP114: THIẾU SỐ NGƯỜI",IF(K114="","THIẾU NGUỒN/GIẢI TRÌNH",IF(J114="","CHƯA KẾT LUẬN NGƯỜI CẦN BỐ TRÍ",IF(L114&lt;&gt;"Đã kiểm chứng","CHỜ XÁC NHẬN NGHIỆP VỤ","ĐẠT")))))))))))))))))</f>
        <v/>
      </c>
      <c r="N114" s="83" t="str">
        <f>IF(A114="","",COUNTIFS('3. B1_KhoiLuong'!$B$3:$B$202,A114,'3. B1_KhoiLuong'!$R$3:$R$202,"&lt;&gt;ĐẠT"))</f>
        <v/>
      </c>
    </row>
    <row r="115" spans="1:14" ht="18.75">
      <c r="A115" s="81"/>
      <c r="B115" s="81"/>
      <c r="C115" s="84" t="str">
        <f>IF(A115="","",IF(COUNTIFS('3. B1_KhoiLuong'!$B$3:$B$202,A115,'3. B1_KhoiLuong'!$R$3:$R$202,"ĐẠT")=0,"",SUMIFS('3. B1_KhoiLuong'!$G$3:$G$202,'3. B1_KhoiLuong'!$B$3:$B$202,A115,'3. B1_KhoiLuong'!$R$3:$R$202,"ĐẠT")))</f>
        <v/>
      </c>
      <c r="D115" s="84" t="str">
        <f>IF(A115="","",SUMIFS('5. B2_ThayDoi'!$F$3:$F$202,'5. B2_ThayDoi'!$B$3:$B$202,A115))</f>
        <v/>
      </c>
      <c r="E115" s="84" t="str">
        <f t="shared" si="6"/>
        <v/>
      </c>
      <c r="F115" s="85" t="str">
        <f>IF(A115="","",IFERROR(IF(INDEX('6. C1_VTVL'!$E$3:$E$202,MATCH(A115,'6. C1_VTVL'!$A$3:$A$202,0))="","",INDEX('6. C1_VTVL'!$E$3:$E$202,MATCH(A115,'6. C1_VTVL'!$A$3:$A$202,0))),""))</f>
        <v/>
      </c>
      <c r="G115" s="86" t="str">
        <f t="shared" si="7"/>
        <v/>
      </c>
      <c r="H115" s="81"/>
      <c r="I115" s="81"/>
      <c r="J115" s="81"/>
      <c r="K115" s="81"/>
      <c r="L115" s="81"/>
      <c r="M115" s="83" t="str">
        <f>IF(A115="","",IF(NOT(OR(B115="PP113",B115="PP114",B115="PP115",B115="PP113+PP114",B115="PP113+PP115",B115="PP114+PP115")),"PHƯƠNG PHÁP KHÔNG HỢP LỆ",IF(COUNTIF('[223]6'!$A$3:$A$202,A115)&gt;1,"TRÙNG MÃ VTVL Ở C113",IF(AND(ISNUMBER(SEARCH("PP114",B115)),IFERROR(INDEX('[223]6'!$K$3:$K$202,MATCH(A115,'[223]6'!$A$3:$A$202,0)),"")&lt;&gt;"ĐẠT"),"PP114: C113 CHƯA ĐỦ CĂN CỨ",IF(A115="","",IF(COUNTIF('[223]6'!$A$3:$A$202,A115)=0,"MÃ VTVL CHƯA CÓ Ở C113",IF(COUNTIF($A$3:$A$202,A115)&gt;1,"TRÙNG MÃ VTVL",IF(B115="","CHƯA CHỌN PHƯƠNG PHÁP",IF(AND(ISNUMBER(SEARCH("PP114",B115)),E115&lt;&gt;"",E115&lt;0),"GIỜ RÒNG ÂM – KIỂM TRA B114",IF(AND(ISNUMBER(SEARCH("PP114",B115)),G115=""),"PP114: THIẾU GIỜ B113 HOẶC QUỸ GIỜ",IF(AND(ISNUMBER(SEARCH("PP114",B115)),N115&gt;0),"PP114: CÒN DÒNG B113 CHƯA ĐẠT",IF(AND(ISNUMBER(SEARCH("PP114",B115)),COUNTIFS('[224]4'!$B$3:$B$202,A115,'[224]4'!$M$3:$M$202,"&lt;&gt;Ước lượng tham khảo",'[224]4'!$P$3:$P$202,"&lt;&gt;ĐẠT")&gt;0),"PP114: B114 CHƯA ĐỦ CĂN CỨ",IF(AND(ISNUMBER(SEARCH("PP113",B115)),H115=""),"PP113: THIẾU SỐ NGƯỜI",IF(AND(ISNUMBER(SEARCH("PP115",B115)),I115=""),"PP115: THIẾU SỐ NGƯỜI",IF(K115="","THIẾU NGUỒN/GIẢI TRÌNH",IF(J115="","CHƯA KẾT LUẬN NGƯỜI CẦN BỐ TRÍ",IF(L115&lt;&gt;"Đã kiểm chứng","CHỜ XÁC NHẬN NGHIỆP VỤ","ĐẠT")))))))))))))))))</f>
        <v/>
      </c>
      <c r="N115" s="83" t="str">
        <f>IF(A115="","",COUNTIFS('3. B1_KhoiLuong'!$B$3:$B$202,A115,'3. B1_KhoiLuong'!$R$3:$R$202,"&lt;&gt;ĐẠT"))</f>
        <v/>
      </c>
    </row>
    <row r="116" spans="1:14" ht="18.75">
      <c r="A116" s="81"/>
      <c r="B116" s="81"/>
      <c r="C116" s="84" t="str">
        <f>IF(A116="","",IF(COUNTIFS('3. B1_KhoiLuong'!$B$3:$B$202,A116,'3. B1_KhoiLuong'!$R$3:$R$202,"ĐẠT")=0,"",SUMIFS('3. B1_KhoiLuong'!$G$3:$G$202,'3. B1_KhoiLuong'!$B$3:$B$202,A116,'3. B1_KhoiLuong'!$R$3:$R$202,"ĐẠT")))</f>
        <v/>
      </c>
      <c r="D116" s="84" t="str">
        <f>IF(A116="","",SUMIFS('5. B2_ThayDoi'!$F$3:$F$202,'5. B2_ThayDoi'!$B$3:$B$202,A116))</f>
        <v/>
      </c>
      <c r="E116" s="84" t="str">
        <f t="shared" si="6"/>
        <v/>
      </c>
      <c r="F116" s="85" t="str">
        <f>IF(A116="","",IFERROR(IF(INDEX('6. C1_VTVL'!$E$3:$E$202,MATCH(A116,'6. C1_VTVL'!$A$3:$A$202,0))="","",INDEX('6. C1_VTVL'!$E$3:$E$202,MATCH(A116,'6. C1_VTVL'!$A$3:$A$202,0))),""))</f>
        <v/>
      </c>
      <c r="G116" s="86" t="str">
        <f t="shared" si="7"/>
        <v/>
      </c>
      <c r="H116" s="81"/>
      <c r="I116" s="81"/>
      <c r="J116" s="81"/>
      <c r="K116" s="81"/>
      <c r="L116" s="81"/>
      <c r="M116" s="83" t="str">
        <f>IF(A116="","",IF(NOT(OR(B116="PP114",B116="PP115",B116="PP116",B116="PP114+PP115",B116="PP114+PP116",B116="PP115+PP116")),"PHƯƠNG PHÁP KHÔNG HỢP LỆ",IF(COUNTIF('[225]6'!$A$3:$A$202,A116)&gt;1,"TRÙNG MÃ VTVL Ở C114",IF(AND(ISNUMBER(SEARCH("PP115",B116)),IFERROR(INDEX('[225]6'!$K$3:$K$202,MATCH(A116,'[225]6'!$A$3:$A$202,0)),"")&lt;&gt;"ĐẠT"),"PP115: C114 CHƯA ĐỦ CĂN CỨ",IF(A116="","",IF(COUNTIF('[225]6'!$A$3:$A$202,A116)=0,"MÃ VTVL CHƯA CÓ Ở C114",IF(COUNTIF($A$3:$A$202,A116)&gt;1,"TRÙNG MÃ VTVL",IF(B116="","CHƯA CHỌN PHƯƠNG PHÁP",IF(AND(ISNUMBER(SEARCH("PP115",B116)),E116&lt;&gt;"",E116&lt;0),"GIỜ RÒNG ÂM – KIỂM TRA B115",IF(AND(ISNUMBER(SEARCH("PP115",B116)),G116=""),"PP115: THIẾU GIỜ B114 HOẶC QUỸ GIỜ",IF(AND(ISNUMBER(SEARCH("PP115",B116)),N116&gt;0),"PP115: CÒN DÒNG B114 CHƯA ĐẠT",IF(AND(ISNUMBER(SEARCH("PP115",B116)),COUNTIFS('[226]4'!$B$3:$B$202,A116,'[226]4'!$M$3:$M$202,"&lt;&gt;Ước lượng tham khảo",'[226]4'!$P$3:$P$202,"&lt;&gt;ĐẠT")&gt;0),"PP115: B115 CHƯA ĐỦ CĂN CỨ",IF(AND(ISNUMBER(SEARCH("PP114",B116)),H116=""),"PP114: THIẾU SỐ NGƯỜI",IF(AND(ISNUMBER(SEARCH("PP116",B116)),I116=""),"PP116: THIẾU SỐ NGƯỜI",IF(K116="","THIẾU NGUỒN/GIẢI TRÌNH",IF(J116="","CHƯA KẾT LUẬN NGƯỜI CẦN BỐ TRÍ",IF(L116&lt;&gt;"Đã kiểm chứng","CHỜ XÁC NHẬN NGHIỆP VỤ","ĐẠT")))))))))))))))))</f>
        <v/>
      </c>
      <c r="N116" s="83" t="str">
        <f>IF(A116="","",COUNTIFS('3. B1_KhoiLuong'!$B$3:$B$202,A116,'3. B1_KhoiLuong'!$R$3:$R$202,"&lt;&gt;ĐẠT"))</f>
        <v/>
      </c>
    </row>
    <row r="117" spans="1:14" ht="18.75">
      <c r="A117" s="81"/>
      <c r="B117" s="81"/>
      <c r="C117" s="84" t="str">
        <f>IF(A117="","",IF(COUNTIFS('3. B1_KhoiLuong'!$B$3:$B$202,A117,'3. B1_KhoiLuong'!$R$3:$R$202,"ĐẠT")=0,"",SUMIFS('3. B1_KhoiLuong'!$G$3:$G$202,'3. B1_KhoiLuong'!$B$3:$B$202,A117,'3. B1_KhoiLuong'!$R$3:$R$202,"ĐẠT")))</f>
        <v/>
      </c>
      <c r="D117" s="84" t="str">
        <f>IF(A117="","",SUMIFS('5. B2_ThayDoi'!$F$3:$F$202,'5. B2_ThayDoi'!$B$3:$B$202,A117))</f>
        <v/>
      </c>
      <c r="E117" s="84" t="str">
        <f t="shared" si="6"/>
        <v/>
      </c>
      <c r="F117" s="85" t="str">
        <f>IF(A117="","",IFERROR(IF(INDEX('6. C1_VTVL'!$E$3:$E$202,MATCH(A117,'6. C1_VTVL'!$A$3:$A$202,0))="","",INDEX('6. C1_VTVL'!$E$3:$E$202,MATCH(A117,'6. C1_VTVL'!$A$3:$A$202,0))),""))</f>
        <v/>
      </c>
      <c r="G117" s="86" t="str">
        <f t="shared" si="7"/>
        <v/>
      </c>
      <c r="H117" s="81"/>
      <c r="I117" s="81"/>
      <c r="J117" s="81"/>
      <c r="K117" s="81"/>
      <c r="L117" s="81"/>
      <c r="M117" s="83" t="str">
        <f>IF(A117="","",IF(NOT(OR(B117="PP115",B117="PP116",B117="PP117",B117="PP115+PP116",B117="PP115+PP117",B117="PP116+PP117")),"PHƯƠNG PHÁP KHÔNG HỢP LỆ",IF(COUNTIF('[227]6'!$A$3:$A$202,A117)&gt;1,"TRÙNG MÃ VTVL Ở C115",IF(AND(ISNUMBER(SEARCH("PP116",B117)),IFERROR(INDEX('[227]6'!$K$3:$K$202,MATCH(A117,'[227]6'!$A$3:$A$202,0)),"")&lt;&gt;"ĐẠT"),"PP116: C115 CHƯA ĐỦ CĂN CỨ",IF(A117="","",IF(COUNTIF('[227]6'!$A$3:$A$202,A117)=0,"MÃ VTVL CHƯA CÓ Ở C115",IF(COUNTIF($A$3:$A$202,A117)&gt;1,"TRÙNG MÃ VTVL",IF(B117="","CHƯA CHỌN PHƯƠNG PHÁP",IF(AND(ISNUMBER(SEARCH("PP116",B117)),E117&lt;&gt;"",E117&lt;0),"GIỜ RÒNG ÂM – KIỂM TRA B116",IF(AND(ISNUMBER(SEARCH("PP116",B117)),G117=""),"PP116: THIẾU GIỜ B115 HOẶC QUỸ GIỜ",IF(AND(ISNUMBER(SEARCH("PP116",B117)),N117&gt;0),"PP116: CÒN DÒNG B115 CHƯA ĐẠT",IF(AND(ISNUMBER(SEARCH("PP116",B117)),COUNTIFS('[228]4'!$B$3:$B$202,A117,'[228]4'!$M$3:$M$202,"&lt;&gt;Ước lượng tham khảo",'[228]4'!$P$3:$P$202,"&lt;&gt;ĐẠT")&gt;0),"PP116: B116 CHƯA ĐỦ CĂN CỨ",IF(AND(ISNUMBER(SEARCH("PP115",B117)),H117=""),"PP115: THIẾU SỐ NGƯỜI",IF(AND(ISNUMBER(SEARCH("PP117",B117)),I117=""),"PP117: THIẾU SỐ NGƯỜI",IF(K117="","THIẾU NGUỒN/GIẢI TRÌNH",IF(J117="","CHƯA KẾT LUẬN NGƯỜI CẦN BỐ TRÍ",IF(L117&lt;&gt;"Đã kiểm chứng","CHỜ XÁC NHẬN NGHIỆP VỤ","ĐẠT")))))))))))))))))</f>
        <v/>
      </c>
      <c r="N117" s="83" t="str">
        <f>IF(A117="","",COUNTIFS('3. B1_KhoiLuong'!$B$3:$B$202,A117,'3. B1_KhoiLuong'!$R$3:$R$202,"&lt;&gt;ĐẠT"))</f>
        <v/>
      </c>
    </row>
    <row r="118" spans="1:14" ht="18.75">
      <c r="A118" s="81"/>
      <c r="B118" s="81"/>
      <c r="C118" s="84" t="str">
        <f>IF(A118="","",IF(COUNTIFS('3. B1_KhoiLuong'!$B$3:$B$202,A118,'3. B1_KhoiLuong'!$R$3:$R$202,"ĐẠT")=0,"",SUMIFS('3. B1_KhoiLuong'!$G$3:$G$202,'3. B1_KhoiLuong'!$B$3:$B$202,A118,'3. B1_KhoiLuong'!$R$3:$R$202,"ĐẠT")))</f>
        <v/>
      </c>
      <c r="D118" s="84" t="str">
        <f>IF(A118="","",SUMIFS('5. B2_ThayDoi'!$F$3:$F$202,'5. B2_ThayDoi'!$B$3:$B$202,A118))</f>
        <v/>
      </c>
      <c r="E118" s="84" t="str">
        <f t="shared" si="6"/>
        <v/>
      </c>
      <c r="F118" s="85" t="str">
        <f>IF(A118="","",IFERROR(IF(INDEX('6. C1_VTVL'!$E$3:$E$202,MATCH(A118,'6. C1_VTVL'!$A$3:$A$202,0))="","",INDEX('6. C1_VTVL'!$E$3:$E$202,MATCH(A118,'6. C1_VTVL'!$A$3:$A$202,0))),""))</f>
        <v/>
      </c>
      <c r="G118" s="86" t="str">
        <f t="shared" si="7"/>
        <v/>
      </c>
      <c r="H118" s="81"/>
      <c r="I118" s="81"/>
      <c r="J118" s="81"/>
      <c r="K118" s="81"/>
      <c r="L118" s="81"/>
      <c r="M118" s="83" t="str">
        <f>IF(A118="","",IF(NOT(OR(B118="PP116",B118="PP117",B118="PP118",B118="PP116+PP117",B118="PP116+PP118",B118="PP117+PP118")),"PHƯƠNG PHÁP KHÔNG HỢP LỆ",IF(COUNTIF('[229]6'!$A$3:$A$202,A118)&gt;1,"TRÙNG MÃ VTVL Ở C116",IF(AND(ISNUMBER(SEARCH("PP117",B118)),IFERROR(INDEX('[229]6'!$K$3:$K$202,MATCH(A118,'[229]6'!$A$3:$A$202,0)),"")&lt;&gt;"ĐẠT"),"PP117: C116 CHƯA ĐỦ CĂN CỨ",IF(A118="","",IF(COUNTIF('[229]6'!$A$3:$A$202,A118)=0,"MÃ VTVL CHƯA CÓ Ở C116",IF(COUNTIF($A$3:$A$202,A118)&gt;1,"TRÙNG MÃ VTVL",IF(B118="","CHƯA CHỌN PHƯƠNG PHÁP",IF(AND(ISNUMBER(SEARCH("PP117",B118)),E118&lt;&gt;"",E118&lt;0),"GIỜ RÒNG ÂM – KIỂM TRA B117",IF(AND(ISNUMBER(SEARCH("PP117",B118)),G118=""),"PP117: THIẾU GIỜ B116 HOẶC QUỸ GIỜ",IF(AND(ISNUMBER(SEARCH("PP117",B118)),N118&gt;0),"PP117: CÒN DÒNG B116 CHƯA ĐẠT",IF(AND(ISNUMBER(SEARCH("PP117",B118)),COUNTIFS('[230]4'!$B$3:$B$202,A118,'[230]4'!$M$3:$M$202,"&lt;&gt;Ước lượng tham khảo",'[230]4'!$P$3:$P$202,"&lt;&gt;ĐẠT")&gt;0),"PP117: B117 CHƯA ĐỦ CĂN CỨ",IF(AND(ISNUMBER(SEARCH("PP116",B118)),H118=""),"PP116: THIẾU SỐ NGƯỜI",IF(AND(ISNUMBER(SEARCH("PP118",B118)),I118=""),"PP118: THIẾU SỐ NGƯỜI",IF(K118="","THIẾU NGUỒN/GIẢI TRÌNH",IF(J118="","CHƯA KẾT LUẬN NGƯỜI CẦN BỐ TRÍ",IF(L118&lt;&gt;"Đã kiểm chứng","CHỜ XÁC NHẬN NGHIỆP VỤ","ĐẠT")))))))))))))))))</f>
        <v/>
      </c>
      <c r="N118" s="83" t="str">
        <f>IF(A118="","",COUNTIFS('3. B1_KhoiLuong'!$B$3:$B$202,A118,'3. B1_KhoiLuong'!$R$3:$R$202,"&lt;&gt;ĐẠT"))</f>
        <v/>
      </c>
    </row>
    <row r="119" spans="1:14" ht="18.75">
      <c r="A119" s="81"/>
      <c r="B119" s="81"/>
      <c r="C119" s="84" t="str">
        <f>IF(A119="","",IF(COUNTIFS('3. B1_KhoiLuong'!$B$3:$B$202,A119,'3. B1_KhoiLuong'!$R$3:$R$202,"ĐẠT")=0,"",SUMIFS('3. B1_KhoiLuong'!$G$3:$G$202,'3. B1_KhoiLuong'!$B$3:$B$202,A119,'3. B1_KhoiLuong'!$R$3:$R$202,"ĐẠT")))</f>
        <v/>
      </c>
      <c r="D119" s="84" t="str">
        <f>IF(A119="","",SUMIFS('5. B2_ThayDoi'!$F$3:$F$202,'5. B2_ThayDoi'!$B$3:$B$202,A119))</f>
        <v/>
      </c>
      <c r="E119" s="84" t="str">
        <f t="shared" si="6"/>
        <v/>
      </c>
      <c r="F119" s="85" t="str">
        <f>IF(A119="","",IFERROR(IF(INDEX('6. C1_VTVL'!$E$3:$E$202,MATCH(A119,'6. C1_VTVL'!$A$3:$A$202,0))="","",INDEX('6. C1_VTVL'!$E$3:$E$202,MATCH(A119,'6. C1_VTVL'!$A$3:$A$202,0))),""))</f>
        <v/>
      </c>
      <c r="G119" s="86" t="str">
        <f t="shared" si="7"/>
        <v/>
      </c>
      <c r="H119" s="81"/>
      <c r="I119" s="81"/>
      <c r="J119" s="81"/>
      <c r="K119" s="81"/>
      <c r="L119" s="81"/>
      <c r="M119" s="83" t="str">
        <f>IF(A119="","",IF(NOT(OR(B119="PP117",B119="PP118",B119="PP119",B119="PP117+PP118",B119="PP117+PP119",B119="PP118+PP119")),"PHƯƠNG PHÁP KHÔNG HỢP LỆ",IF(COUNTIF('[231]6'!$A$3:$A$202,A119)&gt;1,"TRÙNG MÃ VTVL Ở C117",IF(AND(ISNUMBER(SEARCH("PP118",B119)),IFERROR(INDEX('[231]6'!$K$3:$K$202,MATCH(A119,'[231]6'!$A$3:$A$202,0)),"")&lt;&gt;"ĐẠT"),"PP118: C117 CHƯA ĐỦ CĂN CỨ",IF(A119="","",IF(COUNTIF('[231]6'!$A$3:$A$202,A119)=0,"MÃ VTVL CHƯA CÓ Ở C117",IF(COUNTIF($A$3:$A$202,A119)&gt;1,"TRÙNG MÃ VTVL",IF(B119="","CHƯA CHỌN PHƯƠNG PHÁP",IF(AND(ISNUMBER(SEARCH("PP118",B119)),E119&lt;&gt;"",E119&lt;0),"GIỜ RÒNG ÂM – KIỂM TRA B118",IF(AND(ISNUMBER(SEARCH("PP118",B119)),G119=""),"PP118: THIẾU GIỜ B117 HOẶC QUỸ GIỜ",IF(AND(ISNUMBER(SEARCH("PP118",B119)),N119&gt;0),"PP118: CÒN DÒNG B117 CHƯA ĐẠT",IF(AND(ISNUMBER(SEARCH("PP118",B119)),COUNTIFS('[232]4'!$B$3:$B$202,A119,'[232]4'!$M$3:$M$202,"&lt;&gt;Ước lượng tham khảo",'[232]4'!$P$3:$P$202,"&lt;&gt;ĐẠT")&gt;0),"PP118: B118 CHƯA ĐỦ CĂN CỨ",IF(AND(ISNUMBER(SEARCH("PP117",B119)),H119=""),"PP117: THIẾU SỐ NGƯỜI",IF(AND(ISNUMBER(SEARCH("PP119",B119)),I119=""),"PP119: THIẾU SỐ NGƯỜI",IF(K119="","THIẾU NGUỒN/GIẢI TRÌNH",IF(J119="","CHƯA KẾT LUẬN NGƯỜI CẦN BỐ TRÍ",IF(L119&lt;&gt;"Đã kiểm chứng","CHỜ XÁC NHẬN NGHIỆP VỤ","ĐẠT")))))))))))))))))</f>
        <v/>
      </c>
      <c r="N119" s="83" t="str">
        <f>IF(A119="","",COUNTIFS('3. B1_KhoiLuong'!$B$3:$B$202,A119,'3. B1_KhoiLuong'!$R$3:$R$202,"&lt;&gt;ĐẠT"))</f>
        <v/>
      </c>
    </row>
    <row r="120" spans="1:14" ht="18.75">
      <c r="A120" s="81"/>
      <c r="B120" s="81"/>
      <c r="C120" s="84" t="str">
        <f>IF(A120="","",IF(COUNTIFS('3. B1_KhoiLuong'!$B$3:$B$202,A120,'3. B1_KhoiLuong'!$R$3:$R$202,"ĐẠT")=0,"",SUMIFS('3. B1_KhoiLuong'!$G$3:$G$202,'3. B1_KhoiLuong'!$B$3:$B$202,A120,'3. B1_KhoiLuong'!$R$3:$R$202,"ĐẠT")))</f>
        <v/>
      </c>
      <c r="D120" s="84" t="str">
        <f>IF(A120="","",SUMIFS('5. B2_ThayDoi'!$F$3:$F$202,'5. B2_ThayDoi'!$B$3:$B$202,A120))</f>
        <v/>
      </c>
      <c r="E120" s="84" t="str">
        <f t="shared" si="6"/>
        <v/>
      </c>
      <c r="F120" s="85" t="str">
        <f>IF(A120="","",IFERROR(IF(INDEX('6. C1_VTVL'!$E$3:$E$202,MATCH(A120,'6. C1_VTVL'!$A$3:$A$202,0))="","",INDEX('6. C1_VTVL'!$E$3:$E$202,MATCH(A120,'6. C1_VTVL'!$A$3:$A$202,0))),""))</f>
        <v/>
      </c>
      <c r="G120" s="86" t="str">
        <f t="shared" si="7"/>
        <v/>
      </c>
      <c r="H120" s="81"/>
      <c r="I120" s="81"/>
      <c r="J120" s="81"/>
      <c r="K120" s="81"/>
      <c r="L120" s="81"/>
      <c r="M120" s="83" t="str">
        <f>IF(A120="","",IF(NOT(OR(B120="PP118",B120="PP119",B120="PP120",B120="PP118+PP119",B120="PP118+PP120",B120="PP119+PP120")),"PHƯƠNG PHÁP KHÔNG HỢP LỆ",IF(COUNTIF('[233]6'!$A$3:$A$202,A120)&gt;1,"TRÙNG MÃ VTVL Ở C118",IF(AND(ISNUMBER(SEARCH("PP119",B120)),IFERROR(INDEX('[233]6'!$K$3:$K$202,MATCH(A120,'[233]6'!$A$3:$A$202,0)),"")&lt;&gt;"ĐẠT"),"PP119: C118 CHƯA ĐỦ CĂN CỨ",IF(A120="","",IF(COUNTIF('[233]6'!$A$3:$A$202,A120)=0,"MÃ VTVL CHƯA CÓ Ở C118",IF(COUNTIF($A$3:$A$202,A120)&gt;1,"TRÙNG MÃ VTVL",IF(B120="","CHƯA CHỌN PHƯƠNG PHÁP",IF(AND(ISNUMBER(SEARCH("PP119",B120)),E120&lt;&gt;"",E120&lt;0),"GIỜ RÒNG ÂM – KIỂM TRA B119",IF(AND(ISNUMBER(SEARCH("PP119",B120)),G120=""),"PP119: THIẾU GIỜ B118 HOẶC QUỸ GIỜ",IF(AND(ISNUMBER(SEARCH("PP119",B120)),N120&gt;0),"PP119: CÒN DÒNG B118 CHƯA ĐẠT",IF(AND(ISNUMBER(SEARCH("PP119",B120)),COUNTIFS('[234]4'!$B$3:$B$202,A120,'[234]4'!$M$3:$M$202,"&lt;&gt;Ước lượng tham khảo",'[234]4'!$P$3:$P$202,"&lt;&gt;ĐẠT")&gt;0),"PP119: B119 CHƯA ĐỦ CĂN CỨ",IF(AND(ISNUMBER(SEARCH("PP118",B120)),H120=""),"PP118: THIẾU SỐ NGƯỜI",IF(AND(ISNUMBER(SEARCH("PP120",B120)),I120=""),"PP120: THIẾU SỐ NGƯỜI",IF(K120="","THIẾU NGUỒN/GIẢI TRÌNH",IF(J120="","CHƯA KẾT LUẬN NGƯỜI CẦN BỐ TRÍ",IF(L120&lt;&gt;"Đã kiểm chứng","CHỜ XÁC NHẬN NGHIỆP VỤ","ĐẠT")))))))))))))))))</f>
        <v/>
      </c>
      <c r="N120" s="83" t="str">
        <f>IF(A120="","",COUNTIFS('3. B1_KhoiLuong'!$B$3:$B$202,A120,'3. B1_KhoiLuong'!$R$3:$R$202,"&lt;&gt;ĐẠT"))</f>
        <v/>
      </c>
    </row>
    <row r="121" spans="1:14" ht="18.75">
      <c r="A121" s="81"/>
      <c r="B121" s="81"/>
      <c r="C121" s="84" t="str">
        <f>IF(A121="","",IF(COUNTIFS('3. B1_KhoiLuong'!$B$3:$B$202,A121,'3. B1_KhoiLuong'!$R$3:$R$202,"ĐẠT")=0,"",SUMIFS('3. B1_KhoiLuong'!$G$3:$G$202,'3. B1_KhoiLuong'!$B$3:$B$202,A121,'3. B1_KhoiLuong'!$R$3:$R$202,"ĐẠT")))</f>
        <v/>
      </c>
      <c r="D121" s="84" t="str">
        <f>IF(A121="","",SUMIFS('5. B2_ThayDoi'!$F$3:$F$202,'5. B2_ThayDoi'!$B$3:$B$202,A121))</f>
        <v/>
      </c>
      <c r="E121" s="84" t="str">
        <f t="shared" si="6"/>
        <v/>
      </c>
      <c r="F121" s="85" t="str">
        <f>IF(A121="","",IFERROR(IF(INDEX('6. C1_VTVL'!$E$3:$E$202,MATCH(A121,'6. C1_VTVL'!$A$3:$A$202,0))="","",INDEX('6. C1_VTVL'!$E$3:$E$202,MATCH(A121,'6. C1_VTVL'!$A$3:$A$202,0))),""))</f>
        <v/>
      </c>
      <c r="G121" s="86" t="str">
        <f t="shared" si="7"/>
        <v/>
      </c>
      <c r="H121" s="81"/>
      <c r="I121" s="81"/>
      <c r="J121" s="81"/>
      <c r="K121" s="81"/>
      <c r="L121" s="81"/>
      <c r="M121" s="83" t="str">
        <f>IF(A121="","",IF(NOT(OR(B121="PP119",B121="PP120",B121="PP121",B121="PP119+PP120",B121="PP119+PP121",B121="PP120+PP121")),"PHƯƠNG PHÁP KHÔNG HỢP LỆ",IF(COUNTIF('[235]6'!$A$3:$A$202,A121)&gt;1,"TRÙNG MÃ VTVL Ở C119",IF(AND(ISNUMBER(SEARCH("PP120",B121)),IFERROR(INDEX('[235]6'!$K$3:$K$202,MATCH(A121,'[235]6'!$A$3:$A$202,0)),"")&lt;&gt;"ĐẠT"),"PP120: C119 CHƯA ĐỦ CĂN CỨ",IF(A121="","",IF(COUNTIF('[235]6'!$A$3:$A$202,A121)=0,"MÃ VTVL CHƯA CÓ Ở C119",IF(COUNTIF($A$3:$A$202,A121)&gt;1,"TRÙNG MÃ VTVL",IF(B121="","CHƯA CHỌN PHƯƠNG PHÁP",IF(AND(ISNUMBER(SEARCH("PP120",B121)),E121&lt;&gt;"",E121&lt;0),"GIỜ RÒNG ÂM – KIỂM TRA B120",IF(AND(ISNUMBER(SEARCH("PP120",B121)),G121=""),"PP120: THIẾU GIỜ B119 HOẶC QUỸ GIỜ",IF(AND(ISNUMBER(SEARCH("PP120",B121)),N121&gt;0),"PP120: CÒN DÒNG B119 CHƯA ĐẠT",IF(AND(ISNUMBER(SEARCH("PP120",B121)),COUNTIFS('[236]4'!$B$3:$B$202,A121,'[236]4'!$M$3:$M$202,"&lt;&gt;Ước lượng tham khảo",'[236]4'!$P$3:$P$202,"&lt;&gt;ĐẠT")&gt;0),"PP120: B120 CHƯA ĐỦ CĂN CỨ",IF(AND(ISNUMBER(SEARCH("PP119",B121)),H121=""),"PP119: THIẾU SỐ NGƯỜI",IF(AND(ISNUMBER(SEARCH("PP121",B121)),I121=""),"PP121: THIẾU SỐ NGƯỜI",IF(K121="","THIẾU NGUỒN/GIẢI TRÌNH",IF(J121="","CHƯA KẾT LUẬN NGƯỜI CẦN BỐ TRÍ",IF(L121&lt;&gt;"Đã kiểm chứng","CHỜ XÁC NHẬN NGHIỆP VỤ","ĐẠT")))))))))))))))))</f>
        <v/>
      </c>
      <c r="N121" s="83" t="str">
        <f>IF(A121="","",COUNTIFS('3. B1_KhoiLuong'!$B$3:$B$202,A121,'3. B1_KhoiLuong'!$R$3:$R$202,"&lt;&gt;ĐẠT"))</f>
        <v/>
      </c>
    </row>
    <row r="122" spans="1:14" ht="18.75">
      <c r="A122" s="81"/>
      <c r="B122" s="81"/>
      <c r="C122" s="84" t="str">
        <f>IF(A122="","",IF(COUNTIFS('3. B1_KhoiLuong'!$B$3:$B$202,A122,'3. B1_KhoiLuong'!$R$3:$R$202,"ĐẠT")=0,"",SUMIFS('3. B1_KhoiLuong'!$G$3:$G$202,'3. B1_KhoiLuong'!$B$3:$B$202,A122,'3. B1_KhoiLuong'!$R$3:$R$202,"ĐẠT")))</f>
        <v/>
      </c>
      <c r="D122" s="84" t="str">
        <f>IF(A122="","",SUMIFS('5. B2_ThayDoi'!$F$3:$F$202,'5. B2_ThayDoi'!$B$3:$B$202,A122))</f>
        <v/>
      </c>
      <c r="E122" s="84" t="str">
        <f t="shared" si="6"/>
        <v/>
      </c>
      <c r="F122" s="85" t="str">
        <f>IF(A122="","",IFERROR(IF(INDEX('6. C1_VTVL'!$E$3:$E$202,MATCH(A122,'6. C1_VTVL'!$A$3:$A$202,0))="","",INDEX('6. C1_VTVL'!$E$3:$E$202,MATCH(A122,'6. C1_VTVL'!$A$3:$A$202,0))),""))</f>
        <v/>
      </c>
      <c r="G122" s="86" t="str">
        <f t="shared" si="7"/>
        <v/>
      </c>
      <c r="H122" s="81"/>
      <c r="I122" s="81"/>
      <c r="J122" s="81"/>
      <c r="K122" s="81"/>
      <c r="L122" s="81"/>
      <c r="M122" s="83" t="str">
        <f>IF(A122="","",IF(NOT(OR(B122="PP120",B122="PP121",B122="PP122",B122="PP120+PP121",B122="PP120+PP122",B122="PP121+PP122")),"PHƯƠNG PHÁP KHÔNG HỢP LỆ",IF(COUNTIF('[237]6'!$A$3:$A$202,A122)&gt;1,"TRÙNG MÃ VTVL Ở C120",IF(AND(ISNUMBER(SEARCH("PP121",B122)),IFERROR(INDEX('[237]6'!$K$3:$K$202,MATCH(A122,'[237]6'!$A$3:$A$202,0)),"")&lt;&gt;"ĐẠT"),"PP121: C120 CHƯA ĐỦ CĂN CỨ",IF(A122="","",IF(COUNTIF('[237]6'!$A$3:$A$202,A122)=0,"MÃ VTVL CHƯA CÓ Ở C120",IF(COUNTIF($A$3:$A$202,A122)&gt;1,"TRÙNG MÃ VTVL",IF(B122="","CHƯA CHỌN PHƯƠNG PHÁP",IF(AND(ISNUMBER(SEARCH("PP121",B122)),E122&lt;&gt;"",E122&lt;0),"GIỜ RÒNG ÂM – KIỂM TRA B121",IF(AND(ISNUMBER(SEARCH("PP121",B122)),G122=""),"PP121: THIẾU GIỜ B120 HOẶC QUỸ GIỜ",IF(AND(ISNUMBER(SEARCH("PP121",B122)),N122&gt;0),"PP121: CÒN DÒNG B120 CHƯA ĐẠT",IF(AND(ISNUMBER(SEARCH("PP121",B122)),COUNTIFS('[238]4'!$B$3:$B$202,A122,'[238]4'!$M$3:$M$202,"&lt;&gt;Ước lượng tham khảo",'[238]4'!$P$3:$P$202,"&lt;&gt;ĐẠT")&gt;0),"PP121: B121 CHƯA ĐỦ CĂN CỨ",IF(AND(ISNUMBER(SEARCH("PP120",B122)),H122=""),"PP120: THIẾU SỐ NGƯỜI",IF(AND(ISNUMBER(SEARCH("PP122",B122)),I122=""),"PP122: THIẾU SỐ NGƯỜI",IF(K122="","THIẾU NGUỒN/GIẢI TRÌNH",IF(J122="","CHƯA KẾT LUẬN NGƯỜI CẦN BỐ TRÍ",IF(L122&lt;&gt;"Đã kiểm chứng","CHỜ XÁC NHẬN NGHIỆP VỤ","ĐẠT")))))))))))))))))</f>
        <v/>
      </c>
      <c r="N122" s="83" t="str">
        <f>IF(A122="","",COUNTIFS('3. B1_KhoiLuong'!$B$3:$B$202,A122,'3. B1_KhoiLuong'!$R$3:$R$202,"&lt;&gt;ĐẠT"))</f>
        <v/>
      </c>
    </row>
    <row r="123" spans="1:14" ht="18.75">
      <c r="A123" s="81"/>
      <c r="B123" s="81"/>
      <c r="C123" s="84" t="str">
        <f>IF(A123="","",IF(COUNTIFS('3. B1_KhoiLuong'!$B$3:$B$202,A123,'3. B1_KhoiLuong'!$R$3:$R$202,"ĐẠT")=0,"",SUMIFS('3. B1_KhoiLuong'!$G$3:$G$202,'3. B1_KhoiLuong'!$B$3:$B$202,A123,'3. B1_KhoiLuong'!$R$3:$R$202,"ĐẠT")))</f>
        <v/>
      </c>
      <c r="D123" s="84" t="str">
        <f>IF(A123="","",SUMIFS('5. B2_ThayDoi'!$F$3:$F$202,'5. B2_ThayDoi'!$B$3:$B$202,A123))</f>
        <v/>
      </c>
      <c r="E123" s="84" t="str">
        <f t="shared" si="6"/>
        <v/>
      </c>
      <c r="F123" s="85" t="str">
        <f>IF(A123="","",IFERROR(IF(INDEX('6. C1_VTVL'!$E$3:$E$202,MATCH(A123,'6. C1_VTVL'!$A$3:$A$202,0))="","",INDEX('6. C1_VTVL'!$E$3:$E$202,MATCH(A123,'6. C1_VTVL'!$A$3:$A$202,0))),""))</f>
        <v/>
      </c>
      <c r="G123" s="86" t="str">
        <f t="shared" si="7"/>
        <v/>
      </c>
      <c r="H123" s="81"/>
      <c r="I123" s="81"/>
      <c r="J123" s="81"/>
      <c r="K123" s="81"/>
      <c r="L123" s="81"/>
      <c r="M123" s="83" t="str">
        <f>IF(A123="","",IF(NOT(OR(B123="PP121",B123="PP122",B123="PP123",B123="PP121+PP122",B123="PP121+PP123",B123="PP122+PP123")),"PHƯƠNG PHÁP KHÔNG HỢP LỆ",IF(COUNTIF('[239]6'!$A$3:$A$202,A123)&gt;1,"TRÙNG MÃ VTVL Ở C121",IF(AND(ISNUMBER(SEARCH("PP122",B123)),IFERROR(INDEX('[239]6'!$K$3:$K$202,MATCH(A123,'[239]6'!$A$3:$A$202,0)),"")&lt;&gt;"ĐẠT"),"PP122: C121 CHƯA ĐỦ CĂN CỨ",IF(A123="","",IF(COUNTIF('[239]6'!$A$3:$A$202,A123)=0,"MÃ VTVL CHƯA CÓ Ở C121",IF(COUNTIF($A$3:$A$202,A123)&gt;1,"TRÙNG MÃ VTVL",IF(B123="","CHƯA CHỌN PHƯƠNG PHÁP",IF(AND(ISNUMBER(SEARCH("PP122",B123)),E123&lt;&gt;"",E123&lt;0),"GIỜ RÒNG ÂM – KIỂM TRA B122",IF(AND(ISNUMBER(SEARCH("PP122",B123)),G123=""),"PP122: THIẾU GIỜ B121 HOẶC QUỸ GIỜ",IF(AND(ISNUMBER(SEARCH("PP122",B123)),N123&gt;0),"PP122: CÒN DÒNG B121 CHƯA ĐẠT",IF(AND(ISNUMBER(SEARCH("PP122",B123)),COUNTIFS('[240]4'!$B$3:$B$202,A123,'[240]4'!$M$3:$M$202,"&lt;&gt;Ước lượng tham khảo",'[240]4'!$P$3:$P$202,"&lt;&gt;ĐẠT")&gt;0),"PP122: B122 CHƯA ĐỦ CĂN CỨ",IF(AND(ISNUMBER(SEARCH("PP121",B123)),H123=""),"PP121: THIẾU SỐ NGƯỜI",IF(AND(ISNUMBER(SEARCH("PP123",B123)),I123=""),"PP123: THIẾU SỐ NGƯỜI",IF(K123="","THIẾU NGUỒN/GIẢI TRÌNH",IF(J123="","CHƯA KẾT LUẬN NGƯỜI CẦN BỐ TRÍ",IF(L123&lt;&gt;"Đã kiểm chứng","CHỜ XÁC NHẬN NGHIỆP VỤ","ĐẠT")))))))))))))))))</f>
        <v/>
      </c>
      <c r="N123" s="83" t="str">
        <f>IF(A123="","",COUNTIFS('3. B1_KhoiLuong'!$B$3:$B$202,A123,'3. B1_KhoiLuong'!$R$3:$R$202,"&lt;&gt;ĐẠT"))</f>
        <v/>
      </c>
    </row>
    <row r="124" spans="1:14" ht="18.75">
      <c r="A124" s="81"/>
      <c r="B124" s="81"/>
      <c r="C124" s="84" t="str">
        <f>IF(A124="","",IF(COUNTIFS('3. B1_KhoiLuong'!$B$3:$B$202,A124,'3. B1_KhoiLuong'!$R$3:$R$202,"ĐẠT")=0,"",SUMIFS('3. B1_KhoiLuong'!$G$3:$G$202,'3. B1_KhoiLuong'!$B$3:$B$202,A124,'3. B1_KhoiLuong'!$R$3:$R$202,"ĐẠT")))</f>
        <v/>
      </c>
      <c r="D124" s="84" t="str">
        <f>IF(A124="","",SUMIFS('5. B2_ThayDoi'!$F$3:$F$202,'5. B2_ThayDoi'!$B$3:$B$202,A124))</f>
        <v/>
      </c>
      <c r="E124" s="84" t="str">
        <f t="shared" si="6"/>
        <v/>
      </c>
      <c r="F124" s="85" t="str">
        <f>IF(A124="","",IFERROR(IF(INDEX('6. C1_VTVL'!$E$3:$E$202,MATCH(A124,'6. C1_VTVL'!$A$3:$A$202,0))="","",INDEX('6. C1_VTVL'!$E$3:$E$202,MATCH(A124,'6. C1_VTVL'!$A$3:$A$202,0))),""))</f>
        <v/>
      </c>
      <c r="G124" s="86" t="str">
        <f t="shared" si="7"/>
        <v/>
      </c>
      <c r="H124" s="81"/>
      <c r="I124" s="81"/>
      <c r="J124" s="81"/>
      <c r="K124" s="81"/>
      <c r="L124" s="81"/>
      <c r="M124" s="83" t="str">
        <f>IF(A124="","",IF(NOT(OR(B124="PP122",B124="PP123",B124="PP124",B124="PP122+PP123",B124="PP122+PP124",B124="PP123+PP124")),"PHƯƠNG PHÁP KHÔNG HỢP LỆ",IF(COUNTIF('[241]6'!$A$3:$A$202,A124)&gt;1,"TRÙNG MÃ VTVL Ở C122",IF(AND(ISNUMBER(SEARCH("PP123",B124)),IFERROR(INDEX('[241]6'!$K$3:$K$202,MATCH(A124,'[241]6'!$A$3:$A$202,0)),"")&lt;&gt;"ĐẠT"),"PP123: C122 CHƯA ĐỦ CĂN CỨ",IF(A124="","",IF(COUNTIF('[241]6'!$A$3:$A$202,A124)=0,"MÃ VTVL CHƯA CÓ Ở C122",IF(COUNTIF($A$3:$A$202,A124)&gt;1,"TRÙNG MÃ VTVL",IF(B124="","CHƯA CHỌN PHƯƠNG PHÁP",IF(AND(ISNUMBER(SEARCH("PP123",B124)),E124&lt;&gt;"",E124&lt;0),"GIỜ RÒNG ÂM – KIỂM TRA B123",IF(AND(ISNUMBER(SEARCH("PP123",B124)),G124=""),"PP123: THIẾU GIỜ B122 HOẶC QUỸ GIỜ",IF(AND(ISNUMBER(SEARCH("PP123",B124)),N124&gt;0),"PP123: CÒN DÒNG B122 CHƯA ĐẠT",IF(AND(ISNUMBER(SEARCH("PP123",B124)),COUNTIFS('[242]4'!$B$3:$B$202,A124,'[242]4'!$M$3:$M$202,"&lt;&gt;Ước lượng tham khảo",'[242]4'!$P$3:$P$202,"&lt;&gt;ĐẠT")&gt;0),"PP123: B123 CHƯA ĐỦ CĂN CỨ",IF(AND(ISNUMBER(SEARCH("PP122",B124)),H124=""),"PP122: THIẾU SỐ NGƯỜI",IF(AND(ISNUMBER(SEARCH("PP124",B124)),I124=""),"PP124: THIẾU SỐ NGƯỜI",IF(K124="","THIẾU NGUỒN/GIẢI TRÌNH",IF(J124="","CHƯA KẾT LUẬN NGƯỜI CẦN BỐ TRÍ",IF(L124&lt;&gt;"Đã kiểm chứng","CHỜ XÁC NHẬN NGHIỆP VỤ","ĐẠT")))))))))))))))))</f>
        <v/>
      </c>
      <c r="N124" s="83" t="str">
        <f>IF(A124="","",COUNTIFS('3. B1_KhoiLuong'!$B$3:$B$202,A124,'3. B1_KhoiLuong'!$R$3:$R$202,"&lt;&gt;ĐẠT"))</f>
        <v/>
      </c>
    </row>
    <row r="125" spans="1:14" ht="18.75">
      <c r="A125" s="81"/>
      <c r="B125" s="81"/>
      <c r="C125" s="84" t="str">
        <f>IF(A125="","",IF(COUNTIFS('3. B1_KhoiLuong'!$B$3:$B$202,A125,'3. B1_KhoiLuong'!$R$3:$R$202,"ĐẠT")=0,"",SUMIFS('3. B1_KhoiLuong'!$G$3:$G$202,'3. B1_KhoiLuong'!$B$3:$B$202,A125,'3. B1_KhoiLuong'!$R$3:$R$202,"ĐẠT")))</f>
        <v/>
      </c>
      <c r="D125" s="84" t="str">
        <f>IF(A125="","",SUMIFS('5. B2_ThayDoi'!$F$3:$F$202,'5. B2_ThayDoi'!$B$3:$B$202,A125))</f>
        <v/>
      </c>
      <c r="E125" s="84" t="str">
        <f t="shared" si="6"/>
        <v/>
      </c>
      <c r="F125" s="85" t="str">
        <f>IF(A125="","",IFERROR(IF(INDEX('6. C1_VTVL'!$E$3:$E$202,MATCH(A125,'6. C1_VTVL'!$A$3:$A$202,0))="","",INDEX('6. C1_VTVL'!$E$3:$E$202,MATCH(A125,'6. C1_VTVL'!$A$3:$A$202,0))),""))</f>
        <v/>
      </c>
      <c r="G125" s="86" t="str">
        <f t="shared" si="7"/>
        <v/>
      </c>
      <c r="H125" s="81"/>
      <c r="I125" s="81"/>
      <c r="J125" s="81"/>
      <c r="K125" s="81"/>
      <c r="L125" s="81"/>
      <c r="M125" s="83" t="str">
        <f>IF(A125="","",IF(NOT(OR(B125="PP123",B125="PP124",B125="PP125",B125="PP123+PP124",B125="PP123+PP125",B125="PP124+PP125")),"PHƯƠNG PHÁP KHÔNG HỢP LỆ",IF(COUNTIF('[243]6'!$A$3:$A$202,A125)&gt;1,"TRÙNG MÃ VTVL Ở C123",IF(AND(ISNUMBER(SEARCH("PP124",B125)),IFERROR(INDEX('[243]6'!$K$3:$K$202,MATCH(A125,'[243]6'!$A$3:$A$202,0)),"")&lt;&gt;"ĐẠT"),"PP124: C123 CHƯA ĐỦ CĂN CỨ",IF(A125="","",IF(COUNTIF('[243]6'!$A$3:$A$202,A125)=0,"MÃ VTVL CHƯA CÓ Ở C123",IF(COUNTIF($A$3:$A$202,A125)&gt;1,"TRÙNG MÃ VTVL",IF(B125="","CHƯA CHỌN PHƯƠNG PHÁP",IF(AND(ISNUMBER(SEARCH("PP124",B125)),E125&lt;&gt;"",E125&lt;0),"GIỜ RÒNG ÂM – KIỂM TRA B124",IF(AND(ISNUMBER(SEARCH("PP124",B125)),G125=""),"PP124: THIẾU GIỜ B123 HOẶC QUỸ GIỜ",IF(AND(ISNUMBER(SEARCH("PP124",B125)),N125&gt;0),"PP124: CÒN DÒNG B123 CHƯA ĐẠT",IF(AND(ISNUMBER(SEARCH("PP124",B125)),COUNTIFS('[244]4'!$B$3:$B$202,A125,'[244]4'!$M$3:$M$202,"&lt;&gt;Ước lượng tham khảo",'[244]4'!$P$3:$P$202,"&lt;&gt;ĐẠT")&gt;0),"PP124: B124 CHƯA ĐỦ CĂN CỨ",IF(AND(ISNUMBER(SEARCH("PP123",B125)),H125=""),"PP123: THIẾU SỐ NGƯỜI",IF(AND(ISNUMBER(SEARCH("PP125",B125)),I125=""),"PP125: THIẾU SỐ NGƯỜI",IF(K125="","THIẾU NGUỒN/GIẢI TRÌNH",IF(J125="","CHƯA KẾT LUẬN NGƯỜI CẦN BỐ TRÍ",IF(L125&lt;&gt;"Đã kiểm chứng","CHỜ XÁC NHẬN NGHIỆP VỤ","ĐẠT")))))))))))))))))</f>
        <v/>
      </c>
      <c r="N125" s="83" t="str">
        <f>IF(A125="","",COUNTIFS('3. B1_KhoiLuong'!$B$3:$B$202,A125,'3. B1_KhoiLuong'!$R$3:$R$202,"&lt;&gt;ĐẠT"))</f>
        <v/>
      </c>
    </row>
    <row r="126" spans="1:14" ht="18.75">
      <c r="A126" s="81"/>
      <c r="B126" s="81"/>
      <c r="C126" s="84" t="str">
        <f>IF(A126="","",IF(COUNTIFS('3. B1_KhoiLuong'!$B$3:$B$202,A126,'3. B1_KhoiLuong'!$R$3:$R$202,"ĐẠT")=0,"",SUMIFS('3. B1_KhoiLuong'!$G$3:$G$202,'3. B1_KhoiLuong'!$B$3:$B$202,A126,'3. B1_KhoiLuong'!$R$3:$R$202,"ĐẠT")))</f>
        <v/>
      </c>
      <c r="D126" s="84" t="str">
        <f>IF(A126="","",SUMIFS('5. B2_ThayDoi'!$F$3:$F$202,'5. B2_ThayDoi'!$B$3:$B$202,A126))</f>
        <v/>
      </c>
      <c r="E126" s="84" t="str">
        <f t="shared" si="6"/>
        <v/>
      </c>
      <c r="F126" s="85" t="str">
        <f>IF(A126="","",IFERROR(IF(INDEX('6. C1_VTVL'!$E$3:$E$202,MATCH(A126,'6. C1_VTVL'!$A$3:$A$202,0))="","",INDEX('6. C1_VTVL'!$E$3:$E$202,MATCH(A126,'6. C1_VTVL'!$A$3:$A$202,0))),""))</f>
        <v/>
      </c>
      <c r="G126" s="86" t="str">
        <f t="shared" si="7"/>
        <v/>
      </c>
      <c r="H126" s="81"/>
      <c r="I126" s="81"/>
      <c r="J126" s="81"/>
      <c r="K126" s="81"/>
      <c r="L126" s="81"/>
      <c r="M126" s="83" t="str">
        <f>IF(A126="","",IF(NOT(OR(B126="PP124",B126="PP125",B126="PP126",B126="PP124+PP125",B126="PP124+PP126",B126="PP125+PP126")),"PHƯƠNG PHÁP KHÔNG HỢP LỆ",IF(COUNTIF('[245]6'!$A$3:$A$202,A126)&gt;1,"TRÙNG MÃ VTVL Ở C124",IF(AND(ISNUMBER(SEARCH("PP125",B126)),IFERROR(INDEX('[245]6'!$K$3:$K$202,MATCH(A126,'[245]6'!$A$3:$A$202,0)),"")&lt;&gt;"ĐẠT"),"PP125: C124 CHƯA ĐỦ CĂN CỨ",IF(A126="","",IF(COUNTIF('[245]6'!$A$3:$A$202,A126)=0,"MÃ VTVL CHƯA CÓ Ở C124",IF(COUNTIF($A$3:$A$202,A126)&gt;1,"TRÙNG MÃ VTVL",IF(B126="","CHƯA CHỌN PHƯƠNG PHÁP",IF(AND(ISNUMBER(SEARCH("PP125",B126)),E126&lt;&gt;"",E126&lt;0),"GIỜ RÒNG ÂM – KIỂM TRA B125",IF(AND(ISNUMBER(SEARCH("PP125",B126)),G126=""),"PP125: THIẾU GIỜ B124 HOẶC QUỸ GIỜ",IF(AND(ISNUMBER(SEARCH("PP125",B126)),N126&gt;0),"PP125: CÒN DÒNG B124 CHƯA ĐẠT",IF(AND(ISNUMBER(SEARCH("PP125",B126)),COUNTIFS('[246]4'!$B$3:$B$202,A126,'[246]4'!$M$3:$M$202,"&lt;&gt;Ước lượng tham khảo",'[246]4'!$P$3:$P$202,"&lt;&gt;ĐẠT")&gt;0),"PP125: B125 CHƯA ĐỦ CĂN CỨ",IF(AND(ISNUMBER(SEARCH("PP124",B126)),H126=""),"PP124: THIẾU SỐ NGƯỜI",IF(AND(ISNUMBER(SEARCH("PP126",B126)),I126=""),"PP126: THIẾU SỐ NGƯỜI",IF(K126="","THIẾU NGUỒN/GIẢI TRÌNH",IF(J126="","CHƯA KẾT LUẬN NGƯỜI CẦN BỐ TRÍ",IF(L126&lt;&gt;"Đã kiểm chứng","CHỜ XÁC NHẬN NGHIỆP VỤ","ĐẠT")))))))))))))))))</f>
        <v/>
      </c>
      <c r="N126" s="83" t="str">
        <f>IF(A126="","",COUNTIFS('3. B1_KhoiLuong'!$B$3:$B$202,A126,'3. B1_KhoiLuong'!$R$3:$R$202,"&lt;&gt;ĐẠT"))</f>
        <v/>
      </c>
    </row>
    <row r="127" spans="1:14" ht="18.75">
      <c r="A127" s="81"/>
      <c r="B127" s="81"/>
      <c r="C127" s="84" t="str">
        <f>IF(A127="","",IF(COUNTIFS('3. B1_KhoiLuong'!$B$3:$B$202,A127,'3. B1_KhoiLuong'!$R$3:$R$202,"ĐẠT")=0,"",SUMIFS('3. B1_KhoiLuong'!$G$3:$G$202,'3. B1_KhoiLuong'!$B$3:$B$202,A127,'3. B1_KhoiLuong'!$R$3:$R$202,"ĐẠT")))</f>
        <v/>
      </c>
      <c r="D127" s="84" t="str">
        <f>IF(A127="","",SUMIFS('5. B2_ThayDoi'!$F$3:$F$202,'5. B2_ThayDoi'!$B$3:$B$202,A127))</f>
        <v/>
      </c>
      <c r="E127" s="84" t="str">
        <f t="shared" si="6"/>
        <v/>
      </c>
      <c r="F127" s="85" t="str">
        <f>IF(A127="","",IFERROR(IF(INDEX('6. C1_VTVL'!$E$3:$E$202,MATCH(A127,'6. C1_VTVL'!$A$3:$A$202,0))="","",INDEX('6. C1_VTVL'!$E$3:$E$202,MATCH(A127,'6. C1_VTVL'!$A$3:$A$202,0))),""))</f>
        <v/>
      </c>
      <c r="G127" s="86" t="str">
        <f t="shared" si="7"/>
        <v/>
      </c>
      <c r="H127" s="81"/>
      <c r="I127" s="81"/>
      <c r="J127" s="81"/>
      <c r="K127" s="81"/>
      <c r="L127" s="81"/>
      <c r="M127" s="83" t="str">
        <f>IF(A127="","",IF(NOT(OR(B127="PP125",B127="PP126",B127="PP127",B127="PP125+PP126",B127="PP125+PP127",B127="PP126+PP127")),"PHƯƠNG PHÁP KHÔNG HỢP LỆ",IF(COUNTIF('[247]6'!$A$3:$A$202,A127)&gt;1,"TRÙNG MÃ VTVL Ở C125",IF(AND(ISNUMBER(SEARCH("PP126",B127)),IFERROR(INDEX('[247]6'!$K$3:$K$202,MATCH(A127,'[247]6'!$A$3:$A$202,0)),"")&lt;&gt;"ĐẠT"),"PP126: C125 CHƯA ĐỦ CĂN CỨ",IF(A127="","",IF(COUNTIF('[247]6'!$A$3:$A$202,A127)=0,"MÃ VTVL CHƯA CÓ Ở C125",IF(COUNTIF($A$3:$A$202,A127)&gt;1,"TRÙNG MÃ VTVL",IF(B127="","CHƯA CHỌN PHƯƠNG PHÁP",IF(AND(ISNUMBER(SEARCH("PP126",B127)),E127&lt;&gt;"",E127&lt;0),"GIỜ RÒNG ÂM – KIỂM TRA B126",IF(AND(ISNUMBER(SEARCH("PP126",B127)),G127=""),"PP126: THIẾU GIỜ B125 HOẶC QUỸ GIỜ",IF(AND(ISNUMBER(SEARCH("PP126",B127)),N127&gt;0),"PP126: CÒN DÒNG B125 CHƯA ĐẠT",IF(AND(ISNUMBER(SEARCH("PP126",B127)),COUNTIFS('[248]4'!$B$3:$B$202,A127,'[248]4'!$M$3:$M$202,"&lt;&gt;Ước lượng tham khảo",'[248]4'!$P$3:$P$202,"&lt;&gt;ĐẠT")&gt;0),"PP126: B126 CHƯA ĐỦ CĂN CỨ",IF(AND(ISNUMBER(SEARCH("PP125",B127)),H127=""),"PP125: THIẾU SỐ NGƯỜI",IF(AND(ISNUMBER(SEARCH("PP127",B127)),I127=""),"PP127: THIẾU SỐ NGƯỜI",IF(K127="","THIẾU NGUỒN/GIẢI TRÌNH",IF(J127="","CHƯA KẾT LUẬN NGƯỜI CẦN BỐ TRÍ",IF(L127&lt;&gt;"Đã kiểm chứng","CHỜ XÁC NHẬN NGHIỆP VỤ","ĐẠT")))))))))))))))))</f>
        <v/>
      </c>
      <c r="N127" s="83" t="str">
        <f>IF(A127="","",COUNTIFS('3. B1_KhoiLuong'!$B$3:$B$202,A127,'3. B1_KhoiLuong'!$R$3:$R$202,"&lt;&gt;ĐẠT"))</f>
        <v/>
      </c>
    </row>
    <row r="128" spans="1:14" ht="18.75">
      <c r="A128" s="81"/>
      <c r="B128" s="81"/>
      <c r="C128" s="84" t="str">
        <f>IF(A128="","",IF(COUNTIFS('3. B1_KhoiLuong'!$B$3:$B$202,A128,'3. B1_KhoiLuong'!$R$3:$R$202,"ĐẠT")=0,"",SUMIFS('3. B1_KhoiLuong'!$G$3:$G$202,'3. B1_KhoiLuong'!$B$3:$B$202,A128,'3. B1_KhoiLuong'!$R$3:$R$202,"ĐẠT")))</f>
        <v/>
      </c>
      <c r="D128" s="84" t="str">
        <f>IF(A128="","",SUMIFS('5. B2_ThayDoi'!$F$3:$F$202,'5. B2_ThayDoi'!$B$3:$B$202,A128))</f>
        <v/>
      </c>
      <c r="E128" s="84" t="str">
        <f t="shared" si="6"/>
        <v/>
      </c>
      <c r="F128" s="85" t="str">
        <f>IF(A128="","",IFERROR(IF(INDEX('6. C1_VTVL'!$E$3:$E$202,MATCH(A128,'6. C1_VTVL'!$A$3:$A$202,0))="","",INDEX('6. C1_VTVL'!$E$3:$E$202,MATCH(A128,'6. C1_VTVL'!$A$3:$A$202,0))),""))</f>
        <v/>
      </c>
      <c r="G128" s="86" t="str">
        <f t="shared" si="7"/>
        <v/>
      </c>
      <c r="H128" s="81"/>
      <c r="I128" s="81"/>
      <c r="J128" s="81"/>
      <c r="K128" s="81"/>
      <c r="L128" s="81"/>
      <c r="M128" s="83" t="str">
        <f>IF(A128="","",IF(NOT(OR(B128="PP126",B128="PP127",B128="PP128",B128="PP126+PP127",B128="PP126+PP128",B128="PP127+PP128")),"PHƯƠNG PHÁP KHÔNG HỢP LỆ",IF(COUNTIF('[249]6'!$A$3:$A$202,A128)&gt;1,"TRÙNG MÃ VTVL Ở C126",IF(AND(ISNUMBER(SEARCH("PP127",B128)),IFERROR(INDEX('[249]6'!$K$3:$K$202,MATCH(A128,'[249]6'!$A$3:$A$202,0)),"")&lt;&gt;"ĐẠT"),"PP127: C126 CHƯA ĐỦ CĂN CỨ",IF(A128="","",IF(COUNTIF('[249]6'!$A$3:$A$202,A128)=0,"MÃ VTVL CHƯA CÓ Ở C126",IF(COUNTIF($A$3:$A$202,A128)&gt;1,"TRÙNG MÃ VTVL",IF(B128="","CHƯA CHỌN PHƯƠNG PHÁP",IF(AND(ISNUMBER(SEARCH("PP127",B128)),E128&lt;&gt;"",E128&lt;0),"GIỜ RÒNG ÂM – KIỂM TRA B127",IF(AND(ISNUMBER(SEARCH("PP127",B128)),G128=""),"PP127: THIẾU GIỜ B126 HOẶC QUỸ GIỜ",IF(AND(ISNUMBER(SEARCH("PP127",B128)),N128&gt;0),"PP127: CÒN DÒNG B126 CHƯA ĐẠT",IF(AND(ISNUMBER(SEARCH("PP127",B128)),COUNTIFS('[250]4'!$B$3:$B$202,A128,'[250]4'!$M$3:$M$202,"&lt;&gt;Ước lượng tham khảo",'[250]4'!$P$3:$P$202,"&lt;&gt;ĐẠT")&gt;0),"PP127: B127 CHƯA ĐỦ CĂN CỨ",IF(AND(ISNUMBER(SEARCH("PP126",B128)),H128=""),"PP126: THIẾU SỐ NGƯỜI",IF(AND(ISNUMBER(SEARCH("PP128",B128)),I128=""),"PP128: THIẾU SỐ NGƯỜI",IF(K128="","THIẾU NGUỒN/GIẢI TRÌNH",IF(J128="","CHƯA KẾT LUẬN NGƯỜI CẦN BỐ TRÍ",IF(L128&lt;&gt;"Đã kiểm chứng","CHỜ XÁC NHẬN NGHIỆP VỤ","ĐẠT")))))))))))))))))</f>
        <v/>
      </c>
      <c r="N128" s="83" t="str">
        <f>IF(A128="","",COUNTIFS('3. B1_KhoiLuong'!$B$3:$B$202,A128,'3. B1_KhoiLuong'!$R$3:$R$202,"&lt;&gt;ĐẠT"))</f>
        <v/>
      </c>
    </row>
    <row r="129" spans="1:14" ht="18.75">
      <c r="A129" s="81"/>
      <c r="B129" s="81"/>
      <c r="C129" s="84" t="str">
        <f>IF(A129="","",IF(COUNTIFS('3. B1_KhoiLuong'!$B$3:$B$202,A129,'3. B1_KhoiLuong'!$R$3:$R$202,"ĐẠT")=0,"",SUMIFS('3. B1_KhoiLuong'!$G$3:$G$202,'3. B1_KhoiLuong'!$B$3:$B$202,A129,'3. B1_KhoiLuong'!$R$3:$R$202,"ĐẠT")))</f>
        <v/>
      </c>
      <c r="D129" s="84" t="str">
        <f>IF(A129="","",SUMIFS('5. B2_ThayDoi'!$F$3:$F$202,'5. B2_ThayDoi'!$B$3:$B$202,A129))</f>
        <v/>
      </c>
      <c r="E129" s="84" t="str">
        <f t="shared" si="6"/>
        <v/>
      </c>
      <c r="F129" s="85" t="str">
        <f>IF(A129="","",IFERROR(IF(INDEX('6. C1_VTVL'!$E$3:$E$202,MATCH(A129,'6. C1_VTVL'!$A$3:$A$202,0))="","",INDEX('6. C1_VTVL'!$E$3:$E$202,MATCH(A129,'6. C1_VTVL'!$A$3:$A$202,0))),""))</f>
        <v/>
      </c>
      <c r="G129" s="86" t="str">
        <f t="shared" si="7"/>
        <v/>
      </c>
      <c r="H129" s="81"/>
      <c r="I129" s="81"/>
      <c r="J129" s="81"/>
      <c r="K129" s="81"/>
      <c r="L129" s="81"/>
      <c r="M129" s="83" t="str">
        <f>IF(A129="","",IF(NOT(OR(B129="PP127",B129="PP128",B129="PP129",B129="PP127+PP128",B129="PP127+PP129",B129="PP128+PP129")),"PHƯƠNG PHÁP KHÔNG HỢP LỆ",IF(COUNTIF('[251]6'!$A$3:$A$202,A129)&gt;1,"TRÙNG MÃ VTVL Ở C127",IF(AND(ISNUMBER(SEARCH("PP128",B129)),IFERROR(INDEX('[251]6'!$K$3:$K$202,MATCH(A129,'[251]6'!$A$3:$A$202,0)),"")&lt;&gt;"ĐẠT"),"PP128: C127 CHƯA ĐỦ CĂN CỨ",IF(A129="","",IF(COUNTIF('[251]6'!$A$3:$A$202,A129)=0,"MÃ VTVL CHƯA CÓ Ở C127",IF(COUNTIF($A$3:$A$202,A129)&gt;1,"TRÙNG MÃ VTVL",IF(B129="","CHƯA CHỌN PHƯƠNG PHÁP",IF(AND(ISNUMBER(SEARCH("PP128",B129)),E129&lt;&gt;"",E129&lt;0),"GIỜ RÒNG ÂM – KIỂM TRA B128",IF(AND(ISNUMBER(SEARCH("PP128",B129)),G129=""),"PP128: THIẾU GIỜ B127 HOẶC QUỸ GIỜ",IF(AND(ISNUMBER(SEARCH("PP128",B129)),N129&gt;0),"PP128: CÒN DÒNG B127 CHƯA ĐẠT",IF(AND(ISNUMBER(SEARCH("PP128",B129)),COUNTIFS('[252]4'!$B$3:$B$202,A129,'[252]4'!$M$3:$M$202,"&lt;&gt;Ước lượng tham khảo",'[252]4'!$P$3:$P$202,"&lt;&gt;ĐẠT")&gt;0),"PP128: B128 CHƯA ĐỦ CĂN CỨ",IF(AND(ISNUMBER(SEARCH("PP127",B129)),H129=""),"PP127: THIẾU SỐ NGƯỜI",IF(AND(ISNUMBER(SEARCH("PP129",B129)),I129=""),"PP129: THIẾU SỐ NGƯỜI",IF(K129="","THIẾU NGUỒN/GIẢI TRÌNH",IF(J129="","CHƯA KẾT LUẬN NGƯỜI CẦN BỐ TRÍ",IF(L129&lt;&gt;"Đã kiểm chứng","CHỜ XÁC NHẬN NGHIỆP VỤ","ĐẠT")))))))))))))))))</f>
        <v/>
      </c>
      <c r="N129" s="83" t="str">
        <f>IF(A129="","",COUNTIFS('3. B1_KhoiLuong'!$B$3:$B$202,A129,'3. B1_KhoiLuong'!$R$3:$R$202,"&lt;&gt;ĐẠT"))</f>
        <v/>
      </c>
    </row>
    <row r="130" spans="1:14" ht="18.75">
      <c r="A130" s="81"/>
      <c r="B130" s="81"/>
      <c r="C130" s="84" t="str">
        <f>IF(A130="","",IF(COUNTIFS('3. B1_KhoiLuong'!$B$3:$B$202,A130,'3. B1_KhoiLuong'!$R$3:$R$202,"ĐẠT")=0,"",SUMIFS('3. B1_KhoiLuong'!$G$3:$G$202,'3. B1_KhoiLuong'!$B$3:$B$202,A130,'3. B1_KhoiLuong'!$R$3:$R$202,"ĐẠT")))</f>
        <v/>
      </c>
      <c r="D130" s="84" t="str">
        <f>IF(A130="","",SUMIFS('5. B2_ThayDoi'!$F$3:$F$202,'5. B2_ThayDoi'!$B$3:$B$202,A130))</f>
        <v/>
      </c>
      <c r="E130" s="84" t="str">
        <f t="shared" si="6"/>
        <v/>
      </c>
      <c r="F130" s="85" t="str">
        <f>IF(A130="","",IFERROR(IF(INDEX('6. C1_VTVL'!$E$3:$E$202,MATCH(A130,'6. C1_VTVL'!$A$3:$A$202,0))="","",INDEX('6. C1_VTVL'!$E$3:$E$202,MATCH(A130,'6. C1_VTVL'!$A$3:$A$202,0))),""))</f>
        <v/>
      </c>
      <c r="G130" s="86" t="str">
        <f t="shared" si="7"/>
        <v/>
      </c>
      <c r="H130" s="81"/>
      <c r="I130" s="81"/>
      <c r="J130" s="81"/>
      <c r="K130" s="81"/>
      <c r="L130" s="81"/>
      <c r="M130" s="83" t="str">
        <f>IF(A130="","",IF(NOT(OR(B130="PP128",B130="PP129",B130="PP130",B130="PP128+PP129",B130="PP128+PP130",B130="PP129+PP130")),"PHƯƠNG PHÁP KHÔNG HỢP LỆ",IF(COUNTIF('[253]6'!$A$3:$A$202,A130)&gt;1,"TRÙNG MÃ VTVL Ở C128",IF(AND(ISNUMBER(SEARCH("PP129",B130)),IFERROR(INDEX('[253]6'!$K$3:$K$202,MATCH(A130,'[253]6'!$A$3:$A$202,0)),"")&lt;&gt;"ĐẠT"),"PP129: C128 CHƯA ĐỦ CĂN CỨ",IF(A130="","",IF(COUNTIF('[253]6'!$A$3:$A$202,A130)=0,"MÃ VTVL CHƯA CÓ Ở C128",IF(COUNTIF($A$3:$A$202,A130)&gt;1,"TRÙNG MÃ VTVL",IF(B130="","CHƯA CHỌN PHƯƠNG PHÁP",IF(AND(ISNUMBER(SEARCH("PP129",B130)),E130&lt;&gt;"",E130&lt;0),"GIỜ RÒNG ÂM – KIỂM TRA B129",IF(AND(ISNUMBER(SEARCH("PP129",B130)),G130=""),"PP129: THIẾU GIỜ B128 HOẶC QUỸ GIỜ",IF(AND(ISNUMBER(SEARCH("PP129",B130)),N130&gt;0),"PP129: CÒN DÒNG B128 CHƯA ĐẠT",IF(AND(ISNUMBER(SEARCH("PP129",B130)),COUNTIFS('[254]4'!$B$3:$B$202,A130,'[254]4'!$M$3:$M$202,"&lt;&gt;Ước lượng tham khảo",'[254]4'!$P$3:$P$202,"&lt;&gt;ĐẠT")&gt;0),"PP129: B129 CHƯA ĐỦ CĂN CỨ",IF(AND(ISNUMBER(SEARCH("PP128",B130)),H130=""),"PP128: THIẾU SỐ NGƯỜI",IF(AND(ISNUMBER(SEARCH("PP130",B130)),I130=""),"PP130: THIẾU SỐ NGƯỜI",IF(K130="","THIẾU NGUỒN/GIẢI TRÌNH",IF(J130="","CHƯA KẾT LUẬN NGƯỜI CẦN BỐ TRÍ",IF(L130&lt;&gt;"Đã kiểm chứng","CHỜ XÁC NHẬN NGHIỆP VỤ","ĐẠT")))))))))))))))))</f>
        <v/>
      </c>
      <c r="N130" s="83" t="str">
        <f>IF(A130="","",COUNTIFS('3. B1_KhoiLuong'!$B$3:$B$202,A130,'3. B1_KhoiLuong'!$R$3:$R$202,"&lt;&gt;ĐẠT"))</f>
        <v/>
      </c>
    </row>
    <row r="131" spans="1:14" ht="18.75">
      <c r="A131" s="81"/>
      <c r="B131" s="81"/>
      <c r="C131" s="84" t="str">
        <f>IF(A131="","",IF(COUNTIFS('3. B1_KhoiLuong'!$B$3:$B$202,A131,'3. B1_KhoiLuong'!$R$3:$R$202,"ĐẠT")=0,"",SUMIFS('3. B1_KhoiLuong'!$G$3:$G$202,'3. B1_KhoiLuong'!$B$3:$B$202,A131,'3. B1_KhoiLuong'!$R$3:$R$202,"ĐẠT")))</f>
        <v/>
      </c>
      <c r="D131" s="84" t="str">
        <f>IF(A131="","",SUMIFS('5. B2_ThayDoi'!$F$3:$F$202,'5. B2_ThayDoi'!$B$3:$B$202,A131))</f>
        <v/>
      </c>
      <c r="E131" s="84" t="str">
        <f t="shared" ref="E131:E162" si="8">IF(OR(A131="",C131=""),"",C131+IF(D131="",0,D131))</f>
        <v/>
      </c>
      <c r="F131" s="85" t="str">
        <f>IF(A131="","",IFERROR(IF(INDEX('6. C1_VTVL'!$E$3:$E$202,MATCH(A131,'6. C1_VTVL'!$A$3:$A$202,0))="","",INDEX('6. C1_VTVL'!$E$3:$E$202,MATCH(A131,'6. C1_VTVL'!$A$3:$A$202,0))),""))</f>
        <v/>
      </c>
      <c r="G131" s="86" t="str">
        <f t="shared" ref="G131:G162" si="9">IF(OR(A131="",NOT(ISNUMBER(SEARCH("PP2",B131))),E131="",F131="",E131&lt;0),"",IF(F131&gt;0,E131/F131,""))</f>
        <v/>
      </c>
      <c r="H131" s="81"/>
      <c r="I131" s="81"/>
      <c r="J131" s="81"/>
      <c r="K131" s="81"/>
      <c r="L131" s="81"/>
      <c r="M131" s="83" t="str">
        <f>IF(A131="","",IF(NOT(OR(B131="PP129",B131="PP130",B131="PP131",B131="PP129+PP130",B131="PP129+PP131",B131="PP130+PP131")),"PHƯƠNG PHÁP KHÔNG HỢP LỆ",IF(COUNTIF('[255]6'!$A$3:$A$202,A131)&gt;1,"TRÙNG MÃ VTVL Ở C129",IF(AND(ISNUMBER(SEARCH("PP130",B131)),IFERROR(INDEX('[255]6'!$K$3:$K$202,MATCH(A131,'[255]6'!$A$3:$A$202,0)),"")&lt;&gt;"ĐẠT"),"PP130: C129 CHƯA ĐỦ CĂN CỨ",IF(A131="","",IF(COUNTIF('[255]6'!$A$3:$A$202,A131)=0,"MÃ VTVL CHƯA CÓ Ở C129",IF(COUNTIF($A$3:$A$202,A131)&gt;1,"TRÙNG MÃ VTVL",IF(B131="","CHƯA CHỌN PHƯƠNG PHÁP",IF(AND(ISNUMBER(SEARCH("PP130",B131)),E131&lt;&gt;"",E131&lt;0),"GIỜ RÒNG ÂM – KIỂM TRA B130",IF(AND(ISNUMBER(SEARCH("PP130",B131)),G131=""),"PP130: THIẾU GIỜ B129 HOẶC QUỸ GIỜ",IF(AND(ISNUMBER(SEARCH("PP130",B131)),N131&gt;0),"PP130: CÒN DÒNG B129 CHƯA ĐẠT",IF(AND(ISNUMBER(SEARCH("PP130",B131)),COUNTIFS('[256]4'!$B$3:$B$202,A131,'[256]4'!$M$3:$M$202,"&lt;&gt;Ước lượng tham khảo",'[256]4'!$P$3:$P$202,"&lt;&gt;ĐẠT")&gt;0),"PP130: B130 CHƯA ĐỦ CĂN CỨ",IF(AND(ISNUMBER(SEARCH("PP129",B131)),H131=""),"PP129: THIẾU SỐ NGƯỜI",IF(AND(ISNUMBER(SEARCH("PP131",B131)),I131=""),"PP131: THIẾU SỐ NGƯỜI",IF(K131="","THIẾU NGUỒN/GIẢI TRÌNH",IF(J131="","CHƯA KẾT LUẬN NGƯỜI CẦN BỐ TRÍ",IF(L131&lt;&gt;"Đã kiểm chứng","CHỜ XÁC NHẬN NGHIỆP VỤ","ĐẠT")))))))))))))))))</f>
        <v/>
      </c>
      <c r="N131" s="83" t="str">
        <f>IF(A131="","",COUNTIFS('3. B1_KhoiLuong'!$B$3:$B$202,A131,'3. B1_KhoiLuong'!$R$3:$R$202,"&lt;&gt;ĐẠT"))</f>
        <v/>
      </c>
    </row>
    <row r="132" spans="1:14" ht="18.75">
      <c r="A132" s="81"/>
      <c r="B132" s="81"/>
      <c r="C132" s="84" t="str">
        <f>IF(A132="","",IF(COUNTIFS('3. B1_KhoiLuong'!$B$3:$B$202,A132,'3. B1_KhoiLuong'!$R$3:$R$202,"ĐẠT")=0,"",SUMIFS('3. B1_KhoiLuong'!$G$3:$G$202,'3. B1_KhoiLuong'!$B$3:$B$202,A132,'3. B1_KhoiLuong'!$R$3:$R$202,"ĐẠT")))</f>
        <v/>
      </c>
      <c r="D132" s="84" t="str">
        <f>IF(A132="","",SUMIFS('5. B2_ThayDoi'!$F$3:$F$202,'5. B2_ThayDoi'!$B$3:$B$202,A132))</f>
        <v/>
      </c>
      <c r="E132" s="84" t="str">
        <f t="shared" si="8"/>
        <v/>
      </c>
      <c r="F132" s="85" t="str">
        <f>IF(A132="","",IFERROR(IF(INDEX('6. C1_VTVL'!$E$3:$E$202,MATCH(A132,'6. C1_VTVL'!$A$3:$A$202,0))="","",INDEX('6. C1_VTVL'!$E$3:$E$202,MATCH(A132,'6. C1_VTVL'!$A$3:$A$202,0))),""))</f>
        <v/>
      </c>
      <c r="G132" s="86" t="str">
        <f t="shared" si="9"/>
        <v/>
      </c>
      <c r="H132" s="81"/>
      <c r="I132" s="81"/>
      <c r="J132" s="81"/>
      <c r="K132" s="81"/>
      <c r="L132" s="81"/>
      <c r="M132" s="83" t="str">
        <f>IF(A132="","",IF(NOT(OR(B132="PP130",B132="PP131",B132="PP132",B132="PP130+PP131",B132="PP130+PP132",B132="PP131+PP132")),"PHƯƠNG PHÁP KHÔNG HỢP LỆ",IF(COUNTIF('[257]6'!$A$3:$A$202,A132)&gt;1,"TRÙNG MÃ VTVL Ở C130",IF(AND(ISNUMBER(SEARCH("PP131",B132)),IFERROR(INDEX('[257]6'!$K$3:$K$202,MATCH(A132,'[257]6'!$A$3:$A$202,0)),"")&lt;&gt;"ĐẠT"),"PP131: C130 CHƯA ĐỦ CĂN CỨ",IF(A132="","",IF(COUNTIF('[257]6'!$A$3:$A$202,A132)=0,"MÃ VTVL CHƯA CÓ Ở C130",IF(COUNTIF($A$3:$A$202,A132)&gt;1,"TRÙNG MÃ VTVL",IF(B132="","CHƯA CHỌN PHƯƠNG PHÁP",IF(AND(ISNUMBER(SEARCH("PP131",B132)),E132&lt;&gt;"",E132&lt;0),"GIỜ RÒNG ÂM – KIỂM TRA B131",IF(AND(ISNUMBER(SEARCH("PP131",B132)),G132=""),"PP131: THIẾU GIỜ B130 HOẶC QUỸ GIỜ",IF(AND(ISNUMBER(SEARCH("PP131",B132)),N132&gt;0),"PP131: CÒN DÒNG B130 CHƯA ĐẠT",IF(AND(ISNUMBER(SEARCH("PP131",B132)),COUNTIFS('[258]4'!$B$3:$B$202,A132,'[258]4'!$M$3:$M$202,"&lt;&gt;Ước lượng tham khảo",'[258]4'!$P$3:$P$202,"&lt;&gt;ĐẠT")&gt;0),"PP131: B131 CHƯA ĐỦ CĂN CỨ",IF(AND(ISNUMBER(SEARCH("PP130",B132)),H132=""),"PP130: THIẾU SỐ NGƯỜI",IF(AND(ISNUMBER(SEARCH("PP132",B132)),I132=""),"PP132: THIẾU SỐ NGƯỜI",IF(K132="","THIẾU NGUỒN/GIẢI TRÌNH",IF(J132="","CHƯA KẾT LUẬN NGƯỜI CẦN BỐ TRÍ",IF(L132&lt;&gt;"Đã kiểm chứng","CHỜ XÁC NHẬN NGHIỆP VỤ","ĐẠT")))))))))))))))))</f>
        <v/>
      </c>
      <c r="N132" s="83" t="str">
        <f>IF(A132="","",COUNTIFS('3. B1_KhoiLuong'!$B$3:$B$202,A132,'3. B1_KhoiLuong'!$R$3:$R$202,"&lt;&gt;ĐẠT"))</f>
        <v/>
      </c>
    </row>
    <row r="133" spans="1:14" ht="18.75">
      <c r="A133" s="81"/>
      <c r="B133" s="81"/>
      <c r="C133" s="84" t="str">
        <f>IF(A133="","",IF(COUNTIFS('3. B1_KhoiLuong'!$B$3:$B$202,A133,'3. B1_KhoiLuong'!$R$3:$R$202,"ĐẠT")=0,"",SUMIFS('3. B1_KhoiLuong'!$G$3:$G$202,'3. B1_KhoiLuong'!$B$3:$B$202,A133,'3. B1_KhoiLuong'!$R$3:$R$202,"ĐẠT")))</f>
        <v/>
      </c>
      <c r="D133" s="84" t="str">
        <f>IF(A133="","",SUMIFS('5. B2_ThayDoi'!$F$3:$F$202,'5. B2_ThayDoi'!$B$3:$B$202,A133))</f>
        <v/>
      </c>
      <c r="E133" s="84" t="str">
        <f t="shared" si="8"/>
        <v/>
      </c>
      <c r="F133" s="85" t="str">
        <f>IF(A133="","",IFERROR(IF(INDEX('6. C1_VTVL'!$E$3:$E$202,MATCH(A133,'6. C1_VTVL'!$A$3:$A$202,0))="","",INDEX('6. C1_VTVL'!$E$3:$E$202,MATCH(A133,'6. C1_VTVL'!$A$3:$A$202,0))),""))</f>
        <v/>
      </c>
      <c r="G133" s="86" t="str">
        <f t="shared" si="9"/>
        <v/>
      </c>
      <c r="H133" s="81"/>
      <c r="I133" s="81"/>
      <c r="J133" s="81"/>
      <c r="K133" s="81"/>
      <c r="L133" s="81"/>
      <c r="M133" s="83" t="str">
        <f>IF(A133="","",IF(NOT(OR(B133="PP131",B133="PP132",B133="PP133",B133="PP131+PP132",B133="PP131+PP133",B133="PP132+PP133")),"PHƯƠNG PHÁP KHÔNG HỢP LỆ",IF(COUNTIF('[259]6'!$A$3:$A$202,A133)&gt;1,"TRÙNG MÃ VTVL Ở C131",IF(AND(ISNUMBER(SEARCH("PP132",B133)),IFERROR(INDEX('[259]6'!$K$3:$K$202,MATCH(A133,'[259]6'!$A$3:$A$202,0)),"")&lt;&gt;"ĐẠT"),"PP132: C131 CHƯA ĐỦ CĂN CỨ",IF(A133="","",IF(COUNTIF('[259]6'!$A$3:$A$202,A133)=0,"MÃ VTVL CHƯA CÓ Ở C131",IF(COUNTIF($A$3:$A$202,A133)&gt;1,"TRÙNG MÃ VTVL",IF(B133="","CHƯA CHỌN PHƯƠNG PHÁP",IF(AND(ISNUMBER(SEARCH("PP132",B133)),E133&lt;&gt;"",E133&lt;0),"GIỜ RÒNG ÂM – KIỂM TRA B132",IF(AND(ISNUMBER(SEARCH("PP132",B133)),G133=""),"PP132: THIẾU GIỜ B131 HOẶC QUỸ GIỜ",IF(AND(ISNUMBER(SEARCH("PP132",B133)),N133&gt;0),"PP132: CÒN DÒNG B131 CHƯA ĐẠT",IF(AND(ISNUMBER(SEARCH("PP132",B133)),COUNTIFS('[260]4'!$B$3:$B$202,A133,'[260]4'!$M$3:$M$202,"&lt;&gt;Ước lượng tham khảo",'[260]4'!$P$3:$P$202,"&lt;&gt;ĐẠT")&gt;0),"PP132: B132 CHƯA ĐỦ CĂN CỨ",IF(AND(ISNUMBER(SEARCH("PP131",B133)),H133=""),"PP131: THIẾU SỐ NGƯỜI",IF(AND(ISNUMBER(SEARCH("PP133",B133)),I133=""),"PP133: THIẾU SỐ NGƯỜI",IF(K133="","THIẾU NGUỒN/GIẢI TRÌNH",IF(J133="","CHƯA KẾT LUẬN NGƯỜI CẦN BỐ TRÍ",IF(L133&lt;&gt;"Đã kiểm chứng","CHỜ XÁC NHẬN NGHIỆP VỤ","ĐẠT")))))))))))))))))</f>
        <v/>
      </c>
      <c r="N133" s="83" t="str">
        <f>IF(A133="","",COUNTIFS('3. B1_KhoiLuong'!$B$3:$B$202,A133,'3. B1_KhoiLuong'!$R$3:$R$202,"&lt;&gt;ĐẠT"))</f>
        <v/>
      </c>
    </row>
    <row r="134" spans="1:14" ht="18.75">
      <c r="A134" s="81"/>
      <c r="B134" s="81"/>
      <c r="C134" s="84" t="str">
        <f>IF(A134="","",IF(COUNTIFS('3. B1_KhoiLuong'!$B$3:$B$202,A134,'3. B1_KhoiLuong'!$R$3:$R$202,"ĐẠT")=0,"",SUMIFS('3. B1_KhoiLuong'!$G$3:$G$202,'3. B1_KhoiLuong'!$B$3:$B$202,A134,'3. B1_KhoiLuong'!$R$3:$R$202,"ĐẠT")))</f>
        <v/>
      </c>
      <c r="D134" s="84" t="str">
        <f>IF(A134="","",SUMIFS('5. B2_ThayDoi'!$F$3:$F$202,'5. B2_ThayDoi'!$B$3:$B$202,A134))</f>
        <v/>
      </c>
      <c r="E134" s="84" t="str">
        <f t="shared" si="8"/>
        <v/>
      </c>
      <c r="F134" s="85" t="str">
        <f>IF(A134="","",IFERROR(IF(INDEX('6. C1_VTVL'!$E$3:$E$202,MATCH(A134,'6. C1_VTVL'!$A$3:$A$202,0))="","",INDEX('6. C1_VTVL'!$E$3:$E$202,MATCH(A134,'6. C1_VTVL'!$A$3:$A$202,0))),""))</f>
        <v/>
      </c>
      <c r="G134" s="86" t="str">
        <f t="shared" si="9"/>
        <v/>
      </c>
      <c r="H134" s="81"/>
      <c r="I134" s="81"/>
      <c r="J134" s="81"/>
      <c r="K134" s="81"/>
      <c r="L134" s="81"/>
      <c r="M134" s="83" t="str">
        <f>IF(A134="","",IF(NOT(OR(B134="PP132",B134="PP133",B134="PP134",B134="PP132+PP133",B134="PP132+PP134",B134="PP133+PP134")),"PHƯƠNG PHÁP KHÔNG HỢP LỆ",IF(COUNTIF('[261]6'!$A$3:$A$202,A134)&gt;1,"TRÙNG MÃ VTVL Ở C132",IF(AND(ISNUMBER(SEARCH("PP133",B134)),IFERROR(INDEX('[261]6'!$K$3:$K$202,MATCH(A134,'[261]6'!$A$3:$A$202,0)),"")&lt;&gt;"ĐẠT"),"PP133: C132 CHƯA ĐỦ CĂN CỨ",IF(A134="","",IF(COUNTIF('[261]6'!$A$3:$A$202,A134)=0,"MÃ VTVL CHƯA CÓ Ở C132",IF(COUNTIF($A$3:$A$202,A134)&gt;1,"TRÙNG MÃ VTVL",IF(B134="","CHƯA CHỌN PHƯƠNG PHÁP",IF(AND(ISNUMBER(SEARCH("PP133",B134)),E134&lt;&gt;"",E134&lt;0),"GIỜ RÒNG ÂM – KIỂM TRA B133",IF(AND(ISNUMBER(SEARCH("PP133",B134)),G134=""),"PP133: THIẾU GIỜ B132 HOẶC QUỸ GIỜ",IF(AND(ISNUMBER(SEARCH("PP133",B134)),N134&gt;0),"PP133: CÒN DÒNG B132 CHƯA ĐẠT",IF(AND(ISNUMBER(SEARCH("PP133",B134)),COUNTIFS('[262]4'!$B$3:$B$202,A134,'[262]4'!$M$3:$M$202,"&lt;&gt;Ước lượng tham khảo",'[262]4'!$P$3:$P$202,"&lt;&gt;ĐẠT")&gt;0),"PP133: B133 CHƯA ĐỦ CĂN CỨ",IF(AND(ISNUMBER(SEARCH("PP132",B134)),H134=""),"PP132: THIẾU SỐ NGƯỜI",IF(AND(ISNUMBER(SEARCH("PP134",B134)),I134=""),"PP134: THIẾU SỐ NGƯỜI",IF(K134="","THIẾU NGUỒN/GIẢI TRÌNH",IF(J134="","CHƯA KẾT LUẬN NGƯỜI CẦN BỐ TRÍ",IF(L134&lt;&gt;"Đã kiểm chứng","CHỜ XÁC NHẬN NGHIỆP VỤ","ĐẠT")))))))))))))))))</f>
        <v/>
      </c>
      <c r="N134" s="83" t="str">
        <f>IF(A134="","",COUNTIFS('3. B1_KhoiLuong'!$B$3:$B$202,A134,'3. B1_KhoiLuong'!$R$3:$R$202,"&lt;&gt;ĐẠT"))</f>
        <v/>
      </c>
    </row>
    <row r="135" spans="1:14" ht="18.75">
      <c r="A135" s="81"/>
      <c r="B135" s="81"/>
      <c r="C135" s="84" t="str">
        <f>IF(A135="","",IF(COUNTIFS('3. B1_KhoiLuong'!$B$3:$B$202,A135,'3. B1_KhoiLuong'!$R$3:$R$202,"ĐẠT")=0,"",SUMIFS('3. B1_KhoiLuong'!$G$3:$G$202,'3. B1_KhoiLuong'!$B$3:$B$202,A135,'3. B1_KhoiLuong'!$R$3:$R$202,"ĐẠT")))</f>
        <v/>
      </c>
      <c r="D135" s="84" t="str">
        <f>IF(A135="","",SUMIFS('5. B2_ThayDoi'!$F$3:$F$202,'5. B2_ThayDoi'!$B$3:$B$202,A135))</f>
        <v/>
      </c>
      <c r="E135" s="84" t="str">
        <f t="shared" si="8"/>
        <v/>
      </c>
      <c r="F135" s="85" t="str">
        <f>IF(A135="","",IFERROR(IF(INDEX('6. C1_VTVL'!$E$3:$E$202,MATCH(A135,'6. C1_VTVL'!$A$3:$A$202,0))="","",INDEX('6. C1_VTVL'!$E$3:$E$202,MATCH(A135,'6. C1_VTVL'!$A$3:$A$202,0))),""))</f>
        <v/>
      </c>
      <c r="G135" s="86" t="str">
        <f t="shared" si="9"/>
        <v/>
      </c>
      <c r="H135" s="81"/>
      <c r="I135" s="81"/>
      <c r="J135" s="81"/>
      <c r="K135" s="81"/>
      <c r="L135" s="81"/>
      <c r="M135" s="83" t="str">
        <f>IF(A135="","",IF(NOT(OR(B135="PP133",B135="PP134",B135="PP135",B135="PP133+PP134",B135="PP133+PP135",B135="PP134+PP135")),"PHƯƠNG PHÁP KHÔNG HỢP LỆ",IF(COUNTIF('[263]6'!$A$3:$A$202,A135)&gt;1,"TRÙNG MÃ VTVL Ở C133",IF(AND(ISNUMBER(SEARCH("PP134",B135)),IFERROR(INDEX('[263]6'!$K$3:$K$202,MATCH(A135,'[263]6'!$A$3:$A$202,0)),"")&lt;&gt;"ĐẠT"),"PP134: C133 CHƯA ĐỦ CĂN CỨ",IF(A135="","",IF(COUNTIF('[263]6'!$A$3:$A$202,A135)=0,"MÃ VTVL CHƯA CÓ Ở C133",IF(COUNTIF($A$3:$A$202,A135)&gt;1,"TRÙNG MÃ VTVL",IF(B135="","CHƯA CHỌN PHƯƠNG PHÁP",IF(AND(ISNUMBER(SEARCH("PP134",B135)),E135&lt;&gt;"",E135&lt;0),"GIỜ RÒNG ÂM – KIỂM TRA B134",IF(AND(ISNUMBER(SEARCH("PP134",B135)),G135=""),"PP134: THIẾU GIỜ B133 HOẶC QUỸ GIỜ",IF(AND(ISNUMBER(SEARCH("PP134",B135)),N135&gt;0),"PP134: CÒN DÒNG B133 CHƯA ĐẠT",IF(AND(ISNUMBER(SEARCH("PP134",B135)),COUNTIFS('[264]4'!$B$3:$B$202,A135,'[264]4'!$M$3:$M$202,"&lt;&gt;Ước lượng tham khảo",'[264]4'!$P$3:$P$202,"&lt;&gt;ĐẠT")&gt;0),"PP134: B134 CHƯA ĐỦ CĂN CỨ",IF(AND(ISNUMBER(SEARCH("PP133",B135)),H135=""),"PP133: THIẾU SỐ NGƯỜI",IF(AND(ISNUMBER(SEARCH("PP135",B135)),I135=""),"PP135: THIẾU SỐ NGƯỜI",IF(K135="","THIẾU NGUỒN/GIẢI TRÌNH",IF(J135="","CHƯA KẾT LUẬN NGƯỜI CẦN BỐ TRÍ",IF(L135&lt;&gt;"Đã kiểm chứng","CHỜ XÁC NHẬN NGHIỆP VỤ","ĐẠT")))))))))))))))))</f>
        <v/>
      </c>
      <c r="N135" s="83" t="str">
        <f>IF(A135="","",COUNTIFS('3. B1_KhoiLuong'!$B$3:$B$202,A135,'3. B1_KhoiLuong'!$R$3:$R$202,"&lt;&gt;ĐẠT"))</f>
        <v/>
      </c>
    </row>
    <row r="136" spans="1:14" ht="18.75">
      <c r="A136" s="81"/>
      <c r="B136" s="81"/>
      <c r="C136" s="84" t="str">
        <f>IF(A136="","",IF(COUNTIFS('3. B1_KhoiLuong'!$B$3:$B$202,A136,'3. B1_KhoiLuong'!$R$3:$R$202,"ĐẠT")=0,"",SUMIFS('3. B1_KhoiLuong'!$G$3:$G$202,'3. B1_KhoiLuong'!$B$3:$B$202,A136,'3. B1_KhoiLuong'!$R$3:$R$202,"ĐẠT")))</f>
        <v/>
      </c>
      <c r="D136" s="84" t="str">
        <f>IF(A136="","",SUMIFS('5. B2_ThayDoi'!$F$3:$F$202,'5. B2_ThayDoi'!$B$3:$B$202,A136))</f>
        <v/>
      </c>
      <c r="E136" s="84" t="str">
        <f t="shared" si="8"/>
        <v/>
      </c>
      <c r="F136" s="85" t="str">
        <f>IF(A136="","",IFERROR(IF(INDEX('6. C1_VTVL'!$E$3:$E$202,MATCH(A136,'6. C1_VTVL'!$A$3:$A$202,0))="","",INDEX('6. C1_VTVL'!$E$3:$E$202,MATCH(A136,'6. C1_VTVL'!$A$3:$A$202,0))),""))</f>
        <v/>
      </c>
      <c r="G136" s="86" t="str">
        <f t="shared" si="9"/>
        <v/>
      </c>
      <c r="H136" s="81"/>
      <c r="I136" s="81"/>
      <c r="J136" s="81"/>
      <c r="K136" s="81"/>
      <c r="L136" s="81"/>
      <c r="M136" s="83" t="str">
        <f>IF(A136="","",IF(NOT(OR(B136="PP134",B136="PP135",B136="PP136",B136="PP134+PP135",B136="PP134+PP136",B136="PP135+PP136")),"PHƯƠNG PHÁP KHÔNG HỢP LỆ",IF(COUNTIF('[265]6'!$A$3:$A$202,A136)&gt;1,"TRÙNG MÃ VTVL Ở C134",IF(AND(ISNUMBER(SEARCH("PP135",B136)),IFERROR(INDEX('[265]6'!$K$3:$K$202,MATCH(A136,'[265]6'!$A$3:$A$202,0)),"")&lt;&gt;"ĐẠT"),"PP135: C134 CHƯA ĐỦ CĂN CỨ",IF(A136="","",IF(COUNTIF('[265]6'!$A$3:$A$202,A136)=0,"MÃ VTVL CHƯA CÓ Ở C134",IF(COUNTIF($A$3:$A$202,A136)&gt;1,"TRÙNG MÃ VTVL",IF(B136="","CHƯA CHỌN PHƯƠNG PHÁP",IF(AND(ISNUMBER(SEARCH("PP135",B136)),E136&lt;&gt;"",E136&lt;0),"GIỜ RÒNG ÂM – KIỂM TRA B135",IF(AND(ISNUMBER(SEARCH("PP135",B136)),G136=""),"PP135: THIẾU GIỜ B134 HOẶC QUỸ GIỜ",IF(AND(ISNUMBER(SEARCH("PP135",B136)),N136&gt;0),"PP135: CÒN DÒNG B134 CHƯA ĐẠT",IF(AND(ISNUMBER(SEARCH("PP135",B136)),COUNTIFS('[266]4'!$B$3:$B$202,A136,'[266]4'!$M$3:$M$202,"&lt;&gt;Ước lượng tham khảo",'[266]4'!$P$3:$P$202,"&lt;&gt;ĐẠT")&gt;0),"PP135: B135 CHƯA ĐỦ CĂN CỨ",IF(AND(ISNUMBER(SEARCH("PP134",B136)),H136=""),"PP134: THIẾU SỐ NGƯỜI",IF(AND(ISNUMBER(SEARCH("PP136",B136)),I136=""),"PP136: THIẾU SỐ NGƯỜI",IF(K136="","THIẾU NGUỒN/GIẢI TRÌNH",IF(J136="","CHƯA KẾT LUẬN NGƯỜI CẦN BỐ TRÍ",IF(L136&lt;&gt;"Đã kiểm chứng","CHỜ XÁC NHẬN NGHIỆP VỤ","ĐẠT")))))))))))))))))</f>
        <v/>
      </c>
      <c r="N136" s="83" t="str">
        <f>IF(A136="","",COUNTIFS('3. B1_KhoiLuong'!$B$3:$B$202,A136,'3. B1_KhoiLuong'!$R$3:$R$202,"&lt;&gt;ĐẠT"))</f>
        <v/>
      </c>
    </row>
    <row r="137" spans="1:14" ht="18.75">
      <c r="A137" s="81"/>
      <c r="B137" s="81"/>
      <c r="C137" s="84" t="str">
        <f>IF(A137="","",IF(COUNTIFS('3. B1_KhoiLuong'!$B$3:$B$202,A137,'3. B1_KhoiLuong'!$R$3:$R$202,"ĐẠT")=0,"",SUMIFS('3. B1_KhoiLuong'!$G$3:$G$202,'3. B1_KhoiLuong'!$B$3:$B$202,A137,'3. B1_KhoiLuong'!$R$3:$R$202,"ĐẠT")))</f>
        <v/>
      </c>
      <c r="D137" s="84" t="str">
        <f>IF(A137="","",SUMIFS('5. B2_ThayDoi'!$F$3:$F$202,'5. B2_ThayDoi'!$B$3:$B$202,A137))</f>
        <v/>
      </c>
      <c r="E137" s="84" t="str">
        <f t="shared" si="8"/>
        <v/>
      </c>
      <c r="F137" s="85" t="str">
        <f>IF(A137="","",IFERROR(IF(INDEX('6. C1_VTVL'!$E$3:$E$202,MATCH(A137,'6. C1_VTVL'!$A$3:$A$202,0))="","",INDEX('6. C1_VTVL'!$E$3:$E$202,MATCH(A137,'6. C1_VTVL'!$A$3:$A$202,0))),""))</f>
        <v/>
      </c>
      <c r="G137" s="86" t="str">
        <f t="shared" si="9"/>
        <v/>
      </c>
      <c r="H137" s="81"/>
      <c r="I137" s="81"/>
      <c r="J137" s="81"/>
      <c r="K137" s="81"/>
      <c r="L137" s="81"/>
      <c r="M137" s="83" t="str">
        <f>IF(A137="","",IF(NOT(OR(B137="PP135",B137="PP136",B137="PP137",B137="PP135+PP136",B137="PP135+PP137",B137="PP136+PP137")),"PHƯƠNG PHÁP KHÔNG HỢP LỆ",IF(COUNTIF('[267]6'!$A$3:$A$202,A137)&gt;1,"TRÙNG MÃ VTVL Ở C135",IF(AND(ISNUMBER(SEARCH("PP136",B137)),IFERROR(INDEX('[267]6'!$K$3:$K$202,MATCH(A137,'[267]6'!$A$3:$A$202,0)),"")&lt;&gt;"ĐẠT"),"PP136: C135 CHƯA ĐỦ CĂN CỨ",IF(A137="","",IF(COUNTIF('[267]6'!$A$3:$A$202,A137)=0,"MÃ VTVL CHƯA CÓ Ở C135",IF(COUNTIF($A$3:$A$202,A137)&gt;1,"TRÙNG MÃ VTVL",IF(B137="","CHƯA CHỌN PHƯƠNG PHÁP",IF(AND(ISNUMBER(SEARCH("PP136",B137)),E137&lt;&gt;"",E137&lt;0),"GIỜ RÒNG ÂM – KIỂM TRA B136",IF(AND(ISNUMBER(SEARCH("PP136",B137)),G137=""),"PP136: THIẾU GIỜ B135 HOẶC QUỸ GIỜ",IF(AND(ISNUMBER(SEARCH("PP136",B137)),N137&gt;0),"PP136: CÒN DÒNG B135 CHƯA ĐẠT",IF(AND(ISNUMBER(SEARCH("PP136",B137)),COUNTIFS('[268]4'!$B$3:$B$202,A137,'[268]4'!$M$3:$M$202,"&lt;&gt;Ước lượng tham khảo",'[268]4'!$P$3:$P$202,"&lt;&gt;ĐẠT")&gt;0),"PP136: B136 CHƯA ĐỦ CĂN CỨ",IF(AND(ISNUMBER(SEARCH("PP135",B137)),H137=""),"PP135: THIẾU SỐ NGƯỜI",IF(AND(ISNUMBER(SEARCH("PP137",B137)),I137=""),"PP137: THIẾU SỐ NGƯỜI",IF(K137="","THIẾU NGUỒN/GIẢI TRÌNH",IF(J137="","CHƯA KẾT LUẬN NGƯỜI CẦN BỐ TRÍ",IF(L137&lt;&gt;"Đã kiểm chứng","CHỜ XÁC NHẬN NGHIỆP VỤ","ĐẠT")))))))))))))))))</f>
        <v/>
      </c>
      <c r="N137" s="83" t="str">
        <f>IF(A137="","",COUNTIFS('3. B1_KhoiLuong'!$B$3:$B$202,A137,'3. B1_KhoiLuong'!$R$3:$R$202,"&lt;&gt;ĐẠT"))</f>
        <v/>
      </c>
    </row>
    <row r="138" spans="1:14" ht="18.75">
      <c r="A138" s="81"/>
      <c r="B138" s="81"/>
      <c r="C138" s="84" t="str">
        <f>IF(A138="","",IF(COUNTIFS('3. B1_KhoiLuong'!$B$3:$B$202,A138,'3. B1_KhoiLuong'!$R$3:$R$202,"ĐẠT")=0,"",SUMIFS('3. B1_KhoiLuong'!$G$3:$G$202,'3. B1_KhoiLuong'!$B$3:$B$202,A138,'3. B1_KhoiLuong'!$R$3:$R$202,"ĐẠT")))</f>
        <v/>
      </c>
      <c r="D138" s="84" t="str">
        <f>IF(A138="","",SUMIFS('5. B2_ThayDoi'!$F$3:$F$202,'5. B2_ThayDoi'!$B$3:$B$202,A138))</f>
        <v/>
      </c>
      <c r="E138" s="84" t="str">
        <f t="shared" si="8"/>
        <v/>
      </c>
      <c r="F138" s="85" t="str">
        <f>IF(A138="","",IFERROR(IF(INDEX('6. C1_VTVL'!$E$3:$E$202,MATCH(A138,'6. C1_VTVL'!$A$3:$A$202,0))="","",INDEX('6. C1_VTVL'!$E$3:$E$202,MATCH(A138,'6. C1_VTVL'!$A$3:$A$202,0))),""))</f>
        <v/>
      </c>
      <c r="G138" s="86" t="str">
        <f t="shared" si="9"/>
        <v/>
      </c>
      <c r="H138" s="81"/>
      <c r="I138" s="81"/>
      <c r="J138" s="81"/>
      <c r="K138" s="81"/>
      <c r="L138" s="81"/>
      <c r="M138" s="83" t="str">
        <f>IF(A138="","",IF(NOT(OR(B138="PP136",B138="PP137",B138="PP138",B138="PP136+PP137",B138="PP136+PP138",B138="PP137+PP138")),"PHƯƠNG PHÁP KHÔNG HỢP LỆ",IF(COUNTIF('[269]6'!$A$3:$A$202,A138)&gt;1,"TRÙNG MÃ VTVL Ở C136",IF(AND(ISNUMBER(SEARCH("PP137",B138)),IFERROR(INDEX('[269]6'!$K$3:$K$202,MATCH(A138,'[269]6'!$A$3:$A$202,0)),"")&lt;&gt;"ĐẠT"),"PP137: C136 CHƯA ĐỦ CĂN CỨ",IF(A138="","",IF(COUNTIF('[269]6'!$A$3:$A$202,A138)=0,"MÃ VTVL CHƯA CÓ Ở C136",IF(COUNTIF($A$3:$A$202,A138)&gt;1,"TRÙNG MÃ VTVL",IF(B138="","CHƯA CHỌN PHƯƠNG PHÁP",IF(AND(ISNUMBER(SEARCH("PP137",B138)),E138&lt;&gt;"",E138&lt;0),"GIỜ RÒNG ÂM – KIỂM TRA B137",IF(AND(ISNUMBER(SEARCH("PP137",B138)),G138=""),"PP137: THIẾU GIỜ B136 HOẶC QUỸ GIỜ",IF(AND(ISNUMBER(SEARCH("PP137",B138)),N138&gt;0),"PP137: CÒN DÒNG B136 CHƯA ĐẠT",IF(AND(ISNUMBER(SEARCH("PP137",B138)),COUNTIFS('[270]4'!$B$3:$B$202,A138,'[270]4'!$M$3:$M$202,"&lt;&gt;Ước lượng tham khảo",'[270]4'!$P$3:$P$202,"&lt;&gt;ĐẠT")&gt;0),"PP137: B137 CHƯA ĐỦ CĂN CỨ",IF(AND(ISNUMBER(SEARCH("PP136",B138)),H138=""),"PP136: THIẾU SỐ NGƯỜI",IF(AND(ISNUMBER(SEARCH("PP138",B138)),I138=""),"PP138: THIẾU SỐ NGƯỜI",IF(K138="","THIẾU NGUỒN/GIẢI TRÌNH",IF(J138="","CHƯA KẾT LUẬN NGƯỜI CẦN BỐ TRÍ",IF(L138&lt;&gt;"Đã kiểm chứng","CHỜ XÁC NHẬN NGHIỆP VỤ","ĐẠT")))))))))))))))))</f>
        <v/>
      </c>
      <c r="N138" s="83" t="str">
        <f>IF(A138="","",COUNTIFS('3. B1_KhoiLuong'!$B$3:$B$202,A138,'3. B1_KhoiLuong'!$R$3:$R$202,"&lt;&gt;ĐẠT"))</f>
        <v/>
      </c>
    </row>
    <row r="139" spans="1:14" ht="18.75">
      <c r="A139" s="81"/>
      <c r="B139" s="81"/>
      <c r="C139" s="84" t="str">
        <f>IF(A139="","",IF(COUNTIFS('3. B1_KhoiLuong'!$B$3:$B$202,A139,'3. B1_KhoiLuong'!$R$3:$R$202,"ĐẠT")=0,"",SUMIFS('3. B1_KhoiLuong'!$G$3:$G$202,'3. B1_KhoiLuong'!$B$3:$B$202,A139,'3. B1_KhoiLuong'!$R$3:$R$202,"ĐẠT")))</f>
        <v/>
      </c>
      <c r="D139" s="84" t="str">
        <f>IF(A139="","",SUMIFS('5. B2_ThayDoi'!$F$3:$F$202,'5. B2_ThayDoi'!$B$3:$B$202,A139))</f>
        <v/>
      </c>
      <c r="E139" s="84" t="str">
        <f t="shared" si="8"/>
        <v/>
      </c>
      <c r="F139" s="85" t="str">
        <f>IF(A139="","",IFERROR(IF(INDEX('6. C1_VTVL'!$E$3:$E$202,MATCH(A139,'6. C1_VTVL'!$A$3:$A$202,0))="","",INDEX('6. C1_VTVL'!$E$3:$E$202,MATCH(A139,'6. C1_VTVL'!$A$3:$A$202,0))),""))</f>
        <v/>
      </c>
      <c r="G139" s="86" t="str">
        <f t="shared" si="9"/>
        <v/>
      </c>
      <c r="H139" s="81"/>
      <c r="I139" s="81"/>
      <c r="J139" s="81"/>
      <c r="K139" s="81"/>
      <c r="L139" s="81"/>
      <c r="M139" s="83" t="str">
        <f>IF(A139="","",IF(NOT(OR(B139="PP137",B139="PP138",B139="PP139",B139="PP137+PP138",B139="PP137+PP139",B139="PP138+PP139")),"PHƯƠNG PHÁP KHÔNG HỢP LỆ",IF(COUNTIF('[271]6'!$A$3:$A$202,A139)&gt;1,"TRÙNG MÃ VTVL Ở C137",IF(AND(ISNUMBER(SEARCH("PP138",B139)),IFERROR(INDEX('[271]6'!$K$3:$K$202,MATCH(A139,'[271]6'!$A$3:$A$202,0)),"")&lt;&gt;"ĐẠT"),"PP138: C137 CHƯA ĐỦ CĂN CỨ",IF(A139="","",IF(COUNTIF('[271]6'!$A$3:$A$202,A139)=0,"MÃ VTVL CHƯA CÓ Ở C137",IF(COUNTIF($A$3:$A$202,A139)&gt;1,"TRÙNG MÃ VTVL",IF(B139="","CHƯA CHỌN PHƯƠNG PHÁP",IF(AND(ISNUMBER(SEARCH("PP138",B139)),E139&lt;&gt;"",E139&lt;0),"GIỜ RÒNG ÂM – KIỂM TRA B138",IF(AND(ISNUMBER(SEARCH("PP138",B139)),G139=""),"PP138: THIẾU GIỜ B137 HOẶC QUỸ GIỜ",IF(AND(ISNUMBER(SEARCH("PP138",B139)),N139&gt;0),"PP138: CÒN DÒNG B137 CHƯA ĐẠT",IF(AND(ISNUMBER(SEARCH("PP138",B139)),COUNTIFS('[272]4'!$B$3:$B$202,A139,'[272]4'!$M$3:$M$202,"&lt;&gt;Ước lượng tham khảo",'[272]4'!$P$3:$P$202,"&lt;&gt;ĐẠT")&gt;0),"PP138: B138 CHƯA ĐỦ CĂN CỨ",IF(AND(ISNUMBER(SEARCH("PP137",B139)),H139=""),"PP137: THIẾU SỐ NGƯỜI",IF(AND(ISNUMBER(SEARCH("PP139",B139)),I139=""),"PP139: THIẾU SỐ NGƯỜI",IF(K139="","THIẾU NGUỒN/GIẢI TRÌNH",IF(J139="","CHƯA KẾT LUẬN NGƯỜI CẦN BỐ TRÍ",IF(L139&lt;&gt;"Đã kiểm chứng","CHỜ XÁC NHẬN NGHIỆP VỤ","ĐẠT")))))))))))))))))</f>
        <v/>
      </c>
      <c r="N139" s="83" t="str">
        <f>IF(A139="","",COUNTIFS('3. B1_KhoiLuong'!$B$3:$B$202,A139,'3. B1_KhoiLuong'!$R$3:$R$202,"&lt;&gt;ĐẠT"))</f>
        <v/>
      </c>
    </row>
    <row r="140" spans="1:14" ht="18.75">
      <c r="A140" s="81"/>
      <c r="B140" s="81"/>
      <c r="C140" s="84" t="str">
        <f>IF(A140="","",IF(COUNTIFS('3. B1_KhoiLuong'!$B$3:$B$202,A140,'3. B1_KhoiLuong'!$R$3:$R$202,"ĐẠT")=0,"",SUMIFS('3. B1_KhoiLuong'!$G$3:$G$202,'3. B1_KhoiLuong'!$B$3:$B$202,A140,'3. B1_KhoiLuong'!$R$3:$R$202,"ĐẠT")))</f>
        <v/>
      </c>
      <c r="D140" s="84" t="str">
        <f>IF(A140="","",SUMIFS('5. B2_ThayDoi'!$F$3:$F$202,'5. B2_ThayDoi'!$B$3:$B$202,A140))</f>
        <v/>
      </c>
      <c r="E140" s="84" t="str">
        <f t="shared" si="8"/>
        <v/>
      </c>
      <c r="F140" s="85" t="str">
        <f>IF(A140="","",IFERROR(IF(INDEX('6. C1_VTVL'!$E$3:$E$202,MATCH(A140,'6. C1_VTVL'!$A$3:$A$202,0))="","",INDEX('6. C1_VTVL'!$E$3:$E$202,MATCH(A140,'6. C1_VTVL'!$A$3:$A$202,0))),""))</f>
        <v/>
      </c>
      <c r="G140" s="86" t="str">
        <f t="shared" si="9"/>
        <v/>
      </c>
      <c r="H140" s="81"/>
      <c r="I140" s="81"/>
      <c r="J140" s="81"/>
      <c r="K140" s="81"/>
      <c r="L140" s="81"/>
      <c r="M140" s="83" t="str">
        <f>IF(A140="","",IF(NOT(OR(B140="PP138",B140="PP139",B140="PP140",B140="PP138+PP139",B140="PP138+PP140",B140="PP139+PP140")),"PHƯƠNG PHÁP KHÔNG HỢP LỆ",IF(COUNTIF('[273]6'!$A$3:$A$202,A140)&gt;1,"TRÙNG MÃ VTVL Ở C138",IF(AND(ISNUMBER(SEARCH("PP139",B140)),IFERROR(INDEX('[273]6'!$K$3:$K$202,MATCH(A140,'[273]6'!$A$3:$A$202,0)),"")&lt;&gt;"ĐẠT"),"PP139: C138 CHƯA ĐỦ CĂN CỨ",IF(A140="","",IF(COUNTIF('[273]6'!$A$3:$A$202,A140)=0,"MÃ VTVL CHƯA CÓ Ở C138",IF(COUNTIF($A$3:$A$202,A140)&gt;1,"TRÙNG MÃ VTVL",IF(B140="","CHƯA CHỌN PHƯƠNG PHÁP",IF(AND(ISNUMBER(SEARCH("PP139",B140)),E140&lt;&gt;"",E140&lt;0),"GIỜ RÒNG ÂM – KIỂM TRA B139",IF(AND(ISNUMBER(SEARCH("PP139",B140)),G140=""),"PP139: THIẾU GIỜ B138 HOẶC QUỸ GIỜ",IF(AND(ISNUMBER(SEARCH("PP139",B140)),N140&gt;0),"PP139: CÒN DÒNG B138 CHƯA ĐẠT",IF(AND(ISNUMBER(SEARCH("PP139",B140)),COUNTIFS('[274]4'!$B$3:$B$202,A140,'[274]4'!$M$3:$M$202,"&lt;&gt;Ước lượng tham khảo",'[274]4'!$P$3:$P$202,"&lt;&gt;ĐẠT")&gt;0),"PP139: B139 CHƯA ĐỦ CĂN CỨ",IF(AND(ISNUMBER(SEARCH("PP138",B140)),H140=""),"PP138: THIẾU SỐ NGƯỜI",IF(AND(ISNUMBER(SEARCH("PP140",B140)),I140=""),"PP140: THIẾU SỐ NGƯỜI",IF(K140="","THIẾU NGUỒN/GIẢI TRÌNH",IF(J140="","CHƯA KẾT LUẬN NGƯỜI CẦN BỐ TRÍ",IF(L140&lt;&gt;"Đã kiểm chứng","CHỜ XÁC NHẬN NGHIỆP VỤ","ĐẠT")))))))))))))))))</f>
        <v/>
      </c>
      <c r="N140" s="83" t="str">
        <f>IF(A140="","",COUNTIFS('3. B1_KhoiLuong'!$B$3:$B$202,A140,'3. B1_KhoiLuong'!$R$3:$R$202,"&lt;&gt;ĐẠT"))</f>
        <v/>
      </c>
    </row>
    <row r="141" spans="1:14" ht="18.75">
      <c r="A141" s="81"/>
      <c r="B141" s="81"/>
      <c r="C141" s="84" t="str">
        <f>IF(A141="","",IF(COUNTIFS('3. B1_KhoiLuong'!$B$3:$B$202,A141,'3. B1_KhoiLuong'!$R$3:$R$202,"ĐẠT")=0,"",SUMIFS('3. B1_KhoiLuong'!$G$3:$G$202,'3. B1_KhoiLuong'!$B$3:$B$202,A141,'3. B1_KhoiLuong'!$R$3:$R$202,"ĐẠT")))</f>
        <v/>
      </c>
      <c r="D141" s="84" t="str">
        <f>IF(A141="","",SUMIFS('5. B2_ThayDoi'!$F$3:$F$202,'5. B2_ThayDoi'!$B$3:$B$202,A141))</f>
        <v/>
      </c>
      <c r="E141" s="84" t="str">
        <f t="shared" si="8"/>
        <v/>
      </c>
      <c r="F141" s="85" t="str">
        <f>IF(A141="","",IFERROR(IF(INDEX('6. C1_VTVL'!$E$3:$E$202,MATCH(A141,'6. C1_VTVL'!$A$3:$A$202,0))="","",INDEX('6. C1_VTVL'!$E$3:$E$202,MATCH(A141,'6. C1_VTVL'!$A$3:$A$202,0))),""))</f>
        <v/>
      </c>
      <c r="G141" s="86" t="str">
        <f t="shared" si="9"/>
        <v/>
      </c>
      <c r="H141" s="81"/>
      <c r="I141" s="81"/>
      <c r="J141" s="81"/>
      <c r="K141" s="81"/>
      <c r="L141" s="81"/>
      <c r="M141" s="83" t="str">
        <f>IF(A141="","",IF(NOT(OR(B141="PP139",B141="PP140",B141="PP141",B141="PP139+PP140",B141="PP139+PP141",B141="PP140+PP141")),"PHƯƠNG PHÁP KHÔNG HỢP LỆ",IF(COUNTIF('[275]6'!$A$3:$A$202,A141)&gt;1,"TRÙNG MÃ VTVL Ở C139",IF(AND(ISNUMBER(SEARCH("PP140",B141)),IFERROR(INDEX('[275]6'!$K$3:$K$202,MATCH(A141,'[275]6'!$A$3:$A$202,0)),"")&lt;&gt;"ĐẠT"),"PP140: C139 CHƯA ĐỦ CĂN CỨ",IF(A141="","",IF(COUNTIF('[275]6'!$A$3:$A$202,A141)=0,"MÃ VTVL CHƯA CÓ Ở C139",IF(COUNTIF($A$3:$A$202,A141)&gt;1,"TRÙNG MÃ VTVL",IF(B141="","CHƯA CHỌN PHƯƠNG PHÁP",IF(AND(ISNUMBER(SEARCH("PP140",B141)),E141&lt;&gt;"",E141&lt;0),"GIỜ RÒNG ÂM – KIỂM TRA B140",IF(AND(ISNUMBER(SEARCH("PP140",B141)),G141=""),"PP140: THIẾU GIỜ B139 HOẶC QUỸ GIỜ",IF(AND(ISNUMBER(SEARCH("PP140",B141)),N141&gt;0),"PP140: CÒN DÒNG B139 CHƯA ĐẠT",IF(AND(ISNUMBER(SEARCH("PP140",B141)),COUNTIFS('[276]4'!$B$3:$B$202,A141,'[276]4'!$M$3:$M$202,"&lt;&gt;Ước lượng tham khảo",'[276]4'!$P$3:$P$202,"&lt;&gt;ĐẠT")&gt;0),"PP140: B140 CHƯA ĐỦ CĂN CỨ",IF(AND(ISNUMBER(SEARCH("PP139",B141)),H141=""),"PP139: THIẾU SỐ NGƯỜI",IF(AND(ISNUMBER(SEARCH("PP141",B141)),I141=""),"PP141: THIẾU SỐ NGƯỜI",IF(K141="","THIẾU NGUỒN/GIẢI TRÌNH",IF(J141="","CHƯA KẾT LUẬN NGƯỜI CẦN BỐ TRÍ",IF(L141&lt;&gt;"Đã kiểm chứng","CHỜ XÁC NHẬN NGHIỆP VỤ","ĐẠT")))))))))))))))))</f>
        <v/>
      </c>
      <c r="N141" s="83" t="str">
        <f>IF(A141="","",COUNTIFS('3. B1_KhoiLuong'!$B$3:$B$202,A141,'3. B1_KhoiLuong'!$R$3:$R$202,"&lt;&gt;ĐẠT"))</f>
        <v/>
      </c>
    </row>
    <row r="142" spans="1:14" ht="18.75">
      <c r="A142" s="81"/>
      <c r="B142" s="81"/>
      <c r="C142" s="84" t="str">
        <f>IF(A142="","",IF(COUNTIFS('3. B1_KhoiLuong'!$B$3:$B$202,A142,'3. B1_KhoiLuong'!$R$3:$R$202,"ĐẠT")=0,"",SUMIFS('3. B1_KhoiLuong'!$G$3:$G$202,'3. B1_KhoiLuong'!$B$3:$B$202,A142,'3. B1_KhoiLuong'!$R$3:$R$202,"ĐẠT")))</f>
        <v/>
      </c>
      <c r="D142" s="84" t="str">
        <f>IF(A142="","",SUMIFS('5. B2_ThayDoi'!$F$3:$F$202,'5. B2_ThayDoi'!$B$3:$B$202,A142))</f>
        <v/>
      </c>
      <c r="E142" s="84" t="str">
        <f t="shared" si="8"/>
        <v/>
      </c>
      <c r="F142" s="85" t="str">
        <f>IF(A142="","",IFERROR(IF(INDEX('6. C1_VTVL'!$E$3:$E$202,MATCH(A142,'6. C1_VTVL'!$A$3:$A$202,0))="","",INDEX('6. C1_VTVL'!$E$3:$E$202,MATCH(A142,'6. C1_VTVL'!$A$3:$A$202,0))),""))</f>
        <v/>
      </c>
      <c r="G142" s="86" t="str">
        <f t="shared" si="9"/>
        <v/>
      </c>
      <c r="H142" s="81"/>
      <c r="I142" s="81"/>
      <c r="J142" s="81"/>
      <c r="K142" s="81"/>
      <c r="L142" s="81"/>
      <c r="M142" s="83" t="str">
        <f>IF(A142="","",IF(NOT(OR(B142="PP140",B142="PP141",B142="PP142",B142="PP140+PP141",B142="PP140+PP142",B142="PP141+PP142")),"PHƯƠNG PHÁP KHÔNG HỢP LỆ",IF(COUNTIF('[277]6'!$A$3:$A$202,A142)&gt;1,"TRÙNG MÃ VTVL Ở C140",IF(AND(ISNUMBER(SEARCH("PP141",B142)),IFERROR(INDEX('[277]6'!$K$3:$K$202,MATCH(A142,'[277]6'!$A$3:$A$202,0)),"")&lt;&gt;"ĐẠT"),"PP141: C140 CHƯA ĐỦ CĂN CỨ",IF(A142="","",IF(COUNTIF('[277]6'!$A$3:$A$202,A142)=0,"MÃ VTVL CHƯA CÓ Ở C140",IF(COUNTIF($A$3:$A$202,A142)&gt;1,"TRÙNG MÃ VTVL",IF(B142="","CHƯA CHỌN PHƯƠNG PHÁP",IF(AND(ISNUMBER(SEARCH("PP141",B142)),E142&lt;&gt;"",E142&lt;0),"GIỜ RÒNG ÂM – KIỂM TRA B141",IF(AND(ISNUMBER(SEARCH("PP141",B142)),G142=""),"PP141: THIẾU GIỜ B140 HOẶC QUỸ GIỜ",IF(AND(ISNUMBER(SEARCH("PP141",B142)),N142&gt;0),"PP141: CÒN DÒNG B140 CHƯA ĐẠT",IF(AND(ISNUMBER(SEARCH("PP141",B142)),COUNTIFS('[278]4'!$B$3:$B$202,A142,'[278]4'!$M$3:$M$202,"&lt;&gt;Ước lượng tham khảo",'[278]4'!$P$3:$P$202,"&lt;&gt;ĐẠT")&gt;0),"PP141: B141 CHƯA ĐỦ CĂN CỨ",IF(AND(ISNUMBER(SEARCH("PP140",B142)),H142=""),"PP140: THIẾU SỐ NGƯỜI",IF(AND(ISNUMBER(SEARCH("PP142",B142)),I142=""),"PP142: THIẾU SỐ NGƯỜI",IF(K142="","THIẾU NGUỒN/GIẢI TRÌNH",IF(J142="","CHƯA KẾT LUẬN NGƯỜI CẦN BỐ TRÍ",IF(L142&lt;&gt;"Đã kiểm chứng","CHỜ XÁC NHẬN NGHIỆP VỤ","ĐẠT")))))))))))))))))</f>
        <v/>
      </c>
      <c r="N142" s="83" t="str">
        <f>IF(A142="","",COUNTIFS('3. B1_KhoiLuong'!$B$3:$B$202,A142,'3. B1_KhoiLuong'!$R$3:$R$202,"&lt;&gt;ĐẠT"))</f>
        <v/>
      </c>
    </row>
    <row r="143" spans="1:14" ht="18.75">
      <c r="A143" s="81"/>
      <c r="B143" s="81"/>
      <c r="C143" s="84" t="str">
        <f>IF(A143="","",IF(COUNTIFS('3. B1_KhoiLuong'!$B$3:$B$202,A143,'3. B1_KhoiLuong'!$R$3:$R$202,"ĐẠT")=0,"",SUMIFS('3. B1_KhoiLuong'!$G$3:$G$202,'3. B1_KhoiLuong'!$B$3:$B$202,A143,'3. B1_KhoiLuong'!$R$3:$R$202,"ĐẠT")))</f>
        <v/>
      </c>
      <c r="D143" s="84" t="str">
        <f>IF(A143="","",SUMIFS('5. B2_ThayDoi'!$F$3:$F$202,'5. B2_ThayDoi'!$B$3:$B$202,A143))</f>
        <v/>
      </c>
      <c r="E143" s="84" t="str">
        <f t="shared" si="8"/>
        <v/>
      </c>
      <c r="F143" s="85" t="str">
        <f>IF(A143="","",IFERROR(IF(INDEX('6. C1_VTVL'!$E$3:$E$202,MATCH(A143,'6. C1_VTVL'!$A$3:$A$202,0))="","",INDEX('6. C1_VTVL'!$E$3:$E$202,MATCH(A143,'6. C1_VTVL'!$A$3:$A$202,0))),""))</f>
        <v/>
      </c>
      <c r="G143" s="86" t="str">
        <f t="shared" si="9"/>
        <v/>
      </c>
      <c r="H143" s="81"/>
      <c r="I143" s="81"/>
      <c r="J143" s="81"/>
      <c r="K143" s="81"/>
      <c r="L143" s="81"/>
      <c r="M143" s="83" t="str">
        <f>IF(A143="","",IF(NOT(OR(B143="PP141",B143="PP142",B143="PP143",B143="PP141+PP142",B143="PP141+PP143",B143="PP142+PP143")),"PHƯƠNG PHÁP KHÔNG HỢP LỆ",IF(COUNTIF('[279]6'!$A$3:$A$202,A143)&gt;1,"TRÙNG MÃ VTVL Ở C141",IF(AND(ISNUMBER(SEARCH("PP142",B143)),IFERROR(INDEX('[279]6'!$K$3:$K$202,MATCH(A143,'[279]6'!$A$3:$A$202,0)),"")&lt;&gt;"ĐẠT"),"PP142: C141 CHƯA ĐỦ CĂN CỨ",IF(A143="","",IF(COUNTIF('[279]6'!$A$3:$A$202,A143)=0,"MÃ VTVL CHƯA CÓ Ở C141",IF(COUNTIF($A$3:$A$202,A143)&gt;1,"TRÙNG MÃ VTVL",IF(B143="","CHƯA CHỌN PHƯƠNG PHÁP",IF(AND(ISNUMBER(SEARCH("PP142",B143)),E143&lt;&gt;"",E143&lt;0),"GIỜ RÒNG ÂM – KIỂM TRA B142",IF(AND(ISNUMBER(SEARCH("PP142",B143)),G143=""),"PP142: THIẾU GIỜ B141 HOẶC QUỸ GIỜ",IF(AND(ISNUMBER(SEARCH("PP142",B143)),N143&gt;0),"PP142: CÒN DÒNG B141 CHƯA ĐẠT",IF(AND(ISNUMBER(SEARCH("PP142",B143)),COUNTIFS('[280]4'!$B$3:$B$202,A143,'[280]4'!$M$3:$M$202,"&lt;&gt;Ước lượng tham khảo",'[280]4'!$P$3:$P$202,"&lt;&gt;ĐẠT")&gt;0),"PP142: B142 CHƯA ĐỦ CĂN CỨ",IF(AND(ISNUMBER(SEARCH("PP141",B143)),H143=""),"PP141: THIẾU SỐ NGƯỜI",IF(AND(ISNUMBER(SEARCH("PP143",B143)),I143=""),"PP143: THIẾU SỐ NGƯỜI",IF(K143="","THIẾU NGUỒN/GIẢI TRÌNH",IF(J143="","CHƯA KẾT LUẬN NGƯỜI CẦN BỐ TRÍ",IF(L143&lt;&gt;"Đã kiểm chứng","CHỜ XÁC NHẬN NGHIỆP VỤ","ĐẠT")))))))))))))))))</f>
        <v/>
      </c>
      <c r="N143" s="83" t="str">
        <f>IF(A143="","",COUNTIFS('3. B1_KhoiLuong'!$B$3:$B$202,A143,'3. B1_KhoiLuong'!$R$3:$R$202,"&lt;&gt;ĐẠT"))</f>
        <v/>
      </c>
    </row>
    <row r="144" spans="1:14" ht="18.75">
      <c r="A144" s="81"/>
      <c r="B144" s="81"/>
      <c r="C144" s="84" t="str">
        <f>IF(A144="","",IF(COUNTIFS('3. B1_KhoiLuong'!$B$3:$B$202,A144,'3. B1_KhoiLuong'!$R$3:$R$202,"ĐẠT")=0,"",SUMIFS('3. B1_KhoiLuong'!$G$3:$G$202,'3. B1_KhoiLuong'!$B$3:$B$202,A144,'3. B1_KhoiLuong'!$R$3:$R$202,"ĐẠT")))</f>
        <v/>
      </c>
      <c r="D144" s="84" t="str">
        <f>IF(A144="","",SUMIFS('5. B2_ThayDoi'!$F$3:$F$202,'5. B2_ThayDoi'!$B$3:$B$202,A144))</f>
        <v/>
      </c>
      <c r="E144" s="84" t="str">
        <f t="shared" si="8"/>
        <v/>
      </c>
      <c r="F144" s="85" t="str">
        <f>IF(A144="","",IFERROR(IF(INDEX('6. C1_VTVL'!$E$3:$E$202,MATCH(A144,'6. C1_VTVL'!$A$3:$A$202,0))="","",INDEX('6. C1_VTVL'!$E$3:$E$202,MATCH(A144,'6. C1_VTVL'!$A$3:$A$202,0))),""))</f>
        <v/>
      </c>
      <c r="G144" s="86" t="str">
        <f t="shared" si="9"/>
        <v/>
      </c>
      <c r="H144" s="81"/>
      <c r="I144" s="81"/>
      <c r="J144" s="81"/>
      <c r="K144" s="81"/>
      <c r="L144" s="81"/>
      <c r="M144" s="83" t="str">
        <f>IF(A144="","",IF(NOT(OR(B144="PP142",B144="PP143",B144="PP144",B144="PP142+PP143",B144="PP142+PP144",B144="PP143+PP144")),"PHƯƠNG PHÁP KHÔNG HỢP LỆ",IF(COUNTIF('[281]6'!$A$3:$A$202,A144)&gt;1,"TRÙNG MÃ VTVL Ở C142",IF(AND(ISNUMBER(SEARCH("PP143",B144)),IFERROR(INDEX('[281]6'!$K$3:$K$202,MATCH(A144,'[281]6'!$A$3:$A$202,0)),"")&lt;&gt;"ĐẠT"),"PP143: C142 CHƯA ĐỦ CĂN CỨ",IF(A144="","",IF(COUNTIF('[281]6'!$A$3:$A$202,A144)=0,"MÃ VTVL CHƯA CÓ Ở C142",IF(COUNTIF($A$3:$A$202,A144)&gt;1,"TRÙNG MÃ VTVL",IF(B144="","CHƯA CHỌN PHƯƠNG PHÁP",IF(AND(ISNUMBER(SEARCH("PP143",B144)),E144&lt;&gt;"",E144&lt;0),"GIỜ RÒNG ÂM – KIỂM TRA B143",IF(AND(ISNUMBER(SEARCH("PP143",B144)),G144=""),"PP143: THIẾU GIỜ B142 HOẶC QUỸ GIỜ",IF(AND(ISNUMBER(SEARCH("PP143",B144)),N144&gt;0),"PP143: CÒN DÒNG B142 CHƯA ĐẠT",IF(AND(ISNUMBER(SEARCH("PP143",B144)),COUNTIFS('[282]4'!$B$3:$B$202,A144,'[282]4'!$M$3:$M$202,"&lt;&gt;Ước lượng tham khảo",'[282]4'!$P$3:$P$202,"&lt;&gt;ĐẠT")&gt;0),"PP143: B143 CHƯA ĐỦ CĂN CỨ",IF(AND(ISNUMBER(SEARCH("PP142",B144)),H144=""),"PP142: THIẾU SỐ NGƯỜI",IF(AND(ISNUMBER(SEARCH("PP144",B144)),I144=""),"PP144: THIẾU SỐ NGƯỜI",IF(K144="","THIẾU NGUỒN/GIẢI TRÌNH",IF(J144="","CHƯA KẾT LUẬN NGƯỜI CẦN BỐ TRÍ",IF(L144&lt;&gt;"Đã kiểm chứng","CHỜ XÁC NHẬN NGHIỆP VỤ","ĐẠT")))))))))))))))))</f>
        <v/>
      </c>
      <c r="N144" s="83" t="str">
        <f>IF(A144="","",COUNTIFS('3. B1_KhoiLuong'!$B$3:$B$202,A144,'3. B1_KhoiLuong'!$R$3:$R$202,"&lt;&gt;ĐẠT"))</f>
        <v/>
      </c>
    </row>
    <row r="145" spans="1:14" ht="18.75">
      <c r="A145" s="81"/>
      <c r="B145" s="81"/>
      <c r="C145" s="84" t="str">
        <f>IF(A145="","",IF(COUNTIFS('3. B1_KhoiLuong'!$B$3:$B$202,A145,'3. B1_KhoiLuong'!$R$3:$R$202,"ĐẠT")=0,"",SUMIFS('3. B1_KhoiLuong'!$G$3:$G$202,'3. B1_KhoiLuong'!$B$3:$B$202,A145,'3. B1_KhoiLuong'!$R$3:$R$202,"ĐẠT")))</f>
        <v/>
      </c>
      <c r="D145" s="84" t="str">
        <f>IF(A145="","",SUMIFS('5. B2_ThayDoi'!$F$3:$F$202,'5. B2_ThayDoi'!$B$3:$B$202,A145))</f>
        <v/>
      </c>
      <c r="E145" s="84" t="str">
        <f t="shared" si="8"/>
        <v/>
      </c>
      <c r="F145" s="85" t="str">
        <f>IF(A145="","",IFERROR(IF(INDEX('6. C1_VTVL'!$E$3:$E$202,MATCH(A145,'6. C1_VTVL'!$A$3:$A$202,0))="","",INDEX('6. C1_VTVL'!$E$3:$E$202,MATCH(A145,'6. C1_VTVL'!$A$3:$A$202,0))),""))</f>
        <v/>
      </c>
      <c r="G145" s="86" t="str">
        <f t="shared" si="9"/>
        <v/>
      </c>
      <c r="H145" s="81"/>
      <c r="I145" s="81"/>
      <c r="J145" s="81"/>
      <c r="K145" s="81"/>
      <c r="L145" s="81"/>
      <c r="M145" s="83" t="str">
        <f>IF(A145="","",IF(NOT(OR(B145="PP143",B145="PP144",B145="PP145",B145="PP143+PP144",B145="PP143+PP145",B145="PP144+PP145")),"PHƯƠNG PHÁP KHÔNG HỢP LỆ",IF(COUNTIF('[283]6'!$A$3:$A$202,A145)&gt;1,"TRÙNG MÃ VTVL Ở C143",IF(AND(ISNUMBER(SEARCH("PP144",B145)),IFERROR(INDEX('[283]6'!$K$3:$K$202,MATCH(A145,'[283]6'!$A$3:$A$202,0)),"")&lt;&gt;"ĐẠT"),"PP144: C143 CHƯA ĐỦ CĂN CỨ",IF(A145="","",IF(COUNTIF('[283]6'!$A$3:$A$202,A145)=0,"MÃ VTVL CHƯA CÓ Ở C143",IF(COUNTIF($A$3:$A$202,A145)&gt;1,"TRÙNG MÃ VTVL",IF(B145="","CHƯA CHỌN PHƯƠNG PHÁP",IF(AND(ISNUMBER(SEARCH("PP144",B145)),E145&lt;&gt;"",E145&lt;0),"GIỜ RÒNG ÂM – KIỂM TRA B144",IF(AND(ISNUMBER(SEARCH("PP144",B145)),G145=""),"PP144: THIẾU GIỜ B143 HOẶC QUỸ GIỜ",IF(AND(ISNUMBER(SEARCH("PP144",B145)),N145&gt;0),"PP144: CÒN DÒNG B143 CHƯA ĐẠT",IF(AND(ISNUMBER(SEARCH("PP144",B145)),COUNTIFS('[284]4'!$B$3:$B$202,A145,'[284]4'!$M$3:$M$202,"&lt;&gt;Ước lượng tham khảo",'[284]4'!$P$3:$P$202,"&lt;&gt;ĐẠT")&gt;0),"PP144: B144 CHƯA ĐỦ CĂN CỨ",IF(AND(ISNUMBER(SEARCH("PP143",B145)),H145=""),"PP143: THIẾU SỐ NGƯỜI",IF(AND(ISNUMBER(SEARCH("PP145",B145)),I145=""),"PP145: THIẾU SỐ NGƯỜI",IF(K145="","THIẾU NGUỒN/GIẢI TRÌNH",IF(J145="","CHƯA KẾT LUẬN NGƯỜI CẦN BỐ TRÍ",IF(L145&lt;&gt;"Đã kiểm chứng","CHỜ XÁC NHẬN NGHIỆP VỤ","ĐẠT")))))))))))))))))</f>
        <v/>
      </c>
      <c r="N145" s="83" t="str">
        <f>IF(A145="","",COUNTIFS('3. B1_KhoiLuong'!$B$3:$B$202,A145,'3. B1_KhoiLuong'!$R$3:$R$202,"&lt;&gt;ĐẠT"))</f>
        <v/>
      </c>
    </row>
    <row r="146" spans="1:14" ht="18.75">
      <c r="A146" s="81"/>
      <c r="B146" s="81"/>
      <c r="C146" s="84" t="str">
        <f>IF(A146="","",IF(COUNTIFS('3. B1_KhoiLuong'!$B$3:$B$202,A146,'3. B1_KhoiLuong'!$R$3:$R$202,"ĐẠT")=0,"",SUMIFS('3. B1_KhoiLuong'!$G$3:$G$202,'3. B1_KhoiLuong'!$B$3:$B$202,A146,'3. B1_KhoiLuong'!$R$3:$R$202,"ĐẠT")))</f>
        <v/>
      </c>
      <c r="D146" s="84" t="str">
        <f>IF(A146="","",SUMIFS('5. B2_ThayDoi'!$F$3:$F$202,'5. B2_ThayDoi'!$B$3:$B$202,A146))</f>
        <v/>
      </c>
      <c r="E146" s="84" t="str">
        <f t="shared" si="8"/>
        <v/>
      </c>
      <c r="F146" s="85" t="str">
        <f>IF(A146="","",IFERROR(IF(INDEX('6. C1_VTVL'!$E$3:$E$202,MATCH(A146,'6. C1_VTVL'!$A$3:$A$202,0))="","",INDEX('6. C1_VTVL'!$E$3:$E$202,MATCH(A146,'6. C1_VTVL'!$A$3:$A$202,0))),""))</f>
        <v/>
      </c>
      <c r="G146" s="86" t="str">
        <f t="shared" si="9"/>
        <v/>
      </c>
      <c r="H146" s="81"/>
      <c r="I146" s="81"/>
      <c r="J146" s="81"/>
      <c r="K146" s="81"/>
      <c r="L146" s="81"/>
      <c r="M146" s="83" t="str">
        <f>IF(A146="","",IF(NOT(OR(B146="PP144",B146="PP145",B146="PP146",B146="PP144+PP145",B146="PP144+PP146",B146="PP145+PP146")),"PHƯƠNG PHÁP KHÔNG HỢP LỆ",IF(COUNTIF('[285]6'!$A$3:$A$202,A146)&gt;1,"TRÙNG MÃ VTVL Ở C144",IF(AND(ISNUMBER(SEARCH("PP145",B146)),IFERROR(INDEX('[285]6'!$K$3:$K$202,MATCH(A146,'[285]6'!$A$3:$A$202,0)),"")&lt;&gt;"ĐẠT"),"PP145: C144 CHƯA ĐỦ CĂN CỨ",IF(A146="","",IF(COUNTIF('[285]6'!$A$3:$A$202,A146)=0,"MÃ VTVL CHƯA CÓ Ở C144",IF(COUNTIF($A$3:$A$202,A146)&gt;1,"TRÙNG MÃ VTVL",IF(B146="","CHƯA CHỌN PHƯƠNG PHÁP",IF(AND(ISNUMBER(SEARCH("PP145",B146)),E146&lt;&gt;"",E146&lt;0),"GIỜ RÒNG ÂM – KIỂM TRA B145",IF(AND(ISNUMBER(SEARCH("PP145",B146)),G146=""),"PP145: THIẾU GIỜ B144 HOẶC QUỸ GIỜ",IF(AND(ISNUMBER(SEARCH("PP145",B146)),N146&gt;0),"PP145: CÒN DÒNG B144 CHƯA ĐẠT",IF(AND(ISNUMBER(SEARCH("PP145",B146)),COUNTIFS('[286]4'!$B$3:$B$202,A146,'[286]4'!$M$3:$M$202,"&lt;&gt;Ước lượng tham khảo",'[286]4'!$P$3:$P$202,"&lt;&gt;ĐẠT")&gt;0),"PP145: B145 CHƯA ĐỦ CĂN CỨ",IF(AND(ISNUMBER(SEARCH("PP144",B146)),H146=""),"PP144: THIẾU SỐ NGƯỜI",IF(AND(ISNUMBER(SEARCH("PP146",B146)),I146=""),"PP146: THIẾU SỐ NGƯỜI",IF(K146="","THIẾU NGUỒN/GIẢI TRÌNH",IF(J146="","CHƯA KẾT LUẬN NGƯỜI CẦN BỐ TRÍ",IF(L146&lt;&gt;"Đã kiểm chứng","CHỜ XÁC NHẬN NGHIỆP VỤ","ĐẠT")))))))))))))))))</f>
        <v/>
      </c>
      <c r="N146" s="83" t="str">
        <f>IF(A146="","",COUNTIFS('3. B1_KhoiLuong'!$B$3:$B$202,A146,'3. B1_KhoiLuong'!$R$3:$R$202,"&lt;&gt;ĐẠT"))</f>
        <v/>
      </c>
    </row>
    <row r="147" spans="1:14" ht="18.75">
      <c r="A147" s="81"/>
      <c r="B147" s="81"/>
      <c r="C147" s="84" t="str">
        <f>IF(A147="","",IF(COUNTIFS('3. B1_KhoiLuong'!$B$3:$B$202,A147,'3. B1_KhoiLuong'!$R$3:$R$202,"ĐẠT")=0,"",SUMIFS('3. B1_KhoiLuong'!$G$3:$G$202,'3. B1_KhoiLuong'!$B$3:$B$202,A147,'3. B1_KhoiLuong'!$R$3:$R$202,"ĐẠT")))</f>
        <v/>
      </c>
      <c r="D147" s="84" t="str">
        <f>IF(A147="","",SUMIFS('5. B2_ThayDoi'!$F$3:$F$202,'5. B2_ThayDoi'!$B$3:$B$202,A147))</f>
        <v/>
      </c>
      <c r="E147" s="84" t="str">
        <f t="shared" si="8"/>
        <v/>
      </c>
      <c r="F147" s="85" t="str">
        <f>IF(A147="","",IFERROR(IF(INDEX('6. C1_VTVL'!$E$3:$E$202,MATCH(A147,'6. C1_VTVL'!$A$3:$A$202,0))="","",INDEX('6. C1_VTVL'!$E$3:$E$202,MATCH(A147,'6. C1_VTVL'!$A$3:$A$202,0))),""))</f>
        <v/>
      </c>
      <c r="G147" s="86" t="str">
        <f t="shared" si="9"/>
        <v/>
      </c>
      <c r="H147" s="81"/>
      <c r="I147" s="81"/>
      <c r="J147" s="81"/>
      <c r="K147" s="81"/>
      <c r="L147" s="81"/>
      <c r="M147" s="83" t="str">
        <f>IF(A147="","",IF(NOT(OR(B147="PP145",B147="PP146",B147="PP147",B147="PP145+PP146",B147="PP145+PP147",B147="PP146+PP147")),"PHƯƠNG PHÁP KHÔNG HỢP LỆ",IF(COUNTIF('[287]6'!$A$3:$A$202,A147)&gt;1,"TRÙNG MÃ VTVL Ở C145",IF(AND(ISNUMBER(SEARCH("PP146",B147)),IFERROR(INDEX('[287]6'!$K$3:$K$202,MATCH(A147,'[287]6'!$A$3:$A$202,0)),"")&lt;&gt;"ĐẠT"),"PP146: C145 CHƯA ĐỦ CĂN CỨ",IF(A147="","",IF(COUNTIF('[287]6'!$A$3:$A$202,A147)=0,"MÃ VTVL CHƯA CÓ Ở C145",IF(COUNTIF($A$3:$A$202,A147)&gt;1,"TRÙNG MÃ VTVL",IF(B147="","CHƯA CHỌN PHƯƠNG PHÁP",IF(AND(ISNUMBER(SEARCH("PP146",B147)),E147&lt;&gt;"",E147&lt;0),"GIỜ RÒNG ÂM – KIỂM TRA B146",IF(AND(ISNUMBER(SEARCH("PP146",B147)),G147=""),"PP146: THIẾU GIỜ B145 HOẶC QUỸ GIỜ",IF(AND(ISNUMBER(SEARCH("PP146",B147)),N147&gt;0),"PP146: CÒN DÒNG B145 CHƯA ĐẠT",IF(AND(ISNUMBER(SEARCH("PP146",B147)),COUNTIFS('[288]4'!$B$3:$B$202,A147,'[288]4'!$M$3:$M$202,"&lt;&gt;Ước lượng tham khảo",'[288]4'!$P$3:$P$202,"&lt;&gt;ĐẠT")&gt;0),"PP146: B146 CHƯA ĐỦ CĂN CỨ",IF(AND(ISNUMBER(SEARCH("PP145",B147)),H147=""),"PP145: THIẾU SỐ NGƯỜI",IF(AND(ISNUMBER(SEARCH("PP147",B147)),I147=""),"PP147: THIẾU SỐ NGƯỜI",IF(K147="","THIẾU NGUỒN/GIẢI TRÌNH",IF(J147="","CHƯA KẾT LUẬN NGƯỜI CẦN BỐ TRÍ",IF(L147&lt;&gt;"Đã kiểm chứng","CHỜ XÁC NHẬN NGHIỆP VỤ","ĐẠT")))))))))))))))))</f>
        <v/>
      </c>
      <c r="N147" s="83" t="str">
        <f>IF(A147="","",COUNTIFS('3. B1_KhoiLuong'!$B$3:$B$202,A147,'3. B1_KhoiLuong'!$R$3:$R$202,"&lt;&gt;ĐẠT"))</f>
        <v/>
      </c>
    </row>
    <row r="148" spans="1:14" ht="18.75">
      <c r="A148" s="81"/>
      <c r="B148" s="81"/>
      <c r="C148" s="84" t="str">
        <f>IF(A148="","",IF(COUNTIFS('3. B1_KhoiLuong'!$B$3:$B$202,A148,'3. B1_KhoiLuong'!$R$3:$R$202,"ĐẠT")=0,"",SUMIFS('3. B1_KhoiLuong'!$G$3:$G$202,'3. B1_KhoiLuong'!$B$3:$B$202,A148,'3. B1_KhoiLuong'!$R$3:$R$202,"ĐẠT")))</f>
        <v/>
      </c>
      <c r="D148" s="84" t="str">
        <f>IF(A148="","",SUMIFS('5. B2_ThayDoi'!$F$3:$F$202,'5. B2_ThayDoi'!$B$3:$B$202,A148))</f>
        <v/>
      </c>
      <c r="E148" s="84" t="str">
        <f t="shared" si="8"/>
        <v/>
      </c>
      <c r="F148" s="85" t="str">
        <f>IF(A148="","",IFERROR(IF(INDEX('6. C1_VTVL'!$E$3:$E$202,MATCH(A148,'6. C1_VTVL'!$A$3:$A$202,0))="","",INDEX('6. C1_VTVL'!$E$3:$E$202,MATCH(A148,'6. C1_VTVL'!$A$3:$A$202,0))),""))</f>
        <v/>
      </c>
      <c r="G148" s="86" t="str">
        <f t="shared" si="9"/>
        <v/>
      </c>
      <c r="H148" s="81"/>
      <c r="I148" s="81"/>
      <c r="J148" s="81"/>
      <c r="K148" s="81"/>
      <c r="L148" s="81"/>
      <c r="M148" s="83" t="str">
        <f>IF(A148="","",IF(NOT(OR(B148="PP146",B148="PP147",B148="PP148",B148="PP146+PP147",B148="PP146+PP148",B148="PP147+PP148")),"PHƯƠNG PHÁP KHÔNG HỢP LỆ",IF(COUNTIF('[289]6'!$A$3:$A$202,A148)&gt;1,"TRÙNG MÃ VTVL Ở C146",IF(AND(ISNUMBER(SEARCH("PP147",B148)),IFERROR(INDEX('[289]6'!$K$3:$K$202,MATCH(A148,'[289]6'!$A$3:$A$202,0)),"")&lt;&gt;"ĐẠT"),"PP147: C146 CHƯA ĐỦ CĂN CỨ",IF(A148="","",IF(COUNTIF('[289]6'!$A$3:$A$202,A148)=0,"MÃ VTVL CHƯA CÓ Ở C146",IF(COUNTIF($A$3:$A$202,A148)&gt;1,"TRÙNG MÃ VTVL",IF(B148="","CHƯA CHỌN PHƯƠNG PHÁP",IF(AND(ISNUMBER(SEARCH("PP147",B148)),E148&lt;&gt;"",E148&lt;0),"GIỜ RÒNG ÂM – KIỂM TRA B147",IF(AND(ISNUMBER(SEARCH("PP147",B148)),G148=""),"PP147: THIẾU GIỜ B146 HOẶC QUỸ GIỜ",IF(AND(ISNUMBER(SEARCH("PP147",B148)),N148&gt;0),"PP147: CÒN DÒNG B146 CHƯA ĐẠT",IF(AND(ISNUMBER(SEARCH("PP147",B148)),COUNTIFS('[290]4'!$B$3:$B$202,A148,'[290]4'!$M$3:$M$202,"&lt;&gt;Ước lượng tham khảo",'[290]4'!$P$3:$P$202,"&lt;&gt;ĐẠT")&gt;0),"PP147: B147 CHƯA ĐỦ CĂN CỨ",IF(AND(ISNUMBER(SEARCH("PP146",B148)),H148=""),"PP146: THIẾU SỐ NGƯỜI",IF(AND(ISNUMBER(SEARCH("PP148",B148)),I148=""),"PP148: THIẾU SỐ NGƯỜI",IF(K148="","THIẾU NGUỒN/GIẢI TRÌNH",IF(J148="","CHƯA KẾT LUẬN NGƯỜI CẦN BỐ TRÍ",IF(L148&lt;&gt;"Đã kiểm chứng","CHỜ XÁC NHẬN NGHIỆP VỤ","ĐẠT")))))))))))))))))</f>
        <v/>
      </c>
      <c r="N148" s="83" t="str">
        <f>IF(A148="","",COUNTIFS('3. B1_KhoiLuong'!$B$3:$B$202,A148,'3. B1_KhoiLuong'!$R$3:$R$202,"&lt;&gt;ĐẠT"))</f>
        <v/>
      </c>
    </row>
    <row r="149" spans="1:14" ht="18.75">
      <c r="A149" s="81"/>
      <c r="B149" s="81"/>
      <c r="C149" s="84" t="str">
        <f>IF(A149="","",IF(COUNTIFS('3. B1_KhoiLuong'!$B$3:$B$202,A149,'3. B1_KhoiLuong'!$R$3:$R$202,"ĐẠT")=0,"",SUMIFS('3. B1_KhoiLuong'!$G$3:$G$202,'3. B1_KhoiLuong'!$B$3:$B$202,A149,'3. B1_KhoiLuong'!$R$3:$R$202,"ĐẠT")))</f>
        <v/>
      </c>
      <c r="D149" s="84" t="str">
        <f>IF(A149="","",SUMIFS('5. B2_ThayDoi'!$F$3:$F$202,'5. B2_ThayDoi'!$B$3:$B$202,A149))</f>
        <v/>
      </c>
      <c r="E149" s="84" t="str">
        <f t="shared" si="8"/>
        <v/>
      </c>
      <c r="F149" s="85" t="str">
        <f>IF(A149="","",IFERROR(IF(INDEX('6. C1_VTVL'!$E$3:$E$202,MATCH(A149,'6. C1_VTVL'!$A$3:$A$202,0))="","",INDEX('6. C1_VTVL'!$E$3:$E$202,MATCH(A149,'6. C1_VTVL'!$A$3:$A$202,0))),""))</f>
        <v/>
      </c>
      <c r="G149" s="86" t="str">
        <f t="shared" si="9"/>
        <v/>
      </c>
      <c r="H149" s="81"/>
      <c r="I149" s="81"/>
      <c r="J149" s="81"/>
      <c r="K149" s="81"/>
      <c r="L149" s="81"/>
      <c r="M149" s="83" t="str">
        <f>IF(A149="","",IF(NOT(OR(B149="PP147",B149="PP148",B149="PP149",B149="PP147+PP148",B149="PP147+PP149",B149="PP148+PP149")),"PHƯƠNG PHÁP KHÔNG HỢP LỆ",IF(COUNTIF('[291]6'!$A$3:$A$202,A149)&gt;1,"TRÙNG MÃ VTVL Ở C147",IF(AND(ISNUMBER(SEARCH("PP148",B149)),IFERROR(INDEX('[291]6'!$K$3:$K$202,MATCH(A149,'[291]6'!$A$3:$A$202,0)),"")&lt;&gt;"ĐẠT"),"PP148: C147 CHƯA ĐỦ CĂN CỨ",IF(A149="","",IF(COUNTIF('[291]6'!$A$3:$A$202,A149)=0,"MÃ VTVL CHƯA CÓ Ở C147",IF(COUNTIF($A$3:$A$202,A149)&gt;1,"TRÙNG MÃ VTVL",IF(B149="","CHƯA CHỌN PHƯƠNG PHÁP",IF(AND(ISNUMBER(SEARCH("PP148",B149)),E149&lt;&gt;"",E149&lt;0),"GIỜ RÒNG ÂM – KIỂM TRA B148",IF(AND(ISNUMBER(SEARCH("PP148",B149)),G149=""),"PP148: THIẾU GIỜ B147 HOẶC QUỸ GIỜ",IF(AND(ISNUMBER(SEARCH("PP148",B149)),N149&gt;0),"PP148: CÒN DÒNG B147 CHƯA ĐẠT",IF(AND(ISNUMBER(SEARCH("PP148",B149)),COUNTIFS('[292]4'!$B$3:$B$202,A149,'[292]4'!$M$3:$M$202,"&lt;&gt;Ước lượng tham khảo",'[292]4'!$P$3:$P$202,"&lt;&gt;ĐẠT")&gt;0),"PP148: B148 CHƯA ĐỦ CĂN CỨ",IF(AND(ISNUMBER(SEARCH("PP147",B149)),H149=""),"PP147: THIẾU SỐ NGƯỜI",IF(AND(ISNUMBER(SEARCH("PP149",B149)),I149=""),"PP149: THIẾU SỐ NGƯỜI",IF(K149="","THIẾU NGUỒN/GIẢI TRÌNH",IF(J149="","CHƯA KẾT LUẬN NGƯỜI CẦN BỐ TRÍ",IF(L149&lt;&gt;"Đã kiểm chứng","CHỜ XÁC NHẬN NGHIỆP VỤ","ĐẠT")))))))))))))))))</f>
        <v/>
      </c>
      <c r="N149" s="83" t="str">
        <f>IF(A149="","",COUNTIFS('3. B1_KhoiLuong'!$B$3:$B$202,A149,'3. B1_KhoiLuong'!$R$3:$R$202,"&lt;&gt;ĐẠT"))</f>
        <v/>
      </c>
    </row>
    <row r="150" spans="1:14" ht="18.75">
      <c r="A150" s="81"/>
      <c r="B150" s="81"/>
      <c r="C150" s="84" t="str">
        <f>IF(A150="","",IF(COUNTIFS('3. B1_KhoiLuong'!$B$3:$B$202,A150,'3. B1_KhoiLuong'!$R$3:$R$202,"ĐẠT")=0,"",SUMIFS('3. B1_KhoiLuong'!$G$3:$G$202,'3. B1_KhoiLuong'!$B$3:$B$202,A150,'3. B1_KhoiLuong'!$R$3:$R$202,"ĐẠT")))</f>
        <v/>
      </c>
      <c r="D150" s="84" t="str">
        <f>IF(A150="","",SUMIFS('5. B2_ThayDoi'!$F$3:$F$202,'5. B2_ThayDoi'!$B$3:$B$202,A150))</f>
        <v/>
      </c>
      <c r="E150" s="84" t="str">
        <f t="shared" si="8"/>
        <v/>
      </c>
      <c r="F150" s="85" t="str">
        <f>IF(A150="","",IFERROR(IF(INDEX('6. C1_VTVL'!$E$3:$E$202,MATCH(A150,'6. C1_VTVL'!$A$3:$A$202,0))="","",INDEX('6. C1_VTVL'!$E$3:$E$202,MATCH(A150,'6. C1_VTVL'!$A$3:$A$202,0))),""))</f>
        <v/>
      </c>
      <c r="G150" s="86" t="str">
        <f t="shared" si="9"/>
        <v/>
      </c>
      <c r="H150" s="81"/>
      <c r="I150" s="81"/>
      <c r="J150" s="81"/>
      <c r="K150" s="81"/>
      <c r="L150" s="81"/>
      <c r="M150" s="83" t="str">
        <f>IF(A150="","",IF(NOT(OR(B150="PP148",B150="PP149",B150="PP150",B150="PP148+PP149",B150="PP148+PP150",B150="PP149+PP150")),"PHƯƠNG PHÁP KHÔNG HỢP LỆ",IF(COUNTIF('[293]6'!$A$3:$A$202,A150)&gt;1,"TRÙNG MÃ VTVL Ở C148",IF(AND(ISNUMBER(SEARCH("PP149",B150)),IFERROR(INDEX('[293]6'!$K$3:$K$202,MATCH(A150,'[293]6'!$A$3:$A$202,0)),"")&lt;&gt;"ĐẠT"),"PP149: C148 CHƯA ĐỦ CĂN CỨ",IF(A150="","",IF(COUNTIF('[293]6'!$A$3:$A$202,A150)=0,"MÃ VTVL CHƯA CÓ Ở C148",IF(COUNTIF($A$3:$A$202,A150)&gt;1,"TRÙNG MÃ VTVL",IF(B150="","CHƯA CHỌN PHƯƠNG PHÁP",IF(AND(ISNUMBER(SEARCH("PP149",B150)),E150&lt;&gt;"",E150&lt;0),"GIỜ RÒNG ÂM – KIỂM TRA B149",IF(AND(ISNUMBER(SEARCH("PP149",B150)),G150=""),"PP149: THIẾU GIỜ B148 HOẶC QUỸ GIỜ",IF(AND(ISNUMBER(SEARCH("PP149",B150)),N150&gt;0),"PP149: CÒN DÒNG B148 CHƯA ĐẠT",IF(AND(ISNUMBER(SEARCH("PP149",B150)),COUNTIFS('[294]4'!$B$3:$B$202,A150,'[294]4'!$M$3:$M$202,"&lt;&gt;Ước lượng tham khảo",'[294]4'!$P$3:$P$202,"&lt;&gt;ĐẠT")&gt;0),"PP149: B149 CHƯA ĐỦ CĂN CỨ",IF(AND(ISNUMBER(SEARCH("PP148",B150)),H150=""),"PP148: THIẾU SỐ NGƯỜI",IF(AND(ISNUMBER(SEARCH("PP150",B150)),I150=""),"PP150: THIẾU SỐ NGƯỜI",IF(K150="","THIẾU NGUỒN/GIẢI TRÌNH",IF(J150="","CHƯA KẾT LUẬN NGƯỜI CẦN BỐ TRÍ",IF(L150&lt;&gt;"Đã kiểm chứng","CHỜ XÁC NHẬN NGHIỆP VỤ","ĐẠT")))))))))))))))))</f>
        <v/>
      </c>
      <c r="N150" s="83" t="str">
        <f>IF(A150="","",COUNTIFS('3. B1_KhoiLuong'!$B$3:$B$202,A150,'3. B1_KhoiLuong'!$R$3:$R$202,"&lt;&gt;ĐẠT"))</f>
        <v/>
      </c>
    </row>
    <row r="151" spans="1:14" ht="18.75">
      <c r="A151" s="81"/>
      <c r="B151" s="81"/>
      <c r="C151" s="84" t="str">
        <f>IF(A151="","",IF(COUNTIFS('3. B1_KhoiLuong'!$B$3:$B$202,A151,'3. B1_KhoiLuong'!$R$3:$R$202,"ĐẠT")=0,"",SUMIFS('3. B1_KhoiLuong'!$G$3:$G$202,'3. B1_KhoiLuong'!$B$3:$B$202,A151,'3. B1_KhoiLuong'!$R$3:$R$202,"ĐẠT")))</f>
        <v/>
      </c>
      <c r="D151" s="84" t="str">
        <f>IF(A151="","",SUMIFS('5. B2_ThayDoi'!$F$3:$F$202,'5. B2_ThayDoi'!$B$3:$B$202,A151))</f>
        <v/>
      </c>
      <c r="E151" s="84" t="str">
        <f t="shared" si="8"/>
        <v/>
      </c>
      <c r="F151" s="85" t="str">
        <f>IF(A151="","",IFERROR(IF(INDEX('6. C1_VTVL'!$E$3:$E$202,MATCH(A151,'6. C1_VTVL'!$A$3:$A$202,0))="","",INDEX('6. C1_VTVL'!$E$3:$E$202,MATCH(A151,'6. C1_VTVL'!$A$3:$A$202,0))),""))</f>
        <v/>
      </c>
      <c r="G151" s="86" t="str">
        <f t="shared" si="9"/>
        <v/>
      </c>
      <c r="H151" s="81"/>
      <c r="I151" s="81"/>
      <c r="J151" s="81"/>
      <c r="K151" s="81"/>
      <c r="L151" s="81"/>
      <c r="M151" s="83" t="str">
        <f>IF(A151="","",IF(NOT(OR(B151="PP149",B151="PP150",B151="PP151",B151="PP149+PP150",B151="PP149+PP151",B151="PP150+PP151")),"PHƯƠNG PHÁP KHÔNG HỢP LỆ",IF(COUNTIF('[295]6'!$A$3:$A$202,A151)&gt;1,"TRÙNG MÃ VTVL Ở C149",IF(AND(ISNUMBER(SEARCH("PP150",B151)),IFERROR(INDEX('[295]6'!$K$3:$K$202,MATCH(A151,'[295]6'!$A$3:$A$202,0)),"")&lt;&gt;"ĐẠT"),"PP150: C149 CHƯA ĐỦ CĂN CỨ",IF(A151="","",IF(COUNTIF('[295]6'!$A$3:$A$202,A151)=0,"MÃ VTVL CHƯA CÓ Ở C149",IF(COUNTIF($A$3:$A$202,A151)&gt;1,"TRÙNG MÃ VTVL",IF(B151="","CHƯA CHỌN PHƯƠNG PHÁP",IF(AND(ISNUMBER(SEARCH("PP150",B151)),E151&lt;&gt;"",E151&lt;0),"GIỜ RÒNG ÂM – KIỂM TRA B150",IF(AND(ISNUMBER(SEARCH("PP150",B151)),G151=""),"PP150: THIẾU GIỜ B149 HOẶC QUỸ GIỜ",IF(AND(ISNUMBER(SEARCH("PP150",B151)),N151&gt;0),"PP150: CÒN DÒNG B149 CHƯA ĐẠT",IF(AND(ISNUMBER(SEARCH("PP150",B151)),COUNTIFS('[296]4'!$B$3:$B$202,A151,'[296]4'!$M$3:$M$202,"&lt;&gt;Ước lượng tham khảo",'[296]4'!$P$3:$P$202,"&lt;&gt;ĐẠT")&gt;0),"PP150: B150 CHƯA ĐỦ CĂN CỨ",IF(AND(ISNUMBER(SEARCH("PP149",B151)),H151=""),"PP149: THIẾU SỐ NGƯỜI",IF(AND(ISNUMBER(SEARCH("PP151",B151)),I151=""),"PP151: THIẾU SỐ NGƯỜI",IF(K151="","THIẾU NGUỒN/GIẢI TRÌNH",IF(J151="","CHƯA KẾT LUẬN NGƯỜI CẦN BỐ TRÍ",IF(L151&lt;&gt;"Đã kiểm chứng","CHỜ XÁC NHẬN NGHIỆP VỤ","ĐẠT")))))))))))))))))</f>
        <v/>
      </c>
      <c r="N151" s="83" t="str">
        <f>IF(A151="","",COUNTIFS('3. B1_KhoiLuong'!$B$3:$B$202,A151,'3. B1_KhoiLuong'!$R$3:$R$202,"&lt;&gt;ĐẠT"))</f>
        <v/>
      </c>
    </row>
    <row r="152" spans="1:14" ht="18.75">
      <c r="A152" s="81"/>
      <c r="B152" s="81"/>
      <c r="C152" s="84" t="str">
        <f>IF(A152="","",IF(COUNTIFS('3. B1_KhoiLuong'!$B$3:$B$202,A152,'3. B1_KhoiLuong'!$R$3:$R$202,"ĐẠT")=0,"",SUMIFS('3. B1_KhoiLuong'!$G$3:$G$202,'3. B1_KhoiLuong'!$B$3:$B$202,A152,'3. B1_KhoiLuong'!$R$3:$R$202,"ĐẠT")))</f>
        <v/>
      </c>
      <c r="D152" s="84" t="str">
        <f>IF(A152="","",SUMIFS('5. B2_ThayDoi'!$F$3:$F$202,'5. B2_ThayDoi'!$B$3:$B$202,A152))</f>
        <v/>
      </c>
      <c r="E152" s="84" t="str">
        <f t="shared" si="8"/>
        <v/>
      </c>
      <c r="F152" s="85" t="str">
        <f>IF(A152="","",IFERROR(IF(INDEX('6. C1_VTVL'!$E$3:$E$202,MATCH(A152,'6. C1_VTVL'!$A$3:$A$202,0))="","",INDEX('6. C1_VTVL'!$E$3:$E$202,MATCH(A152,'6. C1_VTVL'!$A$3:$A$202,0))),""))</f>
        <v/>
      </c>
      <c r="G152" s="86" t="str">
        <f t="shared" si="9"/>
        <v/>
      </c>
      <c r="H152" s="81"/>
      <c r="I152" s="81"/>
      <c r="J152" s="81"/>
      <c r="K152" s="81"/>
      <c r="L152" s="81"/>
      <c r="M152" s="83" t="str">
        <f>IF(A152="","",IF(NOT(OR(B152="PP150",B152="PP151",B152="PP152",B152="PP150+PP151",B152="PP150+PP152",B152="PP151+PP152")),"PHƯƠNG PHÁP KHÔNG HỢP LỆ",IF(COUNTIF('[297]6'!$A$3:$A$202,A152)&gt;1,"TRÙNG MÃ VTVL Ở C150",IF(AND(ISNUMBER(SEARCH("PP151",B152)),IFERROR(INDEX('[297]6'!$K$3:$K$202,MATCH(A152,'[297]6'!$A$3:$A$202,0)),"")&lt;&gt;"ĐẠT"),"PP151: C150 CHƯA ĐỦ CĂN CỨ",IF(A152="","",IF(COUNTIF('[297]6'!$A$3:$A$202,A152)=0,"MÃ VTVL CHƯA CÓ Ở C150",IF(COUNTIF($A$3:$A$202,A152)&gt;1,"TRÙNG MÃ VTVL",IF(B152="","CHƯA CHỌN PHƯƠNG PHÁP",IF(AND(ISNUMBER(SEARCH("PP151",B152)),E152&lt;&gt;"",E152&lt;0),"GIỜ RÒNG ÂM – KIỂM TRA B151",IF(AND(ISNUMBER(SEARCH("PP151",B152)),G152=""),"PP151: THIẾU GIỜ B150 HOẶC QUỸ GIỜ",IF(AND(ISNUMBER(SEARCH("PP151",B152)),N152&gt;0),"PP151: CÒN DÒNG B150 CHƯA ĐẠT",IF(AND(ISNUMBER(SEARCH("PP151",B152)),COUNTIFS('[298]4'!$B$3:$B$202,A152,'[298]4'!$M$3:$M$202,"&lt;&gt;Ước lượng tham khảo",'[298]4'!$P$3:$P$202,"&lt;&gt;ĐẠT")&gt;0),"PP151: B151 CHƯA ĐỦ CĂN CỨ",IF(AND(ISNUMBER(SEARCH("PP150",B152)),H152=""),"PP150: THIẾU SỐ NGƯỜI",IF(AND(ISNUMBER(SEARCH("PP152",B152)),I152=""),"PP152: THIẾU SỐ NGƯỜI",IF(K152="","THIẾU NGUỒN/GIẢI TRÌNH",IF(J152="","CHƯA KẾT LUẬN NGƯỜI CẦN BỐ TRÍ",IF(L152&lt;&gt;"Đã kiểm chứng","CHỜ XÁC NHẬN NGHIỆP VỤ","ĐẠT")))))))))))))))))</f>
        <v/>
      </c>
      <c r="N152" s="83" t="str">
        <f>IF(A152="","",COUNTIFS('3. B1_KhoiLuong'!$B$3:$B$202,A152,'3. B1_KhoiLuong'!$R$3:$R$202,"&lt;&gt;ĐẠT"))</f>
        <v/>
      </c>
    </row>
    <row r="153" spans="1:14" ht="18.75">
      <c r="A153" s="81"/>
      <c r="B153" s="81"/>
      <c r="C153" s="84" t="str">
        <f>IF(A153="","",IF(COUNTIFS('3. B1_KhoiLuong'!$B$3:$B$202,A153,'3. B1_KhoiLuong'!$R$3:$R$202,"ĐẠT")=0,"",SUMIFS('3. B1_KhoiLuong'!$G$3:$G$202,'3. B1_KhoiLuong'!$B$3:$B$202,A153,'3. B1_KhoiLuong'!$R$3:$R$202,"ĐẠT")))</f>
        <v/>
      </c>
      <c r="D153" s="84" t="str">
        <f>IF(A153="","",SUMIFS('5. B2_ThayDoi'!$F$3:$F$202,'5. B2_ThayDoi'!$B$3:$B$202,A153))</f>
        <v/>
      </c>
      <c r="E153" s="84" t="str">
        <f t="shared" si="8"/>
        <v/>
      </c>
      <c r="F153" s="85" t="str">
        <f>IF(A153="","",IFERROR(IF(INDEX('6. C1_VTVL'!$E$3:$E$202,MATCH(A153,'6. C1_VTVL'!$A$3:$A$202,0))="","",INDEX('6. C1_VTVL'!$E$3:$E$202,MATCH(A153,'6. C1_VTVL'!$A$3:$A$202,0))),""))</f>
        <v/>
      </c>
      <c r="G153" s="86" t="str">
        <f t="shared" si="9"/>
        <v/>
      </c>
      <c r="H153" s="81"/>
      <c r="I153" s="81"/>
      <c r="J153" s="81"/>
      <c r="K153" s="81"/>
      <c r="L153" s="81"/>
      <c r="M153" s="83" t="str">
        <f>IF(A153="","",IF(NOT(OR(B153="PP151",B153="PP152",B153="PP153",B153="PP151+PP152",B153="PP151+PP153",B153="PP152+PP153")),"PHƯƠNG PHÁP KHÔNG HỢP LỆ",IF(COUNTIF('[299]6'!$A$3:$A$202,A153)&gt;1,"TRÙNG MÃ VTVL Ở C151",IF(AND(ISNUMBER(SEARCH("PP152",B153)),IFERROR(INDEX('[299]6'!$K$3:$K$202,MATCH(A153,'[299]6'!$A$3:$A$202,0)),"")&lt;&gt;"ĐẠT"),"PP152: C151 CHƯA ĐỦ CĂN CỨ",IF(A153="","",IF(COUNTIF('[299]6'!$A$3:$A$202,A153)=0,"MÃ VTVL CHƯA CÓ Ở C151",IF(COUNTIF($A$3:$A$202,A153)&gt;1,"TRÙNG MÃ VTVL",IF(B153="","CHƯA CHỌN PHƯƠNG PHÁP",IF(AND(ISNUMBER(SEARCH("PP152",B153)),E153&lt;&gt;"",E153&lt;0),"GIỜ RÒNG ÂM – KIỂM TRA B152",IF(AND(ISNUMBER(SEARCH("PP152",B153)),G153=""),"PP152: THIẾU GIỜ B151 HOẶC QUỸ GIỜ",IF(AND(ISNUMBER(SEARCH("PP152",B153)),N153&gt;0),"PP152: CÒN DÒNG B151 CHƯA ĐẠT",IF(AND(ISNUMBER(SEARCH("PP152",B153)),COUNTIFS('[300]4'!$B$3:$B$202,A153,'[300]4'!$M$3:$M$202,"&lt;&gt;Ước lượng tham khảo",'[300]4'!$P$3:$P$202,"&lt;&gt;ĐẠT")&gt;0),"PP152: B152 CHƯA ĐỦ CĂN CỨ",IF(AND(ISNUMBER(SEARCH("PP151",B153)),H153=""),"PP151: THIẾU SỐ NGƯỜI",IF(AND(ISNUMBER(SEARCH("PP153",B153)),I153=""),"PP153: THIẾU SỐ NGƯỜI",IF(K153="","THIẾU NGUỒN/GIẢI TRÌNH",IF(J153="","CHƯA KẾT LUẬN NGƯỜI CẦN BỐ TRÍ",IF(L153&lt;&gt;"Đã kiểm chứng","CHỜ XÁC NHẬN NGHIỆP VỤ","ĐẠT")))))))))))))))))</f>
        <v/>
      </c>
      <c r="N153" s="83" t="str">
        <f>IF(A153="","",COUNTIFS('3. B1_KhoiLuong'!$B$3:$B$202,A153,'3. B1_KhoiLuong'!$R$3:$R$202,"&lt;&gt;ĐẠT"))</f>
        <v/>
      </c>
    </row>
    <row r="154" spans="1:14" ht="18.75">
      <c r="A154" s="81"/>
      <c r="B154" s="81"/>
      <c r="C154" s="84" t="str">
        <f>IF(A154="","",IF(COUNTIFS('3. B1_KhoiLuong'!$B$3:$B$202,A154,'3. B1_KhoiLuong'!$R$3:$R$202,"ĐẠT")=0,"",SUMIFS('3. B1_KhoiLuong'!$G$3:$G$202,'3. B1_KhoiLuong'!$B$3:$B$202,A154,'3. B1_KhoiLuong'!$R$3:$R$202,"ĐẠT")))</f>
        <v/>
      </c>
      <c r="D154" s="84" t="str">
        <f>IF(A154="","",SUMIFS('5. B2_ThayDoi'!$F$3:$F$202,'5. B2_ThayDoi'!$B$3:$B$202,A154))</f>
        <v/>
      </c>
      <c r="E154" s="84" t="str">
        <f t="shared" si="8"/>
        <v/>
      </c>
      <c r="F154" s="85" t="str">
        <f>IF(A154="","",IFERROR(IF(INDEX('6. C1_VTVL'!$E$3:$E$202,MATCH(A154,'6. C1_VTVL'!$A$3:$A$202,0))="","",INDEX('6. C1_VTVL'!$E$3:$E$202,MATCH(A154,'6. C1_VTVL'!$A$3:$A$202,0))),""))</f>
        <v/>
      </c>
      <c r="G154" s="86" t="str">
        <f t="shared" si="9"/>
        <v/>
      </c>
      <c r="H154" s="81"/>
      <c r="I154" s="81"/>
      <c r="J154" s="81"/>
      <c r="K154" s="81"/>
      <c r="L154" s="81"/>
      <c r="M154" s="83" t="str">
        <f>IF(A154="","",IF(NOT(OR(B154="PP152",B154="PP153",B154="PP154",B154="PP152+PP153",B154="PP152+PP154",B154="PP153+PP154")),"PHƯƠNG PHÁP KHÔNG HỢP LỆ",IF(COUNTIF('[301]6'!$A$3:$A$202,A154)&gt;1,"TRÙNG MÃ VTVL Ở C152",IF(AND(ISNUMBER(SEARCH("PP153",B154)),IFERROR(INDEX('[301]6'!$K$3:$K$202,MATCH(A154,'[301]6'!$A$3:$A$202,0)),"")&lt;&gt;"ĐẠT"),"PP153: C152 CHƯA ĐỦ CĂN CỨ",IF(A154="","",IF(COUNTIF('[301]6'!$A$3:$A$202,A154)=0,"MÃ VTVL CHƯA CÓ Ở C152",IF(COUNTIF($A$3:$A$202,A154)&gt;1,"TRÙNG MÃ VTVL",IF(B154="","CHƯA CHỌN PHƯƠNG PHÁP",IF(AND(ISNUMBER(SEARCH("PP153",B154)),E154&lt;&gt;"",E154&lt;0),"GIỜ RÒNG ÂM – KIỂM TRA B153",IF(AND(ISNUMBER(SEARCH("PP153",B154)),G154=""),"PP153: THIẾU GIỜ B152 HOẶC QUỸ GIỜ",IF(AND(ISNUMBER(SEARCH("PP153",B154)),N154&gt;0),"PP153: CÒN DÒNG B152 CHƯA ĐẠT",IF(AND(ISNUMBER(SEARCH("PP153",B154)),COUNTIFS('[302]4'!$B$3:$B$202,A154,'[302]4'!$M$3:$M$202,"&lt;&gt;Ước lượng tham khảo",'[302]4'!$P$3:$P$202,"&lt;&gt;ĐẠT")&gt;0),"PP153: B153 CHƯA ĐỦ CĂN CỨ",IF(AND(ISNUMBER(SEARCH("PP152",B154)),H154=""),"PP152: THIẾU SỐ NGƯỜI",IF(AND(ISNUMBER(SEARCH("PP154",B154)),I154=""),"PP154: THIẾU SỐ NGƯỜI",IF(K154="","THIẾU NGUỒN/GIẢI TRÌNH",IF(J154="","CHƯA KẾT LUẬN NGƯỜI CẦN BỐ TRÍ",IF(L154&lt;&gt;"Đã kiểm chứng","CHỜ XÁC NHẬN NGHIỆP VỤ","ĐẠT")))))))))))))))))</f>
        <v/>
      </c>
      <c r="N154" s="83" t="str">
        <f>IF(A154="","",COUNTIFS('3. B1_KhoiLuong'!$B$3:$B$202,A154,'3. B1_KhoiLuong'!$R$3:$R$202,"&lt;&gt;ĐẠT"))</f>
        <v/>
      </c>
    </row>
    <row r="155" spans="1:14" ht="18.75">
      <c r="A155" s="81"/>
      <c r="B155" s="81"/>
      <c r="C155" s="84" t="str">
        <f>IF(A155="","",IF(COUNTIFS('3. B1_KhoiLuong'!$B$3:$B$202,A155,'3. B1_KhoiLuong'!$R$3:$R$202,"ĐẠT")=0,"",SUMIFS('3. B1_KhoiLuong'!$G$3:$G$202,'3. B1_KhoiLuong'!$B$3:$B$202,A155,'3. B1_KhoiLuong'!$R$3:$R$202,"ĐẠT")))</f>
        <v/>
      </c>
      <c r="D155" s="84" t="str">
        <f>IF(A155="","",SUMIFS('5. B2_ThayDoi'!$F$3:$F$202,'5. B2_ThayDoi'!$B$3:$B$202,A155))</f>
        <v/>
      </c>
      <c r="E155" s="84" t="str">
        <f t="shared" si="8"/>
        <v/>
      </c>
      <c r="F155" s="85" t="str">
        <f>IF(A155="","",IFERROR(IF(INDEX('6. C1_VTVL'!$E$3:$E$202,MATCH(A155,'6. C1_VTVL'!$A$3:$A$202,0))="","",INDEX('6. C1_VTVL'!$E$3:$E$202,MATCH(A155,'6. C1_VTVL'!$A$3:$A$202,0))),""))</f>
        <v/>
      </c>
      <c r="G155" s="86" t="str">
        <f t="shared" si="9"/>
        <v/>
      </c>
      <c r="H155" s="81"/>
      <c r="I155" s="81"/>
      <c r="J155" s="81"/>
      <c r="K155" s="81"/>
      <c r="L155" s="81"/>
      <c r="M155" s="83" t="str">
        <f>IF(A155="","",IF(NOT(OR(B155="PP153",B155="PP154",B155="PP155",B155="PP153+PP154",B155="PP153+PP155",B155="PP154+PP155")),"PHƯƠNG PHÁP KHÔNG HỢP LỆ",IF(COUNTIF('[303]6'!$A$3:$A$202,A155)&gt;1,"TRÙNG MÃ VTVL Ở C153",IF(AND(ISNUMBER(SEARCH("PP154",B155)),IFERROR(INDEX('[303]6'!$K$3:$K$202,MATCH(A155,'[303]6'!$A$3:$A$202,0)),"")&lt;&gt;"ĐẠT"),"PP154: C153 CHƯA ĐỦ CĂN CỨ",IF(A155="","",IF(COUNTIF('[303]6'!$A$3:$A$202,A155)=0,"MÃ VTVL CHƯA CÓ Ở C153",IF(COUNTIF($A$3:$A$202,A155)&gt;1,"TRÙNG MÃ VTVL",IF(B155="","CHƯA CHỌN PHƯƠNG PHÁP",IF(AND(ISNUMBER(SEARCH("PP154",B155)),E155&lt;&gt;"",E155&lt;0),"GIỜ RÒNG ÂM – KIỂM TRA B154",IF(AND(ISNUMBER(SEARCH("PP154",B155)),G155=""),"PP154: THIẾU GIỜ B153 HOẶC QUỸ GIỜ",IF(AND(ISNUMBER(SEARCH("PP154",B155)),N155&gt;0),"PP154: CÒN DÒNG B153 CHƯA ĐẠT",IF(AND(ISNUMBER(SEARCH("PP154",B155)),COUNTIFS('[304]4'!$B$3:$B$202,A155,'[304]4'!$M$3:$M$202,"&lt;&gt;Ước lượng tham khảo",'[304]4'!$P$3:$P$202,"&lt;&gt;ĐẠT")&gt;0),"PP154: B154 CHƯA ĐỦ CĂN CỨ",IF(AND(ISNUMBER(SEARCH("PP153",B155)),H155=""),"PP153: THIẾU SỐ NGƯỜI",IF(AND(ISNUMBER(SEARCH("PP155",B155)),I155=""),"PP155: THIẾU SỐ NGƯỜI",IF(K155="","THIẾU NGUỒN/GIẢI TRÌNH",IF(J155="","CHƯA KẾT LUẬN NGƯỜI CẦN BỐ TRÍ",IF(L155&lt;&gt;"Đã kiểm chứng","CHỜ XÁC NHẬN NGHIỆP VỤ","ĐẠT")))))))))))))))))</f>
        <v/>
      </c>
      <c r="N155" s="83" t="str">
        <f>IF(A155="","",COUNTIFS('3. B1_KhoiLuong'!$B$3:$B$202,A155,'3. B1_KhoiLuong'!$R$3:$R$202,"&lt;&gt;ĐẠT"))</f>
        <v/>
      </c>
    </row>
    <row r="156" spans="1:14" ht="18.75">
      <c r="A156" s="81"/>
      <c r="B156" s="81"/>
      <c r="C156" s="84" t="str">
        <f>IF(A156="","",IF(COUNTIFS('3. B1_KhoiLuong'!$B$3:$B$202,A156,'3. B1_KhoiLuong'!$R$3:$R$202,"ĐẠT")=0,"",SUMIFS('3. B1_KhoiLuong'!$G$3:$G$202,'3. B1_KhoiLuong'!$B$3:$B$202,A156,'3. B1_KhoiLuong'!$R$3:$R$202,"ĐẠT")))</f>
        <v/>
      </c>
      <c r="D156" s="84" t="str">
        <f>IF(A156="","",SUMIFS('5. B2_ThayDoi'!$F$3:$F$202,'5. B2_ThayDoi'!$B$3:$B$202,A156))</f>
        <v/>
      </c>
      <c r="E156" s="84" t="str">
        <f t="shared" si="8"/>
        <v/>
      </c>
      <c r="F156" s="85" t="str">
        <f>IF(A156="","",IFERROR(IF(INDEX('6. C1_VTVL'!$E$3:$E$202,MATCH(A156,'6. C1_VTVL'!$A$3:$A$202,0))="","",INDEX('6. C1_VTVL'!$E$3:$E$202,MATCH(A156,'6. C1_VTVL'!$A$3:$A$202,0))),""))</f>
        <v/>
      </c>
      <c r="G156" s="86" t="str">
        <f t="shared" si="9"/>
        <v/>
      </c>
      <c r="H156" s="81"/>
      <c r="I156" s="81"/>
      <c r="J156" s="81"/>
      <c r="K156" s="81"/>
      <c r="L156" s="81"/>
      <c r="M156" s="83" t="str">
        <f>IF(A156="","",IF(NOT(OR(B156="PP154",B156="PP155",B156="PP156",B156="PP154+PP155",B156="PP154+PP156",B156="PP155+PP156")),"PHƯƠNG PHÁP KHÔNG HỢP LỆ",IF(COUNTIF('[305]6'!$A$3:$A$202,A156)&gt;1,"TRÙNG MÃ VTVL Ở C154",IF(AND(ISNUMBER(SEARCH("PP155",B156)),IFERROR(INDEX('[305]6'!$K$3:$K$202,MATCH(A156,'[305]6'!$A$3:$A$202,0)),"")&lt;&gt;"ĐẠT"),"PP155: C154 CHƯA ĐỦ CĂN CỨ",IF(A156="","",IF(COUNTIF('[305]6'!$A$3:$A$202,A156)=0,"MÃ VTVL CHƯA CÓ Ở C154",IF(COUNTIF($A$3:$A$202,A156)&gt;1,"TRÙNG MÃ VTVL",IF(B156="","CHƯA CHỌN PHƯƠNG PHÁP",IF(AND(ISNUMBER(SEARCH("PP155",B156)),E156&lt;&gt;"",E156&lt;0),"GIỜ RÒNG ÂM – KIỂM TRA B155",IF(AND(ISNUMBER(SEARCH("PP155",B156)),G156=""),"PP155: THIẾU GIỜ B154 HOẶC QUỸ GIỜ",IF(AND(ISNUMBER(SEARCH("PP155",B156)),N156&gt;0),"PP155: CÒN DÒNG B154 CHƯA ĐẠT",IF(AND(ISNUMBER(SEARCH("PP155",B156)),COUNTIFS('[306]4'!$B$3:$B$202,A156,'[306]4'!$M$3:$M$202,"&lt;&gt;Ước lượng tham khảo",'[306]4'!$P$3:$P$202,"&lt;&gt;ĐẠT")&gt;0),"PP155: B155 CHƯA ĐỦ CĂN CỨ",IF(AND(ISNUMBER(SEARCH("PP154",B156)),H156=""),"PP154: THIẾU SỐ NGƯỜI",IF(AND(ISNUMBER(SEARCH("PP156",B156)),I156=""),"PP156: THIẾU SỐ NGƯỜI",IF(K156="","THIẾU NGUỒN/GIẢI TRÌNH",IF(J156="","CHƯA KẾT LUẬN NGƯỜI CẦN BỐ TRÍ",IF(L156&lt;&gt;"Đã kiểm chứng","CHỜ XÁC NHẬN NGHIỆP VỤ","ĐẠT")))))))))))))))))</f>
        <v/>
      </c>
      <c r="N156" s="83" t="str">
        <f>IF(A156="","",COUNTIFS('3. B1_KhoiLuong'!$B$3:$B$202,A156,'3. B1_KhoiLuong'!$R$3:$R$202,"&lt;&gt;ĐẠT"))</f>
        <v/>
      </c>
    </row>
    <row r="157" spans="1:14" ht="18.75">
      <c r="A157" s="81"/>
      <c r="B157" s="81"/>
      <c r="C157" s="84" t="str">
        <f>IF(A157="","",IF(COUNTIFS('3. B1_KhoiLuong'!$B$3:$B$202,A157,'3. B1_KhoiLuong'!$R$3:$R$202,"ĐẠT")=0,"",SUMIFS('3. B1_KhoiLuong'!$G$3:$G$202,'3. B1_KhoiLuong'!$B$3:$B$202,A157,'3. B1_KhoiLuong'!$R$3:$R$202,"ĐẠT")))</f>
        <v/>
      </c>
      <c r="D157" s="84" t="str">
        <f>IF(A157="","",SUMIFS('5. B2_ThayDoi'!$F$3:$F$202,'5. B2_ThayDoi'!$B$3:$B$202,A157))</f>
        <v/>
      </c>
      <c r="E157" s="84" t="str">
        <f t="shared" si="8"/>
        <v/>
      </c>
      <c r="F157" s="85" t="str">
        <f>IF(A157="","",IFERROR(IF(INDEX('6. C1_VTVL'!$E$3:$E$202,MATCH(A157,'6. C1_VTVL'!$A$3:$A$202,0))="","",INDEX('6. C1_VTVL'!$E$3:$E$202,MATCH(A157,'6. C1_VTVL'!$A$3:$A$202,0))),""))</f>
        <v/>
      </c>
      <c r="G157" s="86" t="str">
        <f t="shared" si="9"/>
        <v/>
      </c>
      <c r="H157" s="81"/>
      <c r="I157" s="81"/>
      <c r="J157" s="81"/>
      <c r="K157" s="81"/>
      <c r="L157" s="81"/>
      <c r="M157" s="83" t="str">
        <f>IF(A157="","",IF(NOT(OR(B157="PP155",B157="PP156",B157="PP157",B157="PP155+PP156",B157="PP155+PP157",B157="PP156+PP157")),"PHƯƠNG PHÁP KHÔNG HỢP LỆ",IF(COUNTIF('[307]6'!$A$3:$A$202,A157)&gt;1,"TRÙNG MÃ VTVL Ở C155",IF(AND(ISNUMBER(SEARCH("PP156",B157)),IFERROR(INDEX('[307]6'!$K$3:$K$202,MATCH(A157,'[307]6'!$A$3:$A$202,0)),"")&lt;&gt;"ĐẠT"),"PP156: C155 CHƯA ĐỦ CĂN CỨ",IF(A157="","",IF(COUNTIF('[307]6'!$A$3:$A$202,A157)=0,"MÃ VTVL CHƯA CÓ Ở C155",IF(COUNTIF($A$3:$A$202,A157)&gt;1,"TRÙNG MÃ VTVL",IF(B157="","CHƯA CHỌN PHƯƠNG PHÁP",IF(AND(ISNUMBER(SEARCH("PP156",B157)),E157&lt;&gt;"",E157&lt;0),"GIỜ RÒNG ÂM – KIỂM TRA B156",IF(AND(ISNUMBER(SEARCH("PP156",B157)),G157=""),"PP156: THIẾU GIỜ B155 HOẶC QUỸ GIỜ",IF(AND(ISNUMBER(SEARCH("PP156",B157)),N157&gt;0),"PP156: CÒN DÒNG B155 CHƯA ĐẠT",IF(AND(ISNUMBER(SEARCH("PP156",B157)),COUNTIFS('[308]4'!$B$3:$B$202,A157,'[308]4'!$M$3:$M$202,"&lt;&gt;Ước lượng tham khảo",'[308]4'!$P$3:$P$202,"&lt;&gt;ĐẠT")&gt;0),"PP156: B156 CHƯA ĐỦ CĂN CỨ",IF(AND(ISNUMBER(SEARCH("PP155",B157)),H157=""),"PP155: THIẾU SỐ NGƯỜI",IF(AND(ISNUMBER(SEARCH("PP157",B157)),I157=""),"PP157: THIẾU SỐ NGƯỜI",IF(K157="","THIẾU NGUỒN/GIẢI TRÌNH",IF(J157="","CHƯA KẾT LUẬN NGƯỜI CẦN BỐ TRÍ",IF(L157&lt;&gt;"Đã kiểm chứng","CHỜ XÁC NHẬN NGHIỆP VỤ","ĐẠT")))))))))))))))))</f>
        <v/>
      </c>
      <c r="N157" s="83" t="str">
        <f>IF(A157="","",COUNTIFS('3. B1_KhoiLuong'!$B$3:$B$202,A157,'3. B1_KhoiLuong'!$R$3:$R$202,"&lt;&gt;ĐẠT"))</f>
        <v/>
      </c>
    </row>
    <row r="158" spans="1:14" ht="18.75">
      <c r="A158" s="81"/>
      <c r="B158" s="81"/>
      <c r="C158" s="84" t="str">
        <f>IF(A158="","",IF(COUNTIFS('3. B1_KhoiLuong'!$B$3:$B$202,A158,'3. B1_KhoiLuong'!$R$3:$R$202,"ĐẠT")=0,"",SUMIFS('3. B1_KhoiLuong'!$G$3:$G$202,'3. B1_KhoiLuong'!$B$3:$B$202,A158,'3. B1_KhoiLuong'!$R$3:$R$202,"ĐẠT")))</f>
        <v/>
      </c>
      <c r="D158" s="84" t="str">
        <f>IF(A158="","",SUMIFS('5. B2_ThayDoi'!$F$3:$F$202,'5. B2_ThayDoi'!$B$3:$B$202,A158))</f>
        <v/>
      </c>
      <c r="E158" s="84" t="str">
        <f t="shared" si="8"/>
        <v/>
      </c>
      <c r="F158" s="85" t="str">
        <f>IF(A158="","",IFERROR(IF(INDEX('6. C1_VTVL'!$E$3:$E$202,MATCH(A158,'6. C1_VTVL'!$A$3:$A$202,0))="","",INDEX('6. C1_VTVL'!$E$3:$E$202,MATCH(A158,'6. C1_VTVL'!$A$3:$A$202,0))),""))</f>
        <v/>
      </c>
      <c r="G158" s="86" t="str">
        <f t="shared" si="9"/>
        <v/>
      </c>
      <c r="H158" s="81"/>
      <c r="I158" s="81"/>
      <c r="J158" s="81"/>
      <c r="K158" s="81"/>
      <c r="L158" s="81"/>
      <c r="M158" s="83" t="str">
        <f>IF(A158="","",IF(NOT(OR(B158="PP156",B158="PP157",B158="PP158",B158="PP156+PP157",B158="PP156+PP158",B158="PP157+PP158")),"PHƯƠNG PHÁP KHÔNG HỢP LỆ",IF(COUNTIF('[309]6'!$A$3:$A$202,A158)&gt;1,"TRÙNG MÃ VTVL Ở C156",IF(AND(ISNUMBER(SEARCH("PP157",B158)),IFERROR(INDEX('[309]6'!$K$3:$K$202,MATCH(A158,'[309]6'!$A$3:$A$202,0)),"")&lt;&gt;"ĐẠT"),"PP157: C156 CHƯA ĐỦ CĂN CỨ",IF(A158="","",IF(COUNTIF('[309]6'!$A$3:$A$202,A158)=0,"MÃ VTVL CHƯA CÓ Ở C156",IF(COUNTIF($A$3:$A$202,A158)&gt;1,"TRÙNG MÃ VTVL",IF(B158="","CHƯA CHỌN PHƯƠNG PHÁP",IF(AND(ISNUMBER(SEARCH("PP157",B158)),E158&lt;&gt;"",E158&lt;0),"GIỜ RÒNG ÂM – KIỂM TRA B157",IF(AND(ISNUMBER(SEARCH("PP157",B158)),G158=""),"PP157: THIẾU GIỜ B156 HOẶC QUỸ GIỜ",IF(AND(ISNUMBER(SEARCH("PP157",B158)),N158&gt;0),"PP157: CÒN DÒNG B156 CHƯA ĐẠT",IF(AND(ISNUMBER(SEARCH("PP157",B158)),COUNTIFS('[310]4'!$B$3:$B$202,A158,'[310]4'!$M$3:$M$202,"&lt;&gt;Ước lượng tham khảo",'[310]4'!$P$3:$P$202,"&lt;&gt;ĐẠT")&gt;0),"PP157: B157 CHƯA ĐỦ CĂN CỨ",IF(AND(ISNUMBER(SEARCH("PP156",B158)),H158=""),"PP156: THIẾU SỐ NGƯỜI",IF(AND(ISNUMBER(SEARCH("PP158",B158)),I158=""),"PP158: THIẾU SỐ NGƯỜI",IF(K158="","THIẾU NGUỒN/GIẢI TRÌNH",IF(J158="","CHƯA KẾT LUẬN NGƯỜI CẦN BỐ TRÍ",IF(L158&lt;&gt;"Đã kiểm chứng","CHỜ XÁC NHẬN NGHIỆP VỤ","ĐẠT")))))))))))))))))</f>
        <v/>
      </c>
      <c r="N158" s="83" t="str">
        <f>IF(A158="","",COUNTIFS('3. B1_KhoiLuong'!$B$3:$B$202,A158,'3. B1_KhoiLuong'!$R$3:$R$202,"&lt;&gt;ĐẠT"))</f>
        <v/>
      </c>
    </row>
    <row r="159" spans="1:14" ht="18.75">
      <c r="A159" s="81"/>
      <c r="B159" s="81"/>
      <c r="C159" s="84" t="str">
        <f>IF(A159="","",IF(COUNTIFS('3. B1_KhoiLuong'!$B$3:$B$202,A159,'3. B1_KhoiLuong'!$R$3:$R$202,"ĐẠT")=0,"",SUMIFS('3. B1_KhoiLuong'!$G$3:$G$202,'3. B1_KhoiLuong'!$B$3:$B$202,A159,'3. B1_KhoiLuong'!$R$3:$R$202,"ĐẠT")))</f>
        <v/>
      </c>
      <c r="D159" s="84" t="str">
        <f>IF(A159="","",SUMIFS('5. B2_ThayDoi'!$F$3:$F$202,'5. B2_ThayDoi'!$B$3:$B$202,A159))</f>
        <v/>
      </c>
      <c r="E159" s="84" t="str">
        <f t="shared" si="8"/>
        <v/>
      </c>
      <c r="F159" s="85" t="str">
        <f>IF(A159="","",IFERROR(IF(INDEX('6. C1_VTVL'!$E$3:$E$202,MATCH(A159,'6. C1_VTVL'!$A$3:$A$202,0))="","",INDEX('6. C1_VTVL'!$E$3:$E$202,MATCH(A159,'6. C1_VTVL'!$A$3:$A$202,0))),""))</f>
        <v/>
      </c>
      <c r="G159" s="86" t="str">
        <f t="shared" si="9"/>
        <v/>
      </c>
      <c r="H159" s="81"/>
      <c r="I159" s="81"/>
      <c r="J159" s="81"/>
      <c r="K159" s="81"/>
      <c r="L159" s="81"/>
      <c r="M159" s="83" t="str">
        <f>IF(A159="","",IF(NOT(OR(B159="PP157",B159="PP158",B159="PP159",B159="PP157+PP158",B159="PP157+PP159",B159="PP158+PP159")),"PHƯƠNG PHÁP KHÔNG HỢP LỆ",IF(COUNTIF('[311]6'!$A$3:$A$202,A159)&gt;1,"TRÙNG MÃ VTVL Ở C157",IF(AND(ISNUMBER(SEARCH("PP158",B159)),IFERROR(INDEX('[311]6'!$K$3:$K$202,MATCH(A159,'[311]6'!$A$3:$A$202,0)),"")&lt;&gt;"ĐẠT"),"PP158: C157 CHƯA ĐỦ CĂN CỨ",IF(A159="","",IF(COUNTIF('[311]6'!$A$3:$A$202,A159)=0,"MÃ VTVL CHƯA CÓ Ở C157",IF(COUNTIF($A$3:$A$202,A159)&gt;1,"TRÙNG MÃ VTVL",IF(B159="","CHƯA CHỌN PHƯƠNG PHÁP",IF(AND(ISNUMBER(SEARCH("PP158",B159)),E159&lt;&gt;"",E159&lt;0),"GIỜ RÒNG ÂM – KIỂM TRA B158",IF(AND(ISNUMBER(SEARCH("PP158",B159)),G159=""),"PP158: THIẾU GIỜ B157 HOẶC QUỸ GIỜ",IF(AND(ISNUMBER(SEARCH("PP158",B159)),N159&gt;0),"PP158: CÒN DÒNG B157 CHƯA ĐẠT",IF(AND(ISNUMBER(SEARCH("PP158",B159)),COUNTIFS('[312]4'!$B$3:$B$202,A159,'[312]4'!$M$3:$M$202,"&lt;&gt;Ước lượng tham khảo",'[312]4'!$P$3:$P$202,"&lt;&gt;ĐẠT")&gt;0),"PP158: B158 CHƯA ĐỦ CĂN CỨ",IF(AND(ISNUMBER(SEARCH("PP157",B159)),H159=""),"PP157: THIẾU SỐ NGƯỜI",IF(AND(ISNUMBER(SEARCH("PP159",B159)),I159=""),"PP159: THIẾU SỐ NGƯỜI",IF(K159="","THIẾU NGUỒN/GIẢI TRÌNH",IF(J159="","CHƯA KẾT LUẬN NGƯỜI CẦN BỐ TRÍ",IF(L159&lt;&gt;"Đã kiểm chứng","CHỜ XÁC NHẬN NGHIỆP VỤ","ĐẠT")))))))))))))))))</f>
        <v/>
      </c>
      <c r="N159" s="83" t="str">
        <f>IF(A159="","",COUNTIFS('3. B1_KhoiLuong'!$B$3:$B$202,A159,'3. B1_KhoiLuong'!$R$3:$R$202,"&lt;&gt;ĐẠT"))</f>
        <v/>
      </c>
    </row>
    <row r="160" spans="1:14" ht="18.75">
      <c r="A160" s="81"/>
      <c r="B160" s="81"/>
      <c r="C160" s="84" t="str">
        <f>IF(A160="","",IF(COUNTIFS('3. B1_KhoiLuong'!$B$3:$B$202,A160,'3. B1_KhoiLuong'!$R$3:$R$202,"ĐẠT")=0,"",SUMIFS('3. B1_KhoiLuong'!$G$3:$G$202,'3. B1_KhoiLuong'!$B$3:$B$202,A160,'3. B1_KhoiLuong'!$R$3:$R$202,"ĐẠT")))</f>
        <v/>
      </c>
      <c r="D160" s="84" t="str">
        <f>IF(A160="","",SUMIFS('5. B2_ThayDoi'!$F$3:$F$202,'5. B2_ThayDoi'!$B$3:$B$202,A160))</f>
        <v/>
      </c>
      <c r="E160" s="84" t="str">
        <f t="shared" si="8"/>
        <v/>
      </c>
      <c r="F160" s="85" t="str">
        <f>IF(A160="","",IFERROR(IF(INDEX('6. C1_VTVL'!$E$3:$E$202,MATCH(A160,'6. C1_VTVL'!$A$3:$A$202,0))="","",INDEX('6. C1_VTVL'!$E$3:$E$202,MATCH(A160,'6. C1_VTVL'!$A$3:$A$202,0))),""))</f>
        <v/>
      </c>
      <c r="G160" s="86" t="str">
        <f t="shared" si="9"/>
        <v/>
      </c>
      <c r="H160" s="81"/>
      <c r="I160" s="81"/>
      <c r="J160" s="81"/>
      <c r="K160" s="81"/>
      <c r="L160" s="81"/>
      <c r="M160" s="83" t="str">
        <f>IF(A160="","",IF(NOT(OR(B160="PP158",B160="PP159",B160="PP160",B160="PP158+PP159",B160="PP158+PP160",B160="PP159+PP160")),"PHƯƠNG PHÁP KHÔNG HỢP LỆ",IF(COUNTIF('[313]6'!$A$3:$A$202,A160)&gt;1,"TRÙNG MÃ VTVL Ở C158",IF(AND(ISNUMBER(SEARCH("PP159",B160)),IFERROR(INDEX('[313]6'!$K$3:$K$202,MATCH(A160,'[313]6'!$A$3:$A$202,0)),"")&lt;&gt;"ĐẠT"),"PP159: C158 CHƯA ĐỦ CĂN CỨ",IF(A160="","",IF(COUNTIF('[313]6'!$A$3:$A$202,A160)=0,"MÃ VTVL CHƯA CÓ Ở C158",IF(COUNTIF($A$3:$A$202,A160)&gt;1,"TRÙNG MÃ VTVL",IF(B160="","CHƯA CHỌN PHƯƠNG PHÁP",IF(AND(ISNUMBER(SEARCH("PP159",B160)),E160&lt;&gt;"",E160&lt;0),"GIỜ RÒNG ÂM – KIỂM TRA B159",IF(AND(ISNUMBER(SEARCH("PP159",B160)),G160=""),"PP159: THIẾU GIỜ B158 HOẶC QUỸ GIỜ",IF(AND(ISNUMBER(SEARCH("PP159",B160)),N160&gt;0),"PP159: CÒN DÒNG B158 CHƯA ĐẠT",IF(AND(ISNUMBER(SEARCH("PP159",B160)),COUNTIFS('[314]4'!$B$3:$B$202,A160,'[314]4'!$M$3:$M$202,"&lt;&gt;Ước lượng tham khảo",'[314]4'!$P$3:$P$202,"&lt;&gt;ĐẠT")&gt;0),"PP159: B159 CHƯA ĐỦ CĂN CỨ",IF(AND(ISNUMBER(SEARCH("PP158",B160)),H160=""),"PP158: THIẾU SỐ NGƯỜI",IF(AND(ISNUMBER(SEARCH("PP160",B160)),I160=""),"PP160: THIẾU SỐ NGƯỜI",IF(K160="","THIẾU NGUỒN/GIẢI TRÌNH",IF(J160="","CHƯA KẾT LUẬN NGƯỜI CẦN BỐ TRÍ",IF(L160&lt;&gt;"Đã kiểm chứng","CHỜ XÁC NHẬN NGHIỆP VỤ","ĐẠT")))))))))))))))))</f>
        <v/>
      </c>
      <c r="N160" s="83" t="str">
        <f>IF(A160="","",COUNTIFS('3. B1_KhoiLuong'!$B$3:$B$202,A160,'3. B1_KhoiLuong'!$R$3:$R$202,"&lt;&gt;ĐẠT"))</f>
        <v/>
      </c>
    </row>
    <row r="161" spans="1:14" ht="18.75">
      <c r="A161" s="81"/>
      <c r="B161" s="81"/>
      <c r="C161" s="84" t="str">
        <f>IF(A161="","",IF(COUNTIFS('3. B1_KhoiLuong'!$B$3:$B$202,A161,'3. B1_KhoiLuong'!$R$3:$R$202,"ĐẠT")=0,"",SUMIFS('3. B1_KhoiLuong'!$G$3:$G$202,'3. B1_KhoiLuong'!$B$3:$B$202,A161,'3. B1_KhoiLuong'!$R$3:$R$202,"ĐẠT")))</f>
        <v/>
      </c>
      <c r="D161" s="84" t="str">
        <f>IF(A161="","",SUMIFS('5. B2_ThayDoi'!$F$3:$F$202,'5. B2_ThayDoi'!$B$3:$B$202,A161))</f>
        <v/>
      </c>
      <c r="E161" s="84" t="str">
        <f t="shared" si="8"/>
        <v/>
      </c>
      <c r="F161" s="85" t="str">
        <f>IF(A161="","",IFERROR(IF(INDEX('6. C1_VTVL'!$E$3:$E$202,MATCH(A161,'6. C1_VTVL'!$A$3:$A$202,0))="","",INDEX('6. C1_VTVL'!$E$3:$E$202,MATCH(A161,'6. C1_VTVL'!$A$3:$A$202,0))),""))</f>
        <v/>
      </c>
      <c r="G161" s="86" t="str">
        <f t="shared" si="9"/>
        <v/>
      </c>
      <c r="H161" s="81"/>
      <c r="I161" s="81"/>
      <c r="J161" s="81"/>
      <c r="K161" s="81"/>
      <c r="L161" s="81"/>
      <c r="M161" s="83" t="str">
        <f>IF(A161="","",IF(NOT(OR(B161="PP159",B161="PP160",B161="PP161",B161="PP159+PP160",B161="PP159+PP161",B161="PP160+PP161")),"PHƯƠNG PHÁP KHÔNG HỢP LỆ",IF(COUNTIF('[315]6'!$A$3:$A$202,A161)&gt;1,"TRÙNG MÃ VTVL Ở C159",IF(AND(ISNUMBER(SEARCH("PP160",B161)),IFERROR(INDEX('[315]6'!$K$3:$K$202,MATCH(A161,'[315]6'!$A$3:$A$202,0)),"")&lt;&gt;"ĐẠT"),"PP160: C159 CHƯA ĐỦ CĂN CỨ",IF(A161="","",IF(COUNTIF('[315]6'!$A$3:$A$202,A161)=0,"MÃ VTVL CHƯA CÓ Ở C159",IF(COUNTIF($A$3:$A$202,A161)&gt;1,"TRÙNG MÃ VTVL",IF(B161="","CHƯA CHỌN PHƯƠNG PHÁP",IF(AND(ISNUMBER(SEARCH("PP160",B161)),E161&lt;&gt;"",E161&lt;0),"GIỜ RÒNG ÂM – KIỂM TRA B160",IF(AND(ISNUMBER(SEARCH("PP160",B161)),G161=""),"PP160: THIẾU GIỜ B159 HOẶC QUỸ GIỜ",IF(AND(ISNUMBER(SEARCH("PP160",B161)),N161&gt;0),"PP160: CÒN DÒNG B159 CHƯA ĐẠT",IF(AND(ISNUMBER(SEARCH("PP160",B161)),COUNTIFS('[316]4'!$B$3:$B$202,A161,'[316]4'!$M$3:$M$202,"&lt;&gt;Ước lượng tham khảo",'[316]4'!$P$3:$P$202,"&lt;&gt;ĐẠT")&gt;0),"PP160: B160 CHƯA ĐỦ CĂN CỨ",IF(AND(ISNUMBER(SEARCH("PP159",B161)),H161=""),"PP159: THIẾU SỐ NGƯỜI",IF(AND(ISNUMBER(SEARCH("PP161",B161)),I161=""),"PP161: THIẾU SỐ NGƯỜI",IF(K161="","THIẾU NGUỒN/GIẢI TRÌNH",IF(J161="","CHƯA KẾT LUẬN NGƯỜI CẦN BỐ TRÍ",IF(L161&lt;&gt;"Đã kiểm chứng","CHỜ XÁC NHẬN NGHIỆP VỤ","ĐẠT")))))))))))))))))</f>
        <v/>
      </c>
      <c r="N161" s="83" t="str">
        <f>IF(A161="","",COUNTIFS('3. B1_KhoiLuong'!$B$3:$B$202,A161,'3. B1_KhoiLuong'!$R$3:$R$202,"&lt;&gt;ĐẠT"))</f>
        <v/>
      </c>
    </row>
    <row r="162" spans="1:14" ht="18.75">
      <c r="A162" s="81"/>
      <c r="B162" s="81"/>
      <c r="C162" s="84" t="str">
        <f>IF(A162="","",IF(COUNTIFS('3. B1_KhoiLuong'!$B$3:$B$202,A162,'3. B1_KhoiLuong'!$R$3:$R$202,"ĐẠT")=0,"",SUMIFS('3. B1_KhoiLuong'!$G$3:$G$202,'3. B1_KhoiLuong'!$B$3:$B$202,A162,'3. B1_KhoiLuong'!$R$3:$R$202,"ĐẠT")))</f>
        <v/>
      </c>
      <c r="D162" s="84" t="str">
        <f>IF(A162="","",SUMIFS('5. B2_ThayDoi'!$F$3:$F$202,'5. B2_ThayDoi'!$B$3:$B$202,A162))</f>
        <v/>
      </c>
      <c r="E162" s="84" t="str">
        <f t="shared" si="8"/>
        <v/>
      </c>
      <c r="F162" s="85" t="str">
        <f>IF(A162="","",IFERROR(IF(INDEX('6. C1_VTVL'!$E$3:$E$202,MATCH(A162,'6. C1_VTVL'!$A$3:$A$202,0))="","",INDEX('6. C1_VTVL'!$E$3:$E$202,MATCH(A162,'6. C1_VTVL'!$A$3:$A$202,0))),""))</f>
        <v/>
      </c>
      <c r="G162" s="86" t="str">
        <f t="shared" si="9"/>
        <v/>
      </c>
      <c r="H162" s="81"/>
      <c r="I162" s="81"/>
      <c r="J162" s="81"/>
      <c r="K162" s="81"/>
      <c r="L162" s="81"/>
      <c r="M162" s="83" t="str">
        <f>IF(A162="","",IF(NOT(OR(B162="PP160",B162="PP161",B162="PP162",B162="PP160+PP161",B162="PP160+PP162",B162="PP161+PP162")),"PHƯƠNG PHÁP KHÔNG HỢP LỆ",IF(COUNTIF('[317]6'!$A$3:$A$202,A162)&gt;1,"TRÙNG MÃ VTVL Ở C160",IF(AND(ISNUMBER(SEARCH("PP161",B162)),IFERROR(INDEX('[317]6'!$K$3:$K$202,MATCH(A162,'[317]6'!$A$3:$A$202,0)),"")&lt;&gt;"ĐẠT"),"PP161: C160 CHƯA ĐỦ CĂN CỨ",IF(A162="","",IF(COUNTIF('[317]6'!$A$3:$A$202,A162)=0,"MÃ VTVL CHƯA CÓ Ở C160",IF(COUNTIF($A$3:$A$202,A162)&gt;1,"TRÙNG MÃ VTVL",IF(B162="","CHƯA CHỌN PHƯƠNG PHÁP",IF(AND(ISNUMBER(SEARCH("PP161",B162)),E162&lt;&gt;"",E162&lt;0),"GIỜ RÒNG ÂM – KIỂM TRA B161",IF(AND(ISNUMBER(SEARCH("PP161",B162)),G162=""),"PP161: THIẾU GIỜ B160 HOẶC QUỸ GIỜ",IF(AND(ISNUMBER(SEARCH("PP161",B162)),N162&gt;0),"PP161: CÒN DÒNG B160 CHƯA ĐẠT",IF(AND(ISNUMBER(SEARCH("PP161",B162)),COUNTIFS('[318]4'!$B$3:$B$202,A162,'[318]4'!$M$3:$M$202,"&lt;&gt;Ước lượng tham khảo",'[318]4'!$P$3:$P$202,"&lt;&gt;ĐẠT")&gt;0),"PP161: B161 CHƯA ĐỦ CĂN CỨ",IF(AND(ISNUMBER(SEARCH("PP160",B162)),H162=""),"PP160: THIẾU SỐ NGƯỜI",IF(AND(ISNUMBER(SEARCH("PP162",B162)),I162=""),"PP162: THIẾU SỐ NGƯỜI",IF(K162="","THIẾU NGUỒN/GIẢI TRÌNH",IF(J162="","CHƯA KẾT LUẬN NGƯỜI CẦN BỐ TRÍ",IF(L162&lt;&gt;"Đã kiểm chứng","CHỜ XÁC NHẬN NGHIỆP VỤ","ĐẠT")))))))))))))))))</f>
        <v/>
      </c>
      <c r="N162" s="83" t="str">
        <f>IF(A162="","",COUNTIFS('3. B1_KhoiLuong'!$B$3:$B$202,A162,'3. B1_KhoiLuong'!$R$3:$R$202,"&lt;&gt;ĐẠT"))</f>
        <v/>
      </c>
    </row>
    <row r="163" spans="1:14" ht="18.75">
      <c r="A163" s="81"/>
      <c r="B163" s="81"/>
      <c r="C163" s="84" t="str">
        <f>IF(A163="","",IF(COUNTIFS('3. B1_KhoiLuong'!$B$3:$B$202,A163,'3. B1_KhoiLuong'!$R$3:$R$202,"ĐẠT")=0,"",SUMIFS('3. B1_KhoiLuong'!$G$3:$G$202,'3. B1_KhoiLuong'!$B$3:$B$202,A163,'3. B1_KhoiLuong'!$R$3:$R$202,"ĐẠT")))</f>
        <v/>
      </c>
      <c r="D163" s="84" t="str">
        <f>IF(A163="","",SUMIFS('5. B2_ThayDoi'!$F$3:$F$202,'5. B2_ThayDoi'!$B$3:$B$202,A163))</f>
        <v/>
      </c>
      <c r="E163" s="84" t="str">
        <f t="shared" ref="E163:E194" si="10">IF(OR(A163="",C163=""),"",C163+IF(D163="",0,D163))</f>
        <v/>
      </c>
      <c r="F163" s="85" t="str">
        <f>IF(A163="","",IFERROR(IF(INDEX('6. C1_VTVL'!$E$3:$E$202,MATCH(A163,'6. C1_VTVL'!$A$3:$A$202,0))="","",INDEX('6. C1_VTVL'!$E$3:$E$202,MATCH(A163,'6. C1_VTVL'!$A$3:$A$202,0))),""))</f>
        <v/>
      </c>
      <c r="G163" s="86" t="str">
        <f t="shared" ref="G163:G194" si="11">IF(OR(A163="",NOT(ISNUMBER(SEARCH("PP2",B163))),E163="",F163="",E163&lt;0),"",IF(F163&gt;0,E163/F163,""))</f>
        <v/>
      </c>
      <c r="H163" s="81"/>
      <c r="I163" s="81"/>
      <c r="J163" s="81"/>
      <c r="K163" s="81"/>
      <c r="L163" s="81"/>
      <c r="M163" s="83" t="str">
        <f>IF(A163="","",IF(NOT(OR(B163="PP161",B163="PP162",B163="PP163",B163="PP161+PP162",B163="PP161+PP163",B163="PP162+PP163")),"PHƯƠNG PHÁP KHÔNG HỢP LỆ",IF(COUNTIF('[319]6'!$A$3:$A$202,A163)&gt;1,"TRÙNG MÃ VTVL Ở C161",IF(AND(ISNUMBER(SEARCH("PP162",B163)),IFERROR(INDEX('[319]6'!$K$3:$K$202,MATCH(A163,'[319]6'!$A$3:$A$202,0)),"")&lt;&gt;"ĐẠT"),"PP162: C161 CHƯA ĐỦ CĂN CỨ",IF(A163="","",IF(COUNTIF('[319]6'!$A$3:$A$202,A163)=0,"MÃ VTVL CHƯA CÓ Ở C161",IF(COUNTIF($A$3:$A$202,A163)&gt;1,"TRÙNG MÃ VTVL",IF(B163="","CHƯA CHỌN PHƯƠNG PHÁP",IF(AND(ISNUMBER(SEARCH("PP162",B163)),E163&lt;&gt;"",E163&lt;0),"GIỜ RÒNG ÂM – KIỂM TRA B162",IF(AND(ISNUMBER(SEARCH("PP162",B163)),G163=""),"PP162: THIẾU GIỜ B161 HOẶC QUỸ GIỜ",IF(AND(ISNUMBER(SEARCH("PP162",B163)),N163&gt;0),"PP162: CÒN DÒNG B161 CHƯA ĐẠT",IF(AND(ISNUMBER(SEARCH("PP162",B163)),COUNTIFS('[320]4'!$B$3:$B$202,A163,'[320]4'!$M$3:$M$202,"&lt;&gt;Ước lượng tham khảo",'[320]4'!$P$3:$P$202,"&lt;&gt;ĐẠT")&gt;0),"PP162: B162 CHƯA ĐỦ CĂN CỨ",IF(AND(ISNUMBER(SEARCH("PP161",B163)),H163=""),"PP161: THIẾU SỐ NGƯỜI",IF(AND(ISNUMBER(SEARCH("PP163",B163)),I163=""),"PP163: THIẾU SỐ NGƯỜI",IF(K163="","THIẾU NGUỒN/GIẢI TRÌNH",IF(J163="","CHƯA KẾT LUẬN NGƯỜI CẦN BỐ TRÍ",IF(L163&lt;&gt;"Đã kiểm chứng","CHỜ XÁC NHẬN NGHIỆP VỤ","ĐẠT")))))))))))))))))</f>
        <v/>
      </c>
      <c r="N163" s="83" t="str">
        <f>IF(A163="","",COUNTIFS('3. B1_KhoiLuong'!$B$3:$B$202,A163,'3. B1_KhoiLuong'!$R$3:$R$202,"&lt;&gt;ĐẠT"))</f>
        <v/>
      </c>
    </row>
    <row r="164" spans="1:14" ht="18.75">
      <c r="A164" s="81"/>
      <c r="B164" s="81"/>
      <c r="C164" s="84" t="str">
        <f>IF(A164="","",IF(COUNTIFS('3. B1_KhoiLuong'!$B$3:$B$202,A164,'3. B1_KhoiLuong'!$R$3:$R$202,"ĐẠT")=0,"",SUMIFS('3. B1_KhoiLuong'!$G$3:$G$202,'3. B1_KhoiLuong'!$B$3:$B$202,A164,'3. B1_KhoiLuong'!$R$3:$R$202,"ĐẠT")))</f>
        <v/>
      </c>
      <c r="D164" s="84" t="str">
        <f>IF(A164="","",SUMIFS('5. B2_ThayDoi'!$F$3:$F$202,'5. B2_ThayDoi'!$B$3:$B$202,A164))</f>
        <v/>
      </c>
      <c r="E164" s="84" t="str">
        <f t="shared" si="10"/>
        <v/>
      </c>
      <c r="F164" s="85" t="str">
        <f>IF(A164="","",IFERROR(IF(INDEX('6. C1_VTVL'!$E$3:$E$202,MATCH(A164,'6. C1_VTVL'!$A$3:$A$202,0))="","",INDEX('6. C1_VTVL'!$E$3:$E$202,MATCH(A164,'6. C1_VTVL'!$A$3:$A$202,0))),""))</f>
        <v/>
      </c>
      <c r="G164" s="86" t="str">
        <f t="shared" si="11"/>
        <v/>
      </c>
      <c r="H164" s="81"/>
      <c r="I164" s="81"/>
      <c r="J164" s="81"/>
      <c r="K164" s="81"/>
      <c r="L164" s="81"/>
      <c r="M164" s="83" t="str">
        <f>IF(A164="","",IF(NOT(OR(B164="PP162",B164="PP163",B164="PP164",B164="PP162+PP163",B164="PP162+PP164",B164="PP163+PP164")),"PHƯƠNG PHÁP KHÔNG HỢP LỆ",IF(COUNTIF('[321]6'!$A$3:$A$202,A164)&gt;1,"TRÙNG MÃ VTVL Ở C162",IF(AND(ISNUMBER(SEARCH("PP163",B164)),IFERROR(INDEX('[321]6'!$K$3:$K$202,MATCH(A164,'[321]6'!$A$3:$A$202,0)),"")&lt;&gt;"ĐẠT"),"PP163: C162 CHƯA ĐỦ CĂN CỨ",IF(A164="","",IF(COUNTIF('[321]6'!$A$3:$A$202,A164)=0,"MÃ VTVL CHƯA CÓ Ở C162",IF(COUNTIF($A$3:$A$202,A164)&gt;1,"TRÙNG MÃ VTVL",IF(B164="","CHƯA CHỌN PHƯƠNG PHÁP",IF(AND(ISNUMBER(SEARCH("PP163",B164)),E164&lt;&gt;"",E164&lt;0),"GIỜ RÒNG ÂM – KIỂM TRA B163",IF(AND(ISNUMBER(SEARCH("PP163",B164)),G164=""),"PP163: THIẾU GIỜ B162 HOẶC QUỸ GIỜ",IF(AND(ISNUMBER(SEARCH("PP163",B164)),N164&gt;0),"PP163: CÒN DÒNG B162 CHƯA ĐẠT",IF(AND(ISNUMBER(SEARCH("PP163",B164)),COUNTIFS('[322]4'!$B$3:$B$202,A164,'[322]4'!$M$3:$M$202,"&lt;&gt;Ước lượng tham khảo",'[322]4'!$P$3:$P$202,"&lt;&gt;ĐẠT")&gt;0),"PP163: B163 CHƯA ĐỦ CĂN CỨ",IF(AND(ISNUMBER(SEARCH("PP162",B164)),H164=""),"PP162: THIẾU SỐ NGƯỜI",IF(AND(ISNUMBER(SEARCH("PP164",B164)),I164=""),"PP164: THIẾU SỐ NGƯỜI",IF(K164="","THIẾU NGUỒN/GIẢI TRÌNH",IF(J164="","CHƯA KẾT LUẬN NGƯỜI CẦN BỐ TRÍ",IF(L164&lt;&gt;"Đã kiểm chứng","CHỜ XÁC NHẬN NGHIỆP VỤ","ĐẠT")))))))))))))))))</f>
        <v/>
      </c>
      <c r="N164" s="83" t="str">
        <f>IF(A164="","",COUNTIFS('3. B1_KhoiLuong'!$B$3:$B$202,A164,'3. B1_KhoiLuong'!$R$3:$R$202,"&lt;&gt;ĐẠT"))</f>
        <v/>
      </c>
    </row>
    <row r="165" spans="1:14" ht="18.75">
      <c r="A165" s="81"/>
      <c r="B165" s="81"/>
      <c r="C165" s="84" t="str">
        <f>IF(A165="","",IF(COUNTIFS('3. B1_KhoiLuong'!$B$3:$B$202,A165,'3. B1_KhoiLuong'!$R$3:$R$202,"ĐẠT")=0,"",SUMIFS('3. B1_KhoiLuong'!$G$3:$G$202,'3. B1_KhoiLuong'!$B$3:$B$202,A165,'3. B1_KhoiLuong'!$R$3:$R$202,"ĐẠT")))</f>
        <v/>
      </c>
      <c r="D165" s="84" t="str">
        <f>IF(A165="","",SUMIFS('5. B2_ThayDoi'!$F$3:$F$202,'5. B2_ThayDoi'!$B$3:$B$202,A165))</f>
        <v/>
      </c>
      <c r="E165" s="84" t="str">
        <f t="shared" si="10"/>
        <v/>
      </c>
      <c r="F165" s="85" t="str">
        <f>IF(A165="","",IFERROR(IF(INDEX('6. C1_VTVL'!$E$3:$E$202,MATCH(A165,'6. C1_VTVL'!$A$3:$A$202,0))="","",INDEX('6. C1_VTVL'!$E$3:$E$202,MATCH(A165,'6. C1_VTVL'!$A$3:$A$202,0))),""))</f>
        <v/>
      </c>
      <c r="G165" s="86" t="str">
        <f t="shared" si="11"/>
        <v/>
      </c>
      <c r="H165" s="81"/>
      <c r="I165" s="81"/>
      <c r="J165" s="81"/>
      <c r="K165" s="81"/>
      <c r="L165" s="81"/>
      <c r="M165" s="83" t="str">
        <f>IF(A165="","",IF(NOT(OR(B165="PP163",B165="PP164",B165="PP165",B165="PP163+PP164",B165="PP163+PP165",B165="PP164+PP165")),"PHƯƠNG PHÁP KHÔNG HỢP LỆ",IF(COUNTIF('[323]6'!$A$3:$A$202,A165)&gt;1,"TRÙNG MÃ VTVL Ở C163",IF(AND(ISNUMBER(SEARCH("PP164",B165)),IFERROR(INDEX('[323]6'!$K$3:$K$202,MATCH(A165,'[323]6'!$A$3:$A$202,0)),"")&lt;&gt;"ĐẠT"),"PP164: C163 CHƯA ĐỦ CĂN CỨ",IF(A165="","",IF(COUNTIF('[323]6'!$A$3:$A$202,A165)=0,"MÃ VTVL CHƯA CÓ Ở C163",IF(COUNTIF($A$3:$A$202,A165)&gt;1,"TRÙNG MÃ VTVL",IF(B165="","CHƯA CHỌN PHƯƠNG PHÁP",IF(AND(ISNUMBER(SEARCH("PP164",B165)),E165&lt;&gt;"",E165&lt;0),"GIỜ RÒNG ÂM – KIỂM TRA B164",IF(AND(ISNUMBER(SEARCH("PP164",B165)),G165=""),"PP164: THIẾU GIỜ B163 HOẶC QUỸ GIỜ",IF(AND(ISNUMBER(SEARCH("PP164",B165)),N165&gt;0),"PP164: CÒN DÒNG B163 CHƯA ĐẠT",IF(AND(ISNUMBER(SEARCH("PP164",B165)),COUNTIFS('[324]4'!$B$3:$B$202,A165,'[324]4'!$M$3:$M$202,"&lt;&gt;Ước lượng tham khảo",'[324]4'!$P$3:$P$202,"&lt;&gt;ĐẠT")&gt;0),"PP164: B164 CHƯA ĐỦ CĂN CỨ",IF(AND(ISNUMBER(SEARCH("PP163",B165)),H165=""),"PP163: THIẾU SỐ NGƯỜI",IF(AND(ISNUMBER(SEARCH("PP165",B165)),I165=""),"PP165: THIẾU SỐ NGƯỜI",IF(K165="","THIẾU NGUỒN/GIẢI TRÌNH",IF(J165="","CHƯA KẾT LUẬN NGƯỜI CẦN BỐ TRÍ",IF(L165&lt;&gt;"Đã kiểm chứng","CHỜ XÁC NHẬN NGHIỆP VỤ","ĐẠT")))))))))))))))))</f>
        <v/>
      </c>
      <c r="N165" s="83" t="str">
        <f>IF(A165="","",COUNTIFS('3. B1_KhoiLuong'!$B$3:$B$202,A165,'3. B1_KhoiLuong'!$R$3:$R$202,"&lt;&gt;ĐẠT"))</f>
        <v/>
      </c>
    </row>
    <row r="166" spans="1:14" ht="18.75">
      <c r="A166" s="81"/>
      <c r="B166" s="81"/>
      <c r="C166" s="84" t="str">
        <f>IF(A166="","",IF(COUNTIFS('3. B1_KhoiLuong'!$B$3:$B$202,A166,'3. B1_KhoiLuong'!$R$3:$R$202,"ĐẠT")=0,"",SUMIFS('3. B1_KhoiLuong'!$G$3:$G$202,'3. B1_KhoiLuong'!$B$3:$B$202,A166,'3. B1_KhoiLuong'!$R$3:$R$202,"ĐẠT")))</f>
        <v/>
      </c>
      <c r="D166" s="84" t="str">
        <f>IF(A166="","",SUMIFS('5. B2_ThayDoi'!$F$3:$F$202,'5. B2_ThayDoi'!$B$3:$B$202,A166))</f>
        <v/>
      </c>
      <c r="E166" s="84" t="str">
        <f t="shared" si="10"/>
        <v/>
      </c>
      <c r="F166" s="85" t="str">
        <f>IF(A166="","",IFERROR(IF(INDEX('6. C1_VTVL'!$E$3:$E$202,MATCH(A166,'6. C1_VTVL'!$A$3:$A$202,0))="","",INDEX('6. C1_VTVL'!$E$3:$E$202,MATCH(A166,'6. C1_VTVL'!$A$3:$A$202,0))),""))</f>
        <v/>
      </c>
      <c r="G166" s="86" t="str">
        <f t="shared" si="11"/>
        <v/>
      </c>
      <c r="H166" s="81"/>
      <c r="I166" s="81"/>
      <c r="J166" s="81"/>
      <c r="K166" s="81"/>
      <c r="L166" s="81"/>
      <c r="M166" s="83" t="str">
        <f>IF(A166="","",IF(NOT(OR(B166="PP164",B166="PP165",B166="PP166",B166="PP164+PP165",B166="PP164+PP166",B166="PP165+PP166")),"PHƯƠNG PHÁP KHÔNG HỢP LỆ",IF(COUNTIF('[325]6'!$A$3:$A$202,A166)&gt;1,"TRÙNG MÃ VTVL Ở C164",IF(AND(ISNUMBER(SEARCH("PP165",B166)),IFERROR(INDEX('[325]6'!$K$3:$K$202,MATCH(A166,'[325]6'!$A$3:$A$202,0)),"")&lt;&gt;"ĐẠT"),"PP165: C164 CHƯA ĐỦ CĂN CỨ",IF(A166="","",IF(COUNTIF('[325]6'!$A$3:$A$202,A166)=0,"MÃ VTVL CHƯA CÓ Ở C164",IF(COUNTIF($A$3:$A$202,A166)&gt;1,"TRÙNG MÃ VTVL",IF(B166="","CHƯA CHỌN PHƯƠNG PHÁP",IF(AND(ISNUMBER(SEARCH("PP165",B166)),E166&lt;&gt;"",E166&lt;0),"GIỜ RÒNG ÂM – KIỂM TRA B165",IF(AND(ISNUMBER(SEARCH("PP165",B166)),G166=""),"PP165: THIẾU GIỜ B164 HOẶC QUỸ GIỜ",IF(AND(ISNUMBER(SEARCH("PP165",B166)),N166&gt;0),"PP165: CÒN DÒNG B164 CHƯA ĐẠT",IF(AND(ISNUMBER(SEARCH("PP165",B166)),COUNTIFS('[326]4'!$B$3:$B$202,A166,'[326]4'!$M$3:$M$202,"&lt;&gt;Ước lượng tham khảo",'[326]4'!$P$3:$P$202,"&lt;&gt;ĐẠT")&gt;0),"PP165: B165 CHƯA ĐỦ CĂN CỨ",IF(AND(ISNUMBER(SEARCH("PP164",B166)),H166=""),"PP164: THIẾU SỐ NGƯỜI",IF(AND(ISNUMBER(SEARCH("PP166",B166)),I166=""),"PP166: THIẾU SỐ NGƯỜI",IF(K166="","THIẾU NGUỒN/GIẢI TRÌNH",IF(J166="","CHƯA KẾT LUẬN NGƯỜI CẦN BỐ TRÍ",IF(L166&lt;&gt;"Đã kiểm chứng","CHỜ XÁC NHẬN NGHIỆP VỤ","ĐẠT")))))))))))))))))</f>
        <v/>
      </c>
      <c r="N166" s="83" t="str">
        <f>IF(A166="","",COUNTIFS('3. B1_KhoiLuong'!$B$3:$B$202,A166,'3. B1_KhoiLuong'!$R$3:$R$202,"&lt;&gt;ĐẠT"))</f>
        <v/>
      </c>
    </row>
    <row r="167" spans="1:14" ht="18.75">
      <c r="A167" s="81"/>
      <c r="B167" s="81"/>
      <c r="C167" s="84" t="str">
        <f>IF(A167="","",IF(COUNTIFS('3. B1_KhoiLuong'!$B$3:$B$202,A167,'3. B1_KhoiLuong'!$R$3:$R$202,"ĐẠT")=0,"",SUMIFS('3. B1_KhoiLuong'!$G$3:$G$202,'3. B1_KhoiLuong'!$B$3:$B$202,A167,'3. B1_KhoiLuong'!$R$3:$R$202,"ĐẠT")))</f>
        <v/>
      </c>
      <c r="D167" s="84" t="str">
        <f>IF(A167="","",SUMIFS('5. B2_ThayDoi'!$F$3:$F$202,'5. B2_ThayDoi'!$B$3:$B$202,A167))</f>
        <v/>
      </c>
      <c r="E167" s="84" t="str">
        <f t="shared" si="10"/>
        <v/>
      </c>
      <c r="F167" s="85" t="str">
        <f>IF(A167="","",IFERROR(IF(INDEX('6. C1_VTVL'!$E$3:$E$202,MATCH(A167,'6. C1_VTVL'!$A$3:$A$202,0))="","",INDEX('6. C1_VTVL'!$E$3:$E$202,MATCH(A167,'6. C1_VTVL'!$A$3:$A$202,0))),""))</f>
        <v/>
      </c>
      <c r="G167" s="86" t="str">
        <f t="shared" si="11"/>
        <v/>
      </c>
      <c r="H167" s="81"/>
      <c r="I167" s="81"/>
      <c r="J167" s="81"/>
      <c r="K167" s="81"/>
      <c r="L167" s="81"/>
      <c r="M167" s="83" t="str">
        <f>IF(A167="","",IF(NOT(OR(B167="PP165",B167="PP166",B167="PP167",B167="PP165+PP166",B167="PP165+PP167",B167="PP166+PP167")),"PHƯƠNG PHÁP KHÔNG HỢP LỆ",IF(COUNTIF('[327]6'!$A$3:$A$202,A167)&gt;1,"TRÙNG MÃ VTVL Ở C165",IF(AND(ISNUMBER(SEARCH("PP166",B167)),IFERROR(INDEX('[327]6'!$K$3:$K$202,MATCH(A167,'[327]6'!$A$3:$A$202,0)),"")&lt;&gt;"ĐẠT"),"PP166: C165 CHƯA ĐỦ CĂN CỨ",IF(A167="","",IF(COUNTIF('[327]6'!$A$3:$A$202,A167)=0,"MÃ VTVL CHƯA CÓ Ở C165",IF(COUNTIF($A$3:$A$202,A167)&gt;1,"TRÙNG MÃ VTVL",IF(B167="","CHƯA CHỌN PHƯƠNG PHÁP",IF(AND(ISNUMBER(SEARCH("PP166",B167)),E167&lt;&gt;"",E167&lt;0),"GIỜ RÒNG ÂM – KIỂM TRA B166",IF(AND(ISNUMBER(SEARCH("PP166",B167)),G167=""),"PP166: THIẾU GIỜ B165 HOẶC QUỸ GIỜ",IF(AND(ISNUMBER(SEARCH("PP166",B167)),N167&gt;0),"PP166: CÒN DÒNG B165 CHƯA ĐẠT",IF(AND(ISNUMBER(SEARCH("PP166",B167)),COUNTIFS('[328]4'!$B$3:$B$202,A167,'[328]4'!$M$3:$M$202,"&lt;&gt;Ước lượng tham khảo",'[328]4'!$P$3:$P$202,"&lt;&gt;ĐẠT")&gt;0),"PP166: B166 CHƯA ĐỦ CĂN CỨ",IF(AND(ISNUMBER(SEARCH("PP165",B167)),H167=""),"PP165: THIẾU SỐ NGƯỜI",IF(AND(ISNUMBER(SEARCH("PP167",B167)),I167=""),"PP167: THIẾU SỐ NGƯỜI",IF(K167="","THIẾU NGUỒN/GIẢI TRÌNH",IF(J167="","CHƯA KẾT LUẬN NGƯỜI CẦN BỐ TRÍ",IF(L167&lt;&gt;"Đã kiểm chứng","CHỜ XÁC NHẬN NGHIỆP VỤ","ĐẠT")))))))))))))))))</f>
        <v/>
      </c>
      <c r="N167" s="83" t="str">
        <f>IF(A167="","",COUNTIFS('3. B1_KhoiLuong'!$B$3:$B$202,A167,'3. B1_KhoiLuong'!$R$3:$R$202,"&lt;&gt;ĐẠT"))</f>
        <v/>
      </c>
    </row>
    <row r="168" spans="1:14" ht="18.75">
      <c r="A168" s="81"/>
      <c r="B168" s="81"/>
      <c r="C168" s="84" t="str">
        <f>IF(A168="","",IF(COUNTIFS('3. B1_KhoiLuong'!$B$3:$B$202,A168,'3. B1_KhoiLuong'!$R$3:$R$202,"ĐẠT")=0,"",SUMIFS('3. B1_KhoiLuong'!$G$3:$G$202,'3. B1_KhoiLuong'!$B$3:$B$202,A168,'3. B1_KhoiLuong'!$R$3:$R$202,"ĐẠT")))</f>
        <v/>
      </c>
      <c r="D168" s="84" t="str">
        <f>IF(A168="","",SUMIFS('5. B2_ThayDoi'!$F$3:$F$202,'5. B2_ThayDoi'!$B$3:$B$202,A168))</f>
        <v/>
      </c>
      <c r="E168" s="84" t="str">
        <f t="shared" si="10"/>
        <v/>
      </c>
      <c r="F168" s="85" t="str">
        <f>IF(A168="","",IFERROR(IF(INDEX('6. C1_VTVL'!$E$3:$E$202,MATCH(A168,'6. C1_VTVL'!$A$3:$A$202,0))="","",INDEX('6. C1_VTVL'!$E$3:$E$202,MATCH(A168,'6. C1_VTVL'!$A$3:$A$202,0))),""))</f>
        <v/>
      </c>
      <c r="G168" s="86" t="str">
        <f t="shared" si="11"/>
        <v/>
      </c>
      <c r="H168" s="81"/>
      <c r="I168" s="81"/>
      <c r="J168" s="81"/>
      <c r="K168" s="81"/>
      <c r="L168" s="81"/>
      <c r="M168" s="83" t="str">
        <f>IF(A168="","",IF(NOT(OR(B168="PP166",B168="PP167",B168="PP168",B168="PP166+PP167",B168="PP166+PP168",B168="PP167+PP168")),"PHƯƠNG PHÁP KHÔNG HỢP LỆ",IF(COUNTIF('[329]6'!$A$3:$A$202,A168)&gt;1,"TRÙNG MÃ VTVL Ở C166",IF(AND(ISNUMBER(SEARCH("PP167",B168)),IFERROR(INDEX('[329]6'!$K$3:$K$202,MATCH(A168,'[329]6'!$A$3:$A$202,0)),"")&lt;&gt;"ĐẠT"),"PP167: C166 CHƯA ĐỦ CĂN CỨ",IF(A168="","",IF(COUNTIF('[329]6'!$A$3:$A$202,A168)=0,"MÃ VTVL CHƯA CÓ Ở C166",IF(COUNTIF($A$3:$A$202,A168)&gt;1,"TRÙNG MÃ VTVL",IF(B168="","CHƯA CHỌN PHƯƠNG PHÁP",IF(AND(ISNUMBER(SEARCH("PP167",B168)),E168&lt;&gt;"",E168&lt;0),"GIỜ RÒNG ÂM – KIỂM TRA B167",IF(AND(ISNUMBER(SEARCH("PP167",B168)),G168=""),"PP167: THIẾU GIỜ B166 HOẶC QUỸ GIỜ",IF(AND(ISNUMBER(SEARCH("PP167",B168)),N168&gt;0),"PP167: CÒN DÒNG B166 CHƯA ĐẠT",IF(AND(ISNUMBER(SEARCH("PP167",B168)),COUNTIFS('[330]4'!$B$3:$B$202,A168,'[330]4'!$M$3:$M$202,"&lt;&gt;Ước lượng tham khảo",'[330]4'!$P$3:$P$202,"&lt;&gt;ĐẠT")&gt;0),"PP167: B167 CHƯA ĐỦ CĂN CỨ",IF(AND(ISNUMBER(SEARCH("PP166",B168)),H168=""),"PP166: THIẾU SỐ NGƯỜI",IF(AND(ISNUMBER(SEARCH("PP168",B168)),I168=""),"PP168: THIẾU SỐ NGƯỜI",IF(K168="","THIẾU NGUỒN/GIẢI TRÌNH",IF(J168="","CHƯA KẾT LUẬN NGƯỜI CẦN BỐ TRÍ",IF(L168&lt;&gt;"Đã kiểm chứng","CHỜ XÁC NHẬN NGHIỆP VỤ","ĐẠT")))))))))))))))))</f>
        <v/>
      </c>
      <c r="N168" s="83" t="str">
        <f>IF(A168="","",COUNTIFS('3. B1_KhoiLuong'!$B$3:$B$202,A168,'3. B1_KhoiLuong'!$R$3:$R$202,"&lt;&gt;ĐẠT"))</f>
        <v/>
      </c>
    </row>
    <row r="169" spans="1:14" ht="18.75">
      <c r="A169" s="81"/>
      <c r="B169" s="81"/>
      <c r="C169" s="84" t="str">
        <f>IF(A169="","",IF(COUNTIFS('3. B1_KhoiLuong'!$B$3:$B$202,A169,'3. B1_KhoiLuong'!$R$3:$R$202,"ĐẠT")=0,"",SUMIFS('3. B1_KhoiLuong'!$G$3:$G$202,'3. B1_KhoiLuong'!$B$3:$B$202,A169,'3. B1_KhoiLuong'!$R$3:$R$202,"ĐẠT")))</f>
        <v/>
      </c>
      <c r="D169" s="84" t="str">
        <f>IF(A169="","",SUMIFS('5. B2_ThayDoi'!$F$3:$F$202,'5. B2_ThayDoi'!$B$3:$B$202,A169))</f>
        <v/>
      </c>
      <c r="E169" s="84" t="str">
        <f t="shared" si="10"/>
        <v/>
      </c>
      <c r="F169" s="85" t="str">
        <f>IF(A169="","",IFERROR(IF(INDEX('6. C1_VTVL'!$E$3:$E$202,MATCH(A169,'6. C1_VTVL'!$A$3:$A$202,0))="","",INDEX('6. C1_VTVL'!$E$3:$E$202,MATCH(A169,'6. C1_VTVL'!$A$3:$A$202,0))),""))</f>
        <v/>
      </c>
      <c r="G169" s="86" t="str">
        <f t="shared" si="11"/>
        <v/>
      </c>
      <c r="H169" s="81"/>
      <c r="I169" s="81"/>
      <c r="J169" s="81"/>
      <c r="K169" s="81"/>
      <c r="L169" s="81"/>
      <c r="M169" s="83" t="str">
        <f>IF(A169="","",IF(NOT(OR(B169="PP167",B169="PP168",B169="PP169",B169="PP167+PP168",B169="PP167+PP169",B169="PP168+PP169")),"PHƯƠNG PHÁP KHÔNG HỢP LỆ",IF(COUNTIF('[331]6'!$A$3:$A$202,A169)&gt;1,"TRÙNG MÃ VTVL Ở C167",IF(AND(ISNUMBER(SEARCH("PP168",B169)),IFERROR(INDEX('[331]6'!$K$3:$K$202,MATCH(A169,'[331]6'!$A$3:$A$202,0)),"")&lt;&gt;"ĐẠT"),"PP168: C167 CHƯA ĐỦ CĂN CỨ",IF(A169="","",IF(COUNTIF('[331]6'!$A$3:$A$202,A169)=0,"MÃ VTVL CHƯA CÓ Ở C167",IF(COUNTIF($A$3:$A$202,A169)&gt;1,"TRÙNG MÃ VTVL",IF(B169="","CHƯA CHỌN PHƯƠNG PHÁP",IF(AND(ISNUMBER(SEARCH("PP168",B169)),E169&lt;&gt;"",E169&lt;0),"GIỜ RÒNG ÂM – KIỂM TRA B168",IF(AND(ISNUMBER(SEARCH("PP168",B169)),G169=""),"PP168: THIẾU GIỜ B167 HOẶC QUỸ GIỜ",IF(AND(ISNUMBER(SEARCH("PP168",B169)),N169&gt;0),"PP168: CÒN DÒNG B167 CHƯA ĐẠT",IF(AND(ISNUMBER(SEARCH("PP168",B169)),COUNTIFS('[332]4'!$B$3:$B$202,A169,'[332]4'!$M$3:$M$202,"&lt;&gt;Ước lượng tham khảo",'[332]4'!$P$3:$P$202,"&lt;&gt;ĐẠT")&gt;0),"PP168: B168 CHƯA ĐỦ CĂN CỨ",IF(AND(ISNUMBER(SEARCH("PP167",B169)),H169=""),"PP167: THIẾU SỐ NGƯỜI",IF(AND(ISNUMBER(SEARCH("PP169",B169)),I169=""),"PP169: THIẾU SỐ NGƯỜI",IF(K169="","THIẾU NGUỒN/GIẢI TRÌNH",IF(J169="","CHƯA KẾT LUẬN NGƯỜI CẦN BỐ TRÍ",IF(L169&lt;&gt;"Đã kiểm chứng","CHỜ XÁC NHẬN NGHIỆP VỤ","ĐẠT")))))))))))))))))</f>
        <v/>
      </c>
      <c r="N169" s="83" t="str">
        <f>IF(A169="","",COUNTIFS('3. B1_KhoiLuong'!$B$3:$B$202,A169,'3. B1_KhoiLuong'!$R$3:$R$202,"&lt;&gt;ĐẠT"))</f>
        <v/>
      </c>
    </row>
    <row r="170" spans="1:14" ht="18.75">
      <c r="A170" s="81"/>
      <c r="B170" s="81"/>
      <c r="C170" s="84" t="str">
        <f>IF(A170="","",IF(COUNTIFS('3. B1_KhoiLuong'!$B$3:$B$202,A170,'3. B1_KhoiLuong'!$R$3:$R$202,"ĐẠT")=0,"",SUMIFS('3. B1_KhoiLuong'!$G$3:$G$202,'3. B1_KhoiLuong'!$B$3:$B$202,A170,'3. B1_KhoiLuong'!$R$3:$R$202,"ĐẠT")))</f>
        <v/>
      </c>
      <c r="D170" s="84" t="str">
        <f>IF(A170="","",SUMIFS('5. B2_ThayDoi'!$F$3:$F$202,'5. B2_ThayDoi'!$B$3:$B$202,A170))</f>
        <v/>
      </c>
      <c r="E170" s="84" t="str">
        <f t="shared" si="10"/>
        <v/>
      </c>
      <c r="F170" s="85" t="str">
        <f>IF(A170="","",IFERROR(IF(INDEX('6. C1_VTVL'!$E$3:$E$202,MATCH(A170,'6. C1_VTVL'!$A$3:$A$202,0))="","",INDEX('6. C1_VTVL'!$E$3:$E$202,MATCH(A170,'6. C1_VTVL'!$A$3:$A$202,0))),""))</f>
        <v/>
      </c>
      <c r="G170" s="86" t="str">
        <f t="shared" si="11"/>
        <v/>
      </c>
      <c r="H170" s="81"/>
      <c r="I170" s="81"/>
      <c r="J170" s="81"/>
      <c r="K170" s="81"/>
      <c r="L170" s="81"/>
      <c r="M170" s="83" t="str">
        <f>IF(A170="","",IF(NOT(OR(B170="PP168",B170="PP169",B170="PP170",B170="PP168+PP169",B170="PP168+PP170",B170="PP169+PP170")),"PHƯƠNG PHÁP KHÔNG HỢP LỆ",IF(COUNTIF('[333]6'!$A$3:$A$202,A170)&gt;1,"TRÙNG MÃ VTVL Ở C168",IF(AND(ISNUMBER(SEARCH("PP169",B170)),IFERROR(INDEX('[333]6'!$K$3:$K$202,MATCH(A170,'[333]6'!$A$3:$A$202,0)),"")&lt;&gt;"ĐẠT"),"PP169: C168 CHƯA ĐỦ CĂN CỨ",IF(A170="","",IF(COUNTIF('[333]6'!$A$3:$A$202,A170)=0,"MÃ VTVL CHƯA CÓ Ở C168",IF(COUNTIF($A$3:$A$202,A170)&gt;1,"TRÙNG MÃ VTVL",IF(B170="","CHƯA CHỌN PHƯƠNG PHÁP",IF(AND(ISNUMBER(SEARCH("PP169",B170)),E170&lt;&gt;"",E170&lt;0),"GIỜ RÒNG ÂM – KIỂM TRA B169",IF(AND(ISNUMBER(SEARCH("PP169",B170)),G170=""),"PP169: THIẾU GIỜ B168 HOẶC QUỸ GIỜ",IF(AND(ISNUMBER(SEARCH("PP169",B170)),N170&gt;0),"PP169: CÒN DÒNG B168 CHƯA ĐẠT",IF(AND(ISNUMBER(SEARCH("PP169",B170)),COUNTIFS('[334]4'!$B$3:$B$202,A170,'[334]4'!$M$3:$M$202,"&lt;&gt;Ước lượng tham khảo",'[334]4'!$P$3:$P$202,"&lt;&gt;ĐẠT")&gt;0),"PP169: B169 CHƯA ĐỦ CĂN CỨ",IF(AND(ISNUMBER(SEARCH("PP168",B170)),H170=""),"PP168: THIẾU SỐ NGƯỜI",IF(AND(ISNUMBER(SEARCH("PP170",B170)),I170=""),"PP170: THIẾU SỐ NGƯỜI",IF(K170="","THIẾU NGUỒN/GIẢI TRÌNH",IF(J170="","CHƯA KẾT LUẬN NGƯỜI CẦN BỐ TRÍ",IF(L170&lt;&gt;"Đã kiểm chứng","CHỜ XÁC NHẬN NGHIỆP VỤ","ĐẠT")))))))))))))))))</f>
        <v/>
      </c>
      <c r="N170" s="83" t="str">
        <f>IF(A170="","",COUNTIFS('3. B1_KhoiLuong'!$B$3:$B$202,A170,'3. B1_KhoiLuong'!$R$3:$R$202,"&lt;&gt;ĐẠT"))</f>
        <v/>
      </c>
    </row>
    <row r="171" spans="1:14" ht="18.75">
      <c r="A171" s="81"/>
      <c r="B171" s="81"/>
      <c r="C171" s="84" t="str">
        <f>IF(A171="","",IF(COUNTIFS('3. B1_KhoiLuong'!$B$3:$B$202,A171,'3. B1_KhoiLuong'!$R$3:$R$202,"ĐẠT")=0,"",SUMIFS('3. B1_KhoiLuong'!$G$3:$G$202,'3. B1_KhoiLuong'!$B$3:$B$202,A171,'3. B1_KhoiLuong'!$R$3:$R$202,"ĐẠT")))</f>
        <v/>
      </c>
      <c r="D171" s="84" t="str">
        <f>IF(A171="","",SUMIFS('5. B2_ThayDoi'!$F$3:$F$202,'5. B2_ThayDoi'!$B$3:$B$202,A171))</f>
        <v/>
      </c>
      <c r="E171" s="84" t="str">
        <f t="shared" si="10"/>
        <v/>
      </c>
      <c r="F171" s="85" t="str">
        <f>IF(A171="","",IFERROR(IF(INDEX('6. C1_VTVL'!$E$3:$E$202,MATCH(A171,'6. C1_VTVL'!$A$3:$A$202,0))="","",INDEX('6. C1_VTVL'!$E$3:$E$202,MATCH(A171,'6. C1_VTVL'!$A$3:$A$202,0))),""))</f>
        <v/>
      </c>
      <c r="G171" s="86" t="str">
        <f t="shared" si="11"/>
        <v/>
      </c>
      <c r="H171" s="81"/>
      <c r="I171" s="81"/>
      <c r="J171" s="81"/>
      <c r="K171" s="81"/>
      <c r="L171" s="81"/>
      <c r="M171" s="83" t="str">
        <f>IF(A171="","",IF(NOT(OR(B171="PP169",B171="PP170",B171="PP171",B171="PP169+PP170",B171="PP169+PP171",B171="PP170+PP171")),"PHƯƠNG PHÁP KHÔNG HỢP LỆ",IF(COUNTIF('[335]6'!$A$3:$A$202,A171)&gt;1,"TRÙNG MÃ VTVL Ở C169",IF(AND(ISNUMBER(SEARCH("PP170",B171)),IFERROR(INDEX('[335]6'!$K$3:$K$202,MATCH(A171,'[335]6'!$A$3:$A$202,0)),"")&lt;&gt;"ĐẠT"),"PP170: C169 CHƯA ĐỦ CĂN CỨ",IF(A171="","",IF(COUNTIF('[335]6'!$A$3:$A$202,A171)=0,"MÃ VTVL CHƯA CÓ Ở C169",IF(COUNTIF($A$3:$A$202,A171)&gt;1,"TRÙNG MÃ VTVL",IF(B171="","CHƯA CHỌN PHƯƠNG PHÁP",IF(AND(ISNUMBER(SEARCH("PP170",B171)),E171&lt;&gt;"",E171&lt;0),"GIỜ RÒNG ÂM – KIỂM TRA B170",IF(AND(ISNUMBER(SEARCH("PP170",B171)),G171=""),"PP170: THIẾU GIỜ B169 HOẶC QUỸ GIỜ",IF(AND(ISNUMBER(SEARCH("PP170",B171)),N171&gt;0),"PP170: CÒN DÒNG B169 CHƯA ĐẠT",IF(AND(ISNUMBER(SEARCH("PP170",B171)),COUNTIFS('[336]4'!$B$3:$B$202,A171,'[336]4'!$M$3:$M$202,"&lt;&gt;Ước lượng tham khảo",'[336]4'!$P$3:$P$202,"&lt;&gt;ĐẠT")&gt;0),"PP170: B170 CHƯA ĐỦ CĂN CỨ",IF(AND(ISNUMBER(SEARCH("PP169",B171)),H171=""),"PP169: THIẾU SỐ NGƯỜI",IF(AND(ISNUMBER(SEARCH("PP171",B171)),I171=""),"PP171: THIẾU SỐ NGƯỜI",IF(K171="","THIẾU NGUỒN/GIẢI TRÌNH",IF(J171="","CHƯA KẾT LUẬN NGƯỜI CẦN BỐ TRÍ",IF(L171&lt;&gt;"Đã kiểm chứng","CHỜ XÁC NHẬN NGHIỆP VỤ","ĐẠT")))))))))))))))))</f>
        <v/>
      </c>
      <c r="N171" s="83" t="str">
        <f>IF(A171="","",COUNTIFS('3. B1_KhoiLuong'!$B$3:$B$202,A171,'3. B1_KhoiLuong'!$R$3:$R$202,"&lt;&gt;ĐẠT"))</f>
        <v/>
      </c>
    </row>
    <row r="172" spans="1:14" ht="18.75">
      <c r="A172" s="81"/>
      <c r="B172" s="81"/>
      <c r="C172" s="84" t="str">
        <f>IF(A172="","",IF(COUNTIFS('3. B1_KhoiLuong'!$B$3:$B$202,A172,'3. B1_KhoiLuong'!$R$3:$R$202,"ĐẠT")=0,"",SUMIFS('3. B1_KhoiLuong'!$G$3:$G$202,'3. B1_KhoiLuong'!$B$3:$B$202,A172,'3. B1_KhoiLuong'!$R$3:$R$202,"ĐẠT")))</f>
        <v/>
      </c>
      <c r="D172" s="84" t="str">
        <f>IF(A172="","",SUMIFS('5. B2_ThayDoi'!$F$3:$F$202,'5. B2_ThayDoi'!$B$3:$B$202,A172))</f>
        <v/>
      </c>
      <c r="E172" s="84" t="str">
        <f t="shared" si="10"/>
        <v/>
      </c>
      <c r="F172" s="85" t="str">
        <f>IF(A172="","",IFERROR(IF(INDEX('6. C1_VTVL'!$E$3:$E$202,MATCH(A172,'6. C1_VTVL'!$A$3:$A$202,0))="","",INDEX('6. C1_VTVL'!$E$3:$E$202,MATCH(A172,'6. C1_VTVL'!$A$3:$A$202,0))),""))</f>
        <v/>
      </c>
      <c r="G172" s="86" t="str">
        <f t="shared" si="11"/>
        <v/>
      </c>
      <c r="H172" s="81"/>
      <c r="I172" s="81"/>
      <c r="J172" s="81"/>
      <c r="K172" s="81"/>
      <c r="L172" s="81"/>
      <c r="M172" s="83" t="str">
        <f>IF(A172="","",IF(NOT(OR(B172="PP170",B172="PP171",B172="PP172",B172="PP170+PP171",B172="PP170+PP172",B172="PP171+PP172")),"PHƯƠNG PHÁP KHÔNG HỢP LỆ",IF(COUNTIF('[337]6'!$A$3:$A$202,A172)&gt;1,"TRÙNG MÃ VTVL Ở C170",IF(AND(ISNUMBER(SEARCH("PP171",B172)),IFERROR(INDEX('[337]6'!$K$3:$K$202,MATCH(A172,'[337]6'!$A$3:$A$202,0)),"")&lt;&gt;"ĐẠT"),"PP171: C170 CHƯA ĐỦ CĂN CỨ",IF(A172="","",IF(COUNTIF('[337]6'!$A$3:$A$202,A172)=0,"MÃ VTVL CHƯA CÓ Ở C170",IF(COUNTIF($A$3:$A$202,A172)&gt;1,"TRÙNG MÃ VTVL",IF(B172="","CHƯA CHỌN PHƯƠNG PHÁP",IF(AND(ISNUMBER(SEARCH("PP171",B172)),E172&lt;&gt;"",E172&lt;0),"GIỜ RÒNG ÂM – KIỂM TRA B171",IF(AND(ISNUMBER(SEARCH("PP171",B172)),G172=""),"PP171: THIẾU GIỜ B170 HOẶC QUỸ GIỜ",IF(AND(ISNUMBER(SEARCH("PP171",B172)),N172&gt;0),"PP171: CÒN DÒNG B170 CHƯA ĐẠT",IF(AND(ISNUMBER(SEARCH("PP171",B172)),COUNTIFS('[338]4'!$B$3:$B$202,A172,'[338]4'!$M$3:$M$202,"&lt;&gt;Ước lượng tham khảo",'[338]4'!$P$3:$P$202,"&lt;&gt;ĐẠT")&gt;0),"PP171: B171 CHƯA ĐỦ CĂN CỨ",IF(AND(ISNUMBER(SEARCH("PP170",B172)),H172=""),"PP170: THIẾU SỐ NGƯỜI",IF(AND(ISNUMBER(SEARCH("PP172",B172)),I172=""),"PP172: THIẾU SỐ NGƯỜI",IF(K172="","THIẾU NGUỒN/GIẢI TRÌNH",IF(J172="","CHƯA KẾT LUẬN NGƯỜI CẦN BỐ TRÍ",IF(L172&lt;&gt;"Đã kiểm chứng","CHỜ XÁC NHẬN NGHIỆP VỤ","ĐẠT")))))))))))))))))</f>
        <v/>
      </c>
      <c r="N172" s="83" t="str">
        <f>IF(A172="","",COUNTIFS('3. B1_KhoiLuong'!$B$3:$B$202,A172,'3. B1_KhoiLuong'!$R$3:$R$202,"&lt;&gt;ĐẠT"))</f>
        <v/>
      </c>
    </row>
    <row r="173" spans="1:14" ht="18.75">
      <c r="A173" s="81"/>
      <c r="B173" s="81"/>
      <c r="C173" s="84" t="str">
        <f>IF(A173="","",IF(COUNTIFS('3. B1_KhoiLuong'!$B$3:$B$202,A173,'3. B1_KhoiLuong'!$R$3:$R$202,"ĐẠT")=0,"",SUMIFS('3. B1_KhoiLuong'!$G$3:$G$202,'3. B1_KhoiLuong'!$B$3:$B$202,A173,'3. B1_KhoiLuong'!$R$3:$R$202,"ĐẠT")))</f>
        <v/>
      </c>
      <c r="D173" s="84" t="str">
        <f>IF(A173="","",SUMIFS('5. B2_ThayDoi'!$F$3:$F$202,'5. B2_ThayDoi'!$B$3:$B$202,A173))</f>
        <v/>
      </c>
      <c r="E173" s="84" t="str">
        <f t="shared" si="10"/>
        <v/>
      </c>
      <c r="F173" s="85" t="str">
        <f>IF(A173="","",IFERROR(IF(INDEX('6. C1_VTVL'!$E$3:$E$202,MATCH(A173,'6. C1_VTVL'!$A$3:$A$202,0))="","",INDEX('6. C1_VTVL'!$E$3:$E$202,MATCH(A173,'6. C1_VTVL'!$A$3:$A$202,0))),""))</f>
        <v/>
      </c>
      <c r="G173" s="86" t="str">
        <f t="shared" si="11"/>
        <v/>
      </c>
      <c r="H173" s="81"/>
      <c r="I173" s="81"/>
      <c r="J173" s="81"/>
      <c r="K173" s="81"/>
      <c r="L173" s="81"/>
      <c r="M173" s="83" t="str">
        <f>IF(A173="","",IF(NOT(OR(B173="PP171",B173="PP172",B173="PP173",B173="PP171+PP172",B173="PP171+PP173",B173="PP172+PP173")),"PHƯƠNG PHÁP KHÔNG HỢP LỆ",IF(COUNTIF('[339]6'!$A$3:$A$202,A173)&gt;1,"TRÙNG MÃ VTVL Ở C171",IF(AND(ISNUMBER(SEARCH("PP172",B173)),IFERROR(INDEX('[339]6'!$K$3:$K$202,MATCH(A173,'[339]6'!$A$3:$A$202,0)),"")&lt;&gt;"ĐẠT"),"PP172: C171 CHƯA ĐỦ CĂN CỨ",IF(A173="","",IF(COUNTIF('[339]6'!$A$3:$A$202,A173)=0,"MÃ VTVL CHƯA CÓ Ở C171",IF(COUNTIF($A$3:$A$202,A173)&gt;1,"TRÙNG MÃ VTVL",IF(B173="","CHƯA CHỌN PHƯƠNG PHÁP",IF(AND(ISNUMBER(SEARCH("PP172",B173)),E173&lt;&gt;"",E173&lt;0),"GIỜ RÒNG ÂM – KIỂM TRA B172",IF(AND(ISNUMBER(SEARCH("PP172",B173)),G173=""),"PP172: THIẾU GIỜ B171 HOẶC QUỸ GIỜ",IF(AND(ISNUMBER(SEARCH("PP172",B173)),N173&gt;0),"PP172: CÒN DÒNG B171 CHƯA ĐẠT",IF(AND(ISNUMBER(SEARCH("PP172",B173)),COUNTIFS('[340]4'!$B$3:$B$202,A173,'[340]4'!$M$3:$M$202,"&lt;&gt;Ước lượng tham khảo",'[340]4'!$P$3:$P$202,"&lt;&gt;ĐẠT")&gt;0),"PP172: B172 CHƯA ĐỦ CĂN CỨ",IF(AND(ISNUMBER(SEARCH("PP171",B173)),H173=""),"PP171: THIẾU SỐ NGƯỜI",IF(AND(ISNUMBER(SEARCH("PP173",B173)),I173=""),"PP173: THIẾU SỐ NGƯỜI",IF(K173="","THIẾU NGUỒN/GIẢI TRÌNH",IF(J173="","CHƯA KẾT LUẬN NGƯỜI CẦN BỐ TRÍ",IF(L173&lt;&gt;"Đã kiểm chứng","CHỜ XÁC NHẬN NGHIỆP VỤ","ĐẠT")))))))))))))))))</f>
        <v/>
      </c>
      <c r="N173" s="83" t="str">
        <f>IF(A173="","",COUNTIFS('3. B1_KhoiLuong'!$B$3:$B$202,A173,'3. B1_KhoiLuong'!$R$3:$R$202,"&lt;&gt;ĐẠT"))</f>
        <v/>
      </c>
    </row>
    <row r="174" spans="1:14" ht="18.75">
      <c r="A174" s="81"/>
      <c r="B174" s="81"/>
      <c r="C174" s="84" t="str">
        <f>IF(A174="","",IF(COUNTIFS('3. B1_KhoiLuong'!$B$3:$B$202,A174,'3. B1_KhoiLuong'!$R$3:$R$202,"ĐẠT")=0,"",SUMIFS('3. B1_KhoiLuong'!$G$3:$G$202,'3. B1_KhoiLuong'!$B$3:$B$202,A174,'3. B1_KhoiLuong'!$R$3:$R$202,"ĐẠT")))</f>
        <v/>
      </c>
      <c r="D174" s="84" t="str">
        <f>IF(A174="","",SUMIFS('5. B2_ThayDoi'!$F$3:$F$202,'5. B2_ThayDoi'!$B$3:$B$202,A174))</f>
        <v/>
      </c>
      <c r="E174" s="84" t="str">
        <f t="shared" si="10"/>
        <v/>
      </c>
      <c r="F174" s="85" t="str">
        <f>IF(A174="","",IFERROR(IF(INDEX('6. C1_VTVL'!$E$3:$E$202,MATCH(A174,'6. C1_VTVL'!$A$3:$A$202,0))="","",INDEX('6. C1_VTVL'!$E$3:$E$202,MATCH(A174,'6. C1_VTVL'!$A$3:$A$202,0))),""))</f>
        <v/>
      </c>
      <c r="G174" s="86" t="str">
        <f t="shared" si="11"/>
        <v/>
      </c>
      <c r="H174" s="81"/>
      <c r="I174" s="81"/>
      <c r="J174" s="81"/>
      <c r="K174" s="81"/>
      <c r="L174" s="81"/>
      <c r="M174" s="83" t="str">
        <f>IF(A174="","",IF(NOT(OR(B174="PP172",B174="PP173",B174="PP174",B174="PP172+PP173",B174="PP172+PP174",B174="PP173+PP174")),"PHƯƠNG PHÁP KHÔNG HỢP LỆ",IF(COUNTIF('[341]6'!$A$3:$A$202,A174)&gt;1,"TRÙNG MÃ VTVL Ở C172",IF(AND(ISNUMBER(SEARCH("PP173",B174)),IFERROR(INDEX('[341]6'!$K$3:$K$202,MATCH(A174,'[341]6'!$A$3:$A$202,0)),"")&lt;&gt;"ĐẠT"),"PP173: C172 CHƯA ĐỦ CĂN CỨ",IF(A174="","",IF(COUNTIF('[341]6'!$A$3:$A$202,A174)=0,"MÃ VTVL CHƯA CÓ Ở C172",IF(COUNTIF($A$3:$A$202,A174)&gt;1,"TRÙNG MÃ VTVL",IF(B174="","CHƯA CHỌN PHƯƠNG PHÁP",IF(AND(ISNUMBER(SEARCH("PP173",B174)),E174&lt;&gt;"",E174&lt;0),"GIỜ RÒNG ÂM – KIỂM TRA B173",IF(AND(ISNUMBER(SEARCH("PP173",B174)),G174=""),"PP173: THIẾU GIỜ B172 HOẶC QUỸ GIỜ",IF(AND(ISNUMBER(SEARCH("PP173",B174)),N174&gt;0),"PP173: CÒN DÒNG B172 CHƯA ĐẠT",IF(AND(ISNUMBER(SEARCH("PP173",B174)),COUNTIFS('[342]4'!$B$3:$B$202,A174,'[342]4'!$M$3:$M$202,"&lt;&gt;Ước lượng tham khảo",'[342]4'!$P$3:$P$202,"&lt;&gt;ĐẠT")&gt;0),"PP173: B173 CHƯA ĐỦ CĂN CỨ",IF(AND(ISNUMBER(SEARCH("PP172",B174)),H174=""),"PP172: THIẾU SỐ NGƯỜI",IF(AND(ISNUMBER(SEARCH("PP174",B174)),I174=""),"PP174: THIẾU SỐ NGƯỜI",IF(K174="","THIẾU NGUỒN/GIẢI TRÌNH",IF(J174="","CHƯA KẾT LUẬN NGƯỜI CẦN BỐ TRÍ",IF(L174&lt;&gt;"Đã kiểm chứng","CHỜ XÁC NHẬN NGHIỆP VỤ","ĐẠT")))))))))))))))))</f>
        <v/>
      </c>
      <c r="N174" s="83" t="str">
        <f>IF(A174="","",COUNTIFS('3. B1_KhoiLuong'!$B$3:$B$202,A174,'3. B1_KhoiLuong'!$R$3:$R$202,"&lt;&gt;ĐẠT"))</f>
        <v/>
      </c>
    </row>
    <row r="175" spans="1:14" ht="18.75">
      <c r="A175" s="81"/>
      <c r="B175" s="81"/>
      <c r="C175" s="84" t="str">
        <f>IF(A175="","",IF(COUNTIFS('3. B1_KhoiLuong'!$B$3:$B$202,A175,'3. B1_KhoiLuong'!$R$3:$R$202,"ĐẠT")=0,"",SUMIFS('3. B1_KhoiLuong'!$G$3:$G$202,'3. B1_KhoiLuong'!$B$3:$B$202,A175,'3. B1_KhoiLuong'!$R$3:$R$202,"ĐẠT")))</f>
        <v/>
      </c>
      <c r="D175" s="84" t="str">
        <f>IF(A175="","",SUMIFS('5. B2_ThayDoi'!$F$3:$F$202,'5. B2_ThayDoi'!$B$3:$B$202,A175))</f>
        <v/>
      </c>
      <c r="E175" s="84" t="str">
        <f t="shared" si="10"/>
        <v/>
      </c>
      <c r="F175" s="85" t="str">
        <f>IF(A175="","",IFERROR(IF(INDEX('6. C1_VTVL'!$E$3:$E$202,MATCH(A175,'6. C1_VTVL'!$A$3:$A$202,0))="","",INDEX('6. C1_VTVL'!$E$3:$E$202,MATCH(A175,'6. C1_VTVL'!$A$3:$A$202,0))),""))</f>
        <v/>
      </c>
      <c r="G175" s="86" t="str">
        <f t="shared" si="11"/>
        <v/>
      </c>
      <c r="H175" s="81"/>
      <c r="I175" s="81"/>
      <c r="J175" s="81"/>
      <c r="K175" s="81"/>
      <c r="L175" s="81"/>
      <c r="M175" s="83" t="str">
        <f>IF(A175="","",IF(NOT(OR(B175="PP173",B175="PP174",B175="PP175",B175="PP173+PP174",B175="PP173+PP175",B175="PP174+PP175")),"PHƯƠNG PHÁP KHÔNG HỢP LỆ",IF(COUNTIF('[343]6'!$A$3:$A$202,A175)&gt;1,"TRÙNG MÃ VTVL Ở C173",IF(AND(ISNUMBER(SEARCH("PP174",B175)),IFERROR(INDEX('[343]6'!$K$3:$K$202,MATCH(A175,'[343]6'!$A$3:$A$202,0)),"")&lt;&gt;"ĐẠT"),"PP174: C173 CHƯA ĐỦ CĂN CỨ",IF(A175="","",IF(COUNTIF('[343]6'!$A$3:$A$202,A175)=0,"MÃ VTVL CHƯA CÓ Ở C173",IF(COUNTIF($A$3:$A$202,A175)&gt;1,"TRÙNG MÃ VTVL",IF(B175="","CHƯA CHỌN PHƯƠNG PHÁP",IF(AND(ISNUMBER(SEARCH("PP174",B175)),E175&lt;&gt;"",E175&lt;0),"GIỜ RÒNG ÂM – KIỂM TRA B174",IF(AND(ISNUMBER(SEARCH("PP174",B175)),G175=""),"PP174: THIẾU GIỜ B173 HOẶC QUỸ GIỜ",IF(AND(ISNUMBER(SEARCH("PP174",B175)),N175&gt;0),"PP174: CÒN DÒNG B173 CHƯA ĐẠT",IF(AND(ISNUMBER(SEARCH("PP174",B175)),COUNTIFS('[344]4'!$B$3:$B$202,A175,'[344]4'!$M$3:$M$202,"&lt;&gt;Ước lượng tham khảo",'[344]4'!$P$3:$P$202,"&lt;&gt;ĐẠT")&gt;0),"PP174: B174 CHƯA ĐỦ CĂN CỨ",IF(AND(ISNUMBER(SEARCH("PP173",B175)),H175=""),"PP173: THIẾU SỐ NGƯỜI",IF(AND(ISNUMBER(SEARCH("PP175",B175)),I175=""),"PP175: THIẾU SỐ NGƯỜI",IF(K175="","THIẾU NGUỒN/GIẢI TRÌNH",IF(J175="","CHƯA KẾT LUẬN NGƯỜI CẦN BỐ TRÍ",IF(L175&lt;&gt;"Đã kiểm chứng","CHỜ XÁC NHẬN NGHIỆP VỤ","ĐẠT")))))))))))))))))</f>
        <v/>
      </c>
      <c r="N175" s="83" t="str">
        <f>IF(A175="","",COUNTIFS('3. B1_KhoiLuong'!$B$3:$B$202,A175,'3. B1_KhoiLuong'!$R$3:$R$202,"&lt;&gt;ĐẠT"))</f>
        <v/>
      </c>
    </row>
    <row r="176" spans="1:14" ht="18.75">
      <c r="A176" s="81"/>
      <c r="B176" s="81"/>
      <c r="C176" s="84" t="str">
        <f>IF(A176="","",IF(COUNTIFS('3. B1_KhoiLuong'!$B$3:$B$202,A176,'3. B1_KhoiLuong'!$R$3:$R$202,"ĐẠT")=0,"",SUMIFS('3. B1_KhoiLuong'!$G$3:$G$202,'3. B1_KhoiLuong'!$B$3:$B$202,A176,'3. B1_KhoiLuong'!$R$3:$R$202,"ĐẠT")))</f>
        <v/>
      </c>
      <c r="D176" s="84" t="str">
        <f>IF(A176="","",SUMIFS('5. B2_ThayDoi'!$F$3:$F$202,'5. B2_ThayDoi'!$B$3:$B$202,A176))</f>
        <v/>
      </c>
      <c r="E176" s="84" t="str">
        <f t="shared" si="10"/>
        <v/>
      </c>
      <c r="F176" s="85" t="str">
        <f>IF(A176="","",IFERROR(IF(INDEX('6. C1_VTVL'!$E$3:$E$202,MATCH(A176,'6. C1_VTVL'!$A$3:$A$202,0))="","",INDEX('6. C1_VTVL'!$E$3:$E$202,MATCH(A176,'6. C1_VTVL'!$A$3:$A$202,0))),""))</f>
        <v/>
      </c>
      <c r="G176" s="86" t="str">
        <f t="shared" si="11"/>
        <v/>
      </c>
      <c r="H176" s="81"/>
      <c r="I176" s="81"/>
      <c r="J176" s="81"/>
      <c r="K176" s="81"/>
      <c r="L176" s="81"/>
      <c r="M176" s="83" t="str">
        <f>IF(A176="","",IF(NOT(OR(B176="PP174",B176="PP175",B176="PP176",B176="PP174+PP175",B176="PP174+PP176",B176="PP175+PP176")),"PHƯƠNG PHÁP KHÔNG HỢP LỆ",IF(COUNTIF('[345]6'!$A$3:$A$202,A176)&gt;1,"TRÙNG MÃ VTVL Ở C174",IF(AND(ISNUMBER(SEARCH("PP175",B176)),IFERROR(INDEX('[345]6'!$K$3:$K$202,MATCH(A176,'[345]6'!$A$3:$A$202,0)),"")&lt;&gt;"ĐẠT"),"PP175: C174 CHƯA ĐỦ CĂN CỨ",IF(A176="","",IF(COUNTIF('[345]6'!$A$3:$A$202,A176)=0,"MÃ VTVL CHƯA CÓ Ở C174",IF(COUNTIF($A$3:$A$202,A176)&gt;1,"TRÙNG MÃ VTVL",IF(B176="","CHƯA CHỌN PHƯƠNG PHÁP",IF(AND(ISNUMBER(SEARCH("PP175",B176)),E176&lt;&gt;"",E176&lt;0),"GIỜ RÒNG ÂM – KIỂM TRA B175",IF(AND(ISNUMBER(SEARCH("PP175",B176)),G176=""),"PP175: THIẾU GIỜ B174 HOẶC QUỸ GIỜ",IF(AND(ISNUMBER(SEARCH("PP175",B176)),N176&gt;0),"PP175: CÒN DÒNG B174 CHƯA ĐẠT",IF(AND(ISNUMBER(SEARCH("PP175",B176)),COUNTIFS('[346]4'!$B$3:$B$202,A176,'[346]4'!$M$3:$M$202,"&lt;&gt;Ước lượng tham khảo",'[346]4'!$P$3:$P$202,"&lt;&gt;ĐẠT")&gt;0),"PP175: B175 CHƯA ĐỦ CĂN CỨ",IF(AND(ISNUMBER(SEARCH("PP174",B176)),H176=""),"PP174: THIẾU SỐ NGƯỜI",IF(AND(ISNUMBER(SEARCH("PP176",B176)),I176=""),"PP176: THIẾU SỐ NGƯỜI",IF(K176="","THIẾU NGUỒN/GIẢI TRÌNH",IF(J176="","CHƯA KẾT LUẬN NGƯỜI CẦN BỐ TRÍ",IF(L176&lt;&gt;"Đã kiểm chứng","CHỜ XÁC NHẬN NGHIỆP VỤ","ĐẠT")))))))))))))))))</f>
        <v/>
      </c>
      <c r="N176" s="83" t="str">
        <f>IF(A176="","",COUNTIFS('3. B1_KhoiLuong'!$B$3:$B$202,A176,'3. B1_KhoiLuong'!$R$3:$R$202,"&lt;&gt;ĐẠT"))</f>
        <v/>
      </c>
    </row>
    <row r="177" spans="1:14" ht="18.75">
      <c r="A177" s="81"/>
      <c r="B177" s="81"/>
      <c r="C177" s="84" t="str">
        <f>IF(A177="","",IF(COUNTIFS('3. B1_KhoiLuong'!$B$3:$B$202,A177,'3. B1_KhoiLuong'!$R$3:$R$202,"ĐẠT")=0,"",SUMIFS('3. B1_KhoiLuong'!$G$3:$G$202,'3. B1_KhoiLuong'!$B$3:$B$202,A177,'3. B1_KhoiLuong'!$R$3:$R$202,"ĐẠT")))</f>
        <v/>
      </c>
      <c r="D177" s="84" t="str">
        <f>IF(A177="","",SUMIFS('5. B2_ThayDoi'!$F$3:$F$202,'5. B2_ThayDoi'!$B$3:$B$202,A177))</f>
        <v/>
      </c>
      <c r="E177" s="84" t="str">
        <f t="shared" si="10"/>
        <v/>
      </c>
      <c r="F177" s="85" t="str">
        <f>IF(A177="","",IFERROR(IF(INDEX('6. C1_VTVL'!$E$3:$E$202,MATCH(A177,'6. C1_VTVL'!$A$3:$A$202,0))="","",INDEX('6. C1_VTVL'!$E$3:$E$202,MATCH(A177,'6. C1_VTVL'!$A$3:$A$202,0))),""))</f>
        <v/>
      </c>
      <c r="G177" s="86" t="str">
        <f t="shared" si="11"/>
        <v/>
      </c>
      <c r="H177" s="81"/>
      <c r="I177" s="81"/>
      <c r="J177" s="81"/>
      <c r="K177" s="81"/>
      <c r="L177" s="81"/>
      <c r="M177" s="83" t="str">
        <f>IF(A177="","",IF(NOT(OR(B177="PP175",B177="PP176",B177="PP177",B177="PP175+PP176",B177="PP175+PP177",B177="PP176+PP177")),"PHƯƠNG PHÁP KHÔNG HỢP LỆ",IF(COUNTIF('[347]6'!$A$3:$A$202,A177)&gt;1,"TRÙNG MÃ VTVL Ở C175",IF(AND(ISNUMBER(SEARCH("PP176",B177)),IFERROR(INDEX('[347]6'!$K$3:$K$202,MATCH(A177,'[347]6'!$A$3:$A$202,0)),"")&lt;&gt;"ĐẠT"),"PP176: C175 CHƯA ĐỦ CĂN CỨ",IF(A177="","",IF(COUNTIF('[347]6'!$A$3:$A$202,A177)=0,"MÃ VTVL CHƯA CÓ Ở C175",IF(COUNTIF($A$3:$A$202,A177)&gt;1,"TRÙNG MÃ VTVL",IF(B177="","CHƯA CHỌN PHƯƠNG PHÁP",IF(AND(ISNUMBER(SEARCH("PP176",B177)),E177&lt;&gt;"",E177&lt;0),"GIỜ RÒNG ÂM – KIỂM TRA B176",IF(AND(ISNUMBER(SEARCH("PP176",B177)),G177=""),"PP176: THIẾU GIỜ B175 HOẶC QUỸ GIỜ",IF(AND(ISNUMBER(SEARCH("PP176",B177)),N177&gt;0),"PP176: CÒN DÒNG B175 CHƯA ĐẠT",IF(AND(ISNUMBER(SEARCH("PP176",B177)),COUNTIFS('[348]4'!$B$3:$B$202,A177,'[348]4'!$M$3:$M$202,"&lt;&gt;Ước lượng tham khảo",'[348]4'!$P$3:$P$202,"&lt;&gt;ĐẠT")&gt;0),"PP176: B176 CHƯA ĐỦ CĂN CỨ",IF(AND(ISNUMBER(SEARCH("PP175",B177)),H177=""),"PP175: THIẾU SỐ NGƯỜI",IF(AND(ISNUMBER(SEARCH("PP177",B177)),I177=""),"PP177: THIẾU SỐ NGƯỜI",IF(K177="","THIẾU NGUỒN/GIẢI TRÌNH",IF(J177="","CHƯA KẾT LUẬN NGƯỜI CẦN BỐ TRÍ",IF(L177&lt;&gt;"Đã kiểm chứng","CHỜ XÁC NHẬN NGHIỆP VỤ","ĐẠT")))))))))))))))))</f>
        <v/>
      </c>
      <c r="N177" s="83" t="str">
        <f>IF(A177="","",COUNTIFS('3. B1_KhoiLuong'!$B$3:$B$202,A177,'3. B1_KhoiLuong'!$R$3:$R$202,"&lt;&gt;ĐẠT"))</f>
        <v/>
      </c>
    </row>
    <row r="178" spans="1:14" ht="18.75">
      <c r="A178" s="81"/>
      <c r="B178" s="81"/>
      <c r="C178" s="84" t="str">
        <f>IF(A178="","",IF(COUNTIFS('3. B1_KhoiLuong'!$B$3:$B$202,A178,'3. B1_KhoiLuong'!$R$3:$R$202,"ĐẠT")=0,"",SUMIFS('3. B1_KhoiLuong'!$G$3:$G$202,'3. B1_KhoiLuong'!$B$3:$B$202,A178,'3. B1_KhoiLuong'!$R$3:$R$202,"ĐẠT")))</f>
        <v/>
      </c>
      <c r="D178" s="84" t="str">
        <f>IF(A178="","",SUMIFS('5. B2_ThayDoi'!$F$3:$F$202,'5. B2_ThayDoi'!$B$3:$B$202,A178))</f>
        <v/>
      </c>
      <c r="E178" s="84" t="str">
        <f t="shared" si="10"/>
        <v/>
      </c>
      <c r="F178" s="85" t="str">
        <f>IF(A178="","",IFERROR(IF(INDEX('6. C1_VTVL'!$E$3:$E$202,MATCH(A178,'6. C1_VTVL'!$A$3:$A$202,0))="","",INDEX('6. C1_VTVL'!$E$3:$E$202,MATCH(A178,'6. C1_VTVL'!$A$3:$A$202,0))),""))</f>
        <v/>
      </c>
      <c r="G178" s="86" t="str">
        <f t="shared" si="11"/>
        <v/>
      </c>
      <c r="H178" s="81"/>
      <c r="I178" s="81"/>
      <c r="J178" s="81"/>
      <c r="K178" s="81"/>
      <c r="L178" s="81"/>
      <c r="M178" s="83" t="str">
        <f>IF(A178="","",IF(NOT(OR(B178="PP176",B178="PP177",B178="PP178",B178="PP176+PP177",B178="PP176+PP178",B178="PP177+PP178")),"PHƯƠNG PHÁP KHÔNG HỢP LỆ",IF(COUNTIF('[349]6'!$A$3:$A$202,A178)&gt;1,"TRÙNG MÃ VTVL Ở C176",IF(AND(ISNUMBER(SEARCH("PP177",B178)),IFERROR(INDEX('[349]6'!$K$3:$K$202,MATCH(A178,'[349]6'!$A$3:$A$202,0)),"")&lt;&gt;"ĐẠT"),"PP177: C176 CHƯA ĐỦ CĂN CỨ",IF(A178="","",IF(COUNTIF('[349]6'!$A$3:$A$202,A178)=0,"MÃ VTVL CHƯA CÓ Ở C176",IF(COUNTIF($A$3:$A$202,A178)&gt;1,"TRÙNG MÃ VTVL",IF(B178="","CHƯA CHỌN PHƯƠNG PHÁP",IF(AND(ISNUMBER(SEARCH("PP177",B178)),E178&lt;&gt;"",E178&lt;0),"GIỜ RÒNG ÂM – KIỂM TRA B177",IF(AND(ISNUMBER(SEARCH("PP177",B178)),G178=""),"PP177: THIẾU GIỜ B176 HOẶC QUỸ GIỜ",IF(AND(ISNUMBER(SEARCH("PP177",B178)),N178&gt;0),"PP177: CÒN DÒNG B176 CHƯA ĐẠT",IF(AND(ISNUMBER(SEARCH("PP177",B178)),COUNTIFS('[350]4'!$B$3:$B$202,A178,'[350]4'!$M$3:$M$202,"&lt;&gt;Ước lượng tham khảo",'[350]4'!$P$3:$P$202,"&lt;&gt;ĐẠT")&gt;0),"PP177: B177 CHƯA ĐỦ CĂN CỨ",IF(AND(ISNUMBER(SEARCH("PP176",B178)),H178=""),"PP176: THIẾU SỐ NGƯỜI",IF(AND(ISNUMBER(SEARCH("PP178",B178)),I178=""),"PP178: THIẾU SỐ NGƯỜI",IF(K178="","THIẾU NGUỒN/GIẢI TRÌNH",IF(J178="","CHƯA KẾT LUẬN NGƯỜI CẦN BỐ TRÍ",IF(L178&lt;&gt;"Đã kiểm chứng","CHỜ XÁC NHẬN NGHIỆP VỤ","ĐẠT")))))))))))))))))</f>
        <v/>
      </c>
      <c r="N178" s="83" t="str">
        <f>IF(A178="","",COUNTIFS('3. B1_KhoiLuong'!$B$3:$B$202,A178,'3. B1_KhoiLuong'!$R$3:$R$202,"&lt;&gt;ĐẠT"))</f>
        <v/>
      </c>
    </row>
    <row r="179" spans="1:14" ht="18.75">
      <c r="A179" s="81"/>
      <c r="B179" s="81"/>
      <c r="C179" s="84" t="str">
        <f>IF(A179="","",IF(COUNTIFS('3. B1_KhoiLuong'!$B$3:$B$202,A179,'3. B1_KhoiLuong'!$R$3:$R$202,"ĐẠT")=0,"",SUMIFS('3. B1_KhoiLuong'!$G$3:$G$202,'3. B1_KhoiLuong'!$B$3:$B$202,A179,'3. B1_KhoiLuong'!$R$3:$R$202,"ĐẠT")))</f>
        <v/>
      </c>
      <c r="D179" s="84" t="str">
        <f>IF(A179="","",SUMIFS('5. B2_ThayDoi'!$F$3:$F$202,'5. B2_ThayDoi'!$B$3:$B$202,A179))</f>
        <v/>
      </c>
      <c r="E179" s="84" t="str">
        <f t="shared" si="10"/>
        <v/>
      </c>
      <c r="F179" s="85" t="str">
        <f>IF(A179="","",IFERROR(IF(INDEX('6. C1_VTVL'!$E$3:$E$202,MATCH(A179,'6. C1_VTVL'!$A$3:$A$202,0))="","",INDEX('6. C1_VTVL'!$E$3:$E$202,MATCH(A179,'6. C1_VTVL'!$A$3:$A$202,0))),""))</f>
        <v/>
      </c>
      <c r="G179" s="86" t="str">
        <f t="shared" si="11"/>
        <v/>
      </c>
      <c r="H179" s="81"/>
      <c r="I179" s="81"/>
      <c r="J179" s="81"/>
      <c r="K179" s="81"/>
      <c r="L179" s="81"/>
      <c r="M179" s="83" t="str">
        <f>IF(A179="","",IF(NOT(OR(B179="PP177",B179="PP178",B179="PP179",B179="PP177+PP178",B179="PP177+PP179",B179="PP178+PP179")),"PHƯƠNG PHÁP KHÔNG HỢP LỆ",IF(COUNTIF('[351]6'!$A$3:$A$202,A179)&gt;1,"TRÙNG MÃ VTVL Ở C177",IF(AND(ISNUMBER(SEARCH("PP178",B179)),IFERROR(INDEX('[351]6'!$K$3:$K$202,MATCH(A179,'[351]6'!$A$3:$A$202,0)),"")&lt;&gt;"ĐẠT"),"PP178: C177 CHƯA ĐỦ CĂN CỨ",IF(A179="","",IF(COUNTIF('[351]6'!$A$3:$A$202,A179)=0,"MÃ VTVL CHƯA CÓ Ở C177",IF(COUNTIF($A$3:$A$202,A179)&gt;1,"TRÙNG MÃ VTVL",IF(B179="","CHƯA CHỌN PHƯƠNG PHÁP",IF(AND(ISNUMBER(SEARCH("PP178",B179)),E179&lt;&gt;"",E179&lt;0),"GIỜ RÒNG ÂM – KIỂM TRA B178",IF(AND(ISNUMBER(SEARCH("PP178",B179)),G179=""),"PP178: THIẾU GIỜ B177 HOẶC QUỸ GIỜ",IF(AND(ISNUMBER(SEARCH("PP178",B179)),N179&gt;0),"PP178: CÒN DÒNG B177 CHƯA ĐẠT",IF(AND(ISNUMBER(SEARCH("PP178",B179)),COUNTIFS('[352]4'!$B$3:$B$202,A179,'[352]4'!$M$3:$M$202,"&lt;&gt;Ước lượng tham khảo",'[352]4'!$P$3:$P$202,"&lt;&gt;ĐẠT")&gt;0),"PP178: B178 CHƯA ĐỦ CĂN CỨ",IF(AND(ISNUMBER(SEARCH("PP177",B179)),H179=""),"PP177: THIẾU SỐ NGƯỜI",IF(AND(ISNUMBER(SEARCH("PP179",B179)),I179=""),"PP179: THIẾU SỐ NGƯỜI",IF(K179="","THIẾU NGUỒN/GIẢI TRÌNH",IF(J179="","CHƯA KẾT LUẬN NGƯỜI CẦN BỐ TRÍ",IF(L179&lt;&gt;"Đã kiểm chứng","CHỜ XÁC NHẬN NGHIỆP VỤ","ĐẠT")))))))))))))))))</f>
        <v/>
      </c>
      <c r="N179" s="83" t="str">
        <f>IF(A179="","",COUNTIFS('3. B1_KhoiLuong'!$B$3:$B$202,A179,'3. B1_KhoiLuong'!$R$3:$R$202,"&lt;&gt;ĐẠT"))</f>
        <v/>
      </c>
    </row>
    <row r="180" spans="1:14" ht="18.75">
      <c r="A180" s="81"/>
      <c r="B180" s="81"/>
      <c r="C180" s="84" t="str">
        <f>IF(A180="","",IF(COUNTIFS('3. B1_KhoiLuong'!$B$3:$B$202,A180,'3. B1_KhoiLuong'!$R$3:$R$202,"ĐẠT")=0,"",SUMIFS('3. B1_KhoiLuong'!$G$3:$G$202,'3. B1_KhoiLuong'!$B$3:$B$202,A180,'3. B1_KhoiLuong'!$R$3:$R$202,"ĐẠT")))</f>
        <v/>
      </c>
      <c r="D180" s="84" t="str">
        <f>IF(A180="","",SUMIFS('5. B2_ThayDoi'!$F$3:$F$202,'5. B2_ThayDoi'!$B$3:$B$202,A180))</f>
        <v/>
      </c>
      <c r="E180" s="84" t="str">
        <f t="shared" si="10"/>
        <v/>
      </c>
      <c r="F180" s="85" t="str">
        <f>IF(A180="","",IFERROR(IF(INDEX('6. C1_VTVL'!$E$3:$E$202,MATCH(A180,'6. C1_VTVL'!$A$3:$A$202,0))="","",INDEX('6. C1_VTVL'!$E$3:$E$202,MATCH(A180,'6. C1_VTVL'!$A$3:$A$202,0))),""))</f>
        <v/>
      </c>
      <c r="G180" s="86" t="str">
        <f t="shared" si="11"/>
        <v/>
      </c>
      <c r="H180" s="81"/>
      <c r="I180" s="81"/>
      <c r="J180" s="81"/>
      <c r="K180" s="81"/>
      <c r="L180" s="81"/>
      <c r="M180" s="83" t="str">
        <f>IF(A180="","",IF(NOT(OR(B180="PP178",B180="PP179",B180="PP180",B180="PP178+PP179",B180="PP178+PP180",B180="PP179+PP180")),"PHƯƠNG PHÁP KHÔNG HỢP LỆ",IF(COUNTIF('[353]6'!$A$3:$A$202,A180)&gt;1,"TRÙNG MÃ VTVL Ở C178",IF(AND(ISNUMBER(SEARCH("PP179",B180)),IFERROR(INDEX('[353]6'!$K$3:$K$202,MATCH(A180,'[353]6'!$A$3:$A$202,0)),"")&lt;&gt;"ĐẠT"),"PP179: C178 CHƯA ĐỦ CĂN CỨ",IF(A180="","",IF(COUNTIF('[353]6'!$A$3:$A$202,A180)=0,"MÃ VTVL CHƯA CÓ Ở C178",IF(COUNTIF($A$3:$A$202,A180)&gt;1,"TRÙNG MÃ VTVL",IF(B180="","CHƯA CHỌN PHƯƠNG PHÁP",IF(AND(ISNUMBER(SEARCH("PP179",B180)),E180&lt;&gt;"",E180&lt;0),"GIỜ RÒNG ÂM – KIỂM TRA B179",IF(AND(ISNUMBER(SEARCH("PP179",B180)),G180=""),"PP179: THIẾU GIỜ B178 HOẶC QUỸ GIỜ",IF(AND(ISNUMBER(SEARCH("PP179",B180)),N180&gt;0),"PP179: CÒN DÒNG B178 CHƯA ĐẠT",IF(AND(ISNUMBER(SEARCH("PP179",B180)),COUNTIFS('[354]4'!$B$3:$B$202,A180,'[354]4'!$M$3:$M$202,"&lt;&gt;Ước lượng tham khảo",'[354]4'!$P$3:$P$202,"&lt;&gt;ĐẠT")&gt;0),"PP179: B179 CHƯA ĐỦ CĂN CỨ",IF(AND(ISNUMBER(SEARCH("PP178",B180)),H180=""),"PP178: THIẾU SỐ NGƯỜI",IF(AND(ISNUMBER(SEARCH("PP180",B180)),I180=""),"PP180: THIẾU SỐ NGƯỜI",IF(K180="","THIẾU NGUỒN/GIẢI TRÌNH",IF(J180="","CHƯA KẾT LUẬN NGƯỜI CẦN BỐ TRÍ",IF(L180&lt;&gt;"Đã kiểm chứng","CHỜ XÁC NHẬN NGHIỆP VỤ","ĐẠT")))))))))))))))))</f>
        <v/>
      </c>
      <c r="N180" s="83" t="str">
        <f>IF(A180="","",COUNTIFS('3. B1_KhoiLuong'!$B$3:$B$202,A180,'3. B1_KhoiLuong'!$R$3:$R$202,"&lt;&gt;ĐẠT"))</f>
        <v/>
      </c>
    </row>
    <row r="181" spans="1:14" ht="18.75">
      <c r="A181" s="81"/>
      <c r="B181" s="81"/>
      <c r="C181" s="84" t="str">
        <f>IF(A181="","",IF(COUNTIFS('3. B1_KhoiLuong'!$B$3:$B$202,A181,'3. B1_KhoiLuong'!$R$3:$R$202,"ĐẠT")=0,"",SUMIFS('3. B1_KhoiLuong'!$G$3:$G$202,'3. B1_KhoiLuong'!$B$3:$B$202,A181,'3. B1_KhoiLuong'!$R$3:$R$202,"ĐẠT")))</f>
        <v/>
      </c>
      <c r="D181" s="84" t="str">
        <f>IF(A181="","",SUMIFS('5. B2_ThayDoi'!$F$3:$F$202,'5. B2_ThayDoi'!$B$3:$B$202,A181))</f>
        <v/>
      </c>
      <c r="E181" s="84" t="str">
        <f t="shared" si="10"/>
        <v/>
      </c>
      <c r="F181" s="85" t="str">
        <f>IF(A181="","",IFERROR(IF(INDEX('6. C1_VTVL'!$E$3:$E$202,MATCH(A181,'6. C1_VTVL'!$A$3:$A$202,0))="","",INDEX('6. C1_VTVL'!$E$3:$E$202,MATCH(A181,'6. C1_VTVL'!$A$3:$A$202,0))),""))</f>
        <v/>
      </c>
      <c r="G181" s="86" t="str">
        <f t="shared" si="11"/>
        <v/>
      </c>
      <c r="H181" s="81"/>
      <c r="I181" s="81"/>
      <c r="J181" s="81"/>
      <c r="K181" s="81"/>
      <c r="L181" s="81"/>
      <c r="M181" s="83" t="str">
        <f>IF(A181="","",IF(NOT(OR(B181="PP179",B181="PP180",B181="PP181",B181="PP179+PP180",B181="PP179+PP181",B181="PP180+PP181")),"PHƯƠNG PHÁP KHÔNG HỢP LỆ",IF(COUNTIF('[355]6'!$A$3:$A$202,A181)&gt;1,"TRÙNG MÃ VTVL Ở C179",IF(AND(ISNUMBER(SEARCH("PP180",B181)),IFERROR(INDEX('[355]6'!$K$3:$K$202,MATCH(A181,'[355]6'!$A$3:$A$202,0)),"")&lt;&gt;"ĐẠT"),"PP180: C179 CHƯA ĐỦ CĂN CỨ",IF(A181="","",IF(COUNTIF('[355]6'!$A$3:$A$202,A181)=0,"MÃ VTVL CHƯA CÓ Ở C179",IF(COUNTIF($A$3:$A$202,A181)&gt;1,"TRÙNG MÃ VTVL",IF(B181="","CHƯA CHỌN PHƯƠNG PHÁP",IF(AND(ISNUMBER(SEARCH("PP180",B181)),E181&lt;&gt;"",E181&lt;0),"GIỜ RÒNG ÂM – KIỂM TRA B180",IF(AND(ISNUMBER(SEARCH("PP180",B181)),G181=""),"PP180: THIẾU GIỜ B179 HOẶC QUỸ GIỜ",IF(AND(ISNUMBER(SEARCH("PP180",B181)),N181&gt;0),"PP180: CÒN DÒNG B179 CHƯA ĐẠT",IF(AND(ISNUMBER(SEARCH("PP180",B181)),COUNTIFS('[356]4'!$B$3:$B$202,A181,'[356]4'!$M$3:$M$202,"&lt;&gt;Ước lượng tham khảo",'[356]4'!$P$3:$P$202,"&lt;&gt;ĐẠT")&gt;0),"PP180: B180 CHƯA ĐỦ CĂN CỨ",IF(AND(ISNUMBER(SEARCH("PP179",B181)),H181=""),"PP179: THIẾU SỐ NGƯỜI",IF(AND(ISNUMBER(SEARCH("PP181",B181)),I181=""),"PP181: THIẾU SỐ NGƯỜI",IF(K181="","THIẾU NGUỒN/GIẢI TRÌNH",IF(J181="","CHƯA KẾT LUẬN NGƯỜI CẦN BỐ TRÍ",IF(L181&lt;&gt;"Đã kiểm chứng","CHỜ XÁC NHẬN NGHIỆP VỤ","ĐẠT")))))))))))))))))</f>
        <v/>
      </c>
      <c r="N181" s="83" t="str">
        <f>IF(A181="","",COUNTIFS('3. B1_KhoiLuong'!$B$3:$B$202,A181,'3. B1_KhoiLuong'!$R$3:$R$202,"&lt;&gt;ĐẠT"))</f>
        <v/>
      </c>
    </row>
    <row r="182" spans="1:14" ht="18.75">
      <c r="A182" s="81"/>
      <c r="B182" s="81"/>
      <c r="C182" s="84" t="str">
        <f>IF(A182="","",IF(COUNTIFS('3. B1_KhoiLuong'!$B$3:$B$202,A182,'3. B1_KhoiLuong'!$R$3:$R$202,"ĐẠT")=0,"",SUMIFS('3. B1_KhoiLuong'!$G$3:$G$202,'3. B1_KhoiLuong'!$B$3:$B$202,A182,'3. B1_KhoiLuong'!$R$3:$R$202,"ĐẠT")))</f>
        <v/>
      </c>
      <c r="D182" s="84" t="str">
        <f>IF(A182="","",SUMIFS('5. B2_ThayDoi'!$F$3:$F$202,'5. B2_ThayDoi'!$B$3:$B$202,A182))</f>
        <v/>
      </c>
      <c r="E182" s="84" t="str">
        <f t="shared" si="10"/>
        <v/>
      </c>
      <c r="F182" s="85" t="str">
        <f>IF(A182="","",IFERROR(IF(INDEX('6. C1_VTVL'!$E$3:$E$202,MATCH(A182,'6. C1_VTVL'!$A$3:$A$202,0))="","",INDEX('6. C1_VTVL'!$E$3:$E$202,MATCH(A182,'6. C1_VTVL'!$A$3:$A$202,0))),""))</f>
        <v/>
      </c>
      <c r="G182" s="86" t="str">
        <f t="shared" si="11"/>
        <v/>
      </c>
      <c r="H182" s="81"/>
      <c r="I182" s="81"/>
      <c r="J182" s="81"/>
      <c r="K182" s="81"/>
      <c r="L182" s="81"/>
      <c r="M182" s="83" t="str">
        <f>IF(A182="","",IF(NOT(OR(B182="PP180",B182="PP181",B182="PP182",B182="PP180+PP181",B182="PP180+PP182",B182="PP181+PP182")),"PHƯƠNG PHÁP KHÔNG HỢP LỆ",IF(COUNTIF('[357]6'!$A$3:$A$202,A182)&gt;1,"TRÙNG MÃ VTVL Ở C180",IF(AND(ISNUMBER(SEARCH("PP181",B182)),IFERROR(INDEX('[357]6'!$K$3:$K$202,MATCH(A182,'[357]6'!$A$3:$A$202,0)),"")&lt;&gt;"ĐẠT"),"PP181: C180 CHƯA ĐỦ CĂN CỨ",IF(A182="","",IF(COUNTIF('[357]6'!$A$3:$A$202,A182)=0,"MÃ VTVL CHƯA CÓ Ở C180",IF(COUNTIF($A$3:$A$202,A182)&gt;1,"TRÙNG MÃ VTVL",IF(B182="","CHƯA CHỌN PHƯƠNG PHÁP",IF(AND(ISNUMBER(SEARCH("PP181",B182)),E182&lt;&gt;"",E182&lt;0),"GIỜ RÒNG ÂM – KIỂM TRA B181",IF(AND(ISNUMBER(SEARCH("PP181",B182)),G182=""),"PP181: THIẾU GIỜ B180 HOẶC QUỸ GIỜ",IF(AND(ISNUMBER(SEARCH("PP181",B182)),N182&gt;0),"PP181: CÒN DÒNG B180 CHƯA ĐẠT",IF(AND(ISNUMBER(SEARCH("PP181",B182)),COUNTIFS('[358]4'!$B$3:$B$202,A182,'[358]4'!$M$3:$M$202,"&lt;&gt;Ước lượng tham khảo",'[358]4'!$P$3:$P$202,"&lt;&gt;ĐẠT")&gt;0),"PP181: B181 CHƯA ĐỦ CĂN CỨ",IF(AND(ISNUMBER(SEARCH("PP180",B182)),H182=""),"PP180: THIẾU SỐ NGƯỜI",IF(AND(ISNUMBER(SEARCH("PP182",B182)),I182=""),"PP182: THIẾU SỐ NGƯỜI",IF(K182="","THIẾU NGUỒN/GIẢI TRÌNH",IF(J182="","CHƯA KẾT LUẬN NGƯỜI CẦN BỐ TRÍ",IF(L182&lt;&gt;"Đã kiểm chứng","CHỜ XÁC NHẬN NGHIỆP VỤ","ĐẠT")))))))))))))))))</f>
        <v/>
      </c>
      <c r="N182" s="83" t="str">
        <f>IF(A182="","",COUNTIFS('3. B1_KhoiLuong'!$B$3:$B$202,A182,'3. B1_KhoiLuong'!$R$3:$R$202,"&lt;&gt;ĐẠT"))</f>
        <v/>
      </c>
    </row>
    <row r="183" spans="1:14" ht="18.75">
      <c r="A183" s="81"/>
      <c r="B183" s="81"/>
      <c r="C183" s="84" t="str">
        <f>IF(A183="","",IF(COUNTIFS('3. B1_KhoiLuong'!$B$3:$B$202,A183,'3. B1_KhoiLuong'!$R$3:$R$202,"ĐẠT")=0,"",SUMIFS('3. B1_KhoiLuong'!$G$3:$G$202,'3. B1_KhoiLuong'!$B$3:$B$202,A183,'3. B1_KhoiLuong'!$R$3:$R$202,"ĐẠT")))</f>
        <v/>
      </c>
      <c r="D183" s="84" t="str">
        <f>IF(A183="","",SUMIFS('5. B2_ThayDoi'!$F$3:$F$202,'5. B2_ThayDoi'!$B$3:$B$202,A183))</f>
        <v/>
      </c>
      <c r="E183" s="84" t="str">
        <f t="shared" si="10"/>
        <v/>
      </c>
      <c r="F183" s="85" t="str">
        <f>IF(A183="","",IFERROR(IF(INDEX('6. C1_VTVL'!$E$3:$E$202,MATCH(A183,'6. C1_VTVL'!$A$3:$A$202,0))="","",INDEX('6. C1_VTVL'!$E$3:$E$202,MATCH(A183,'6. C1_VTVL'!$A$3:$A$202,0))),""))</f>
        <v/>
      </c>
      <c r="G183" s="86" t="str">
        <f t="shared" si="11"/>
        <v/>
      </c>
      <c r="H183" s="81"/>
      <c r="I183" s="81"/>
      <c r="J183" s="81"/>
      <c r="K183" s="81"/>
      <c r="L183" s="81"/>
      <c r="M183" s="83" t="str">
        <f>IF(A183="","",IF(NOT(OR(B183="PP181",B183="PP182",B183="PP183",B183="PP181+PP182",B183="PP181+PP183",B183="PP182+PP183")),"PHƯƠNG PHÁP KHÔNG HỢP LỆ",IF(COUNTIF('[359]6'!$A$3:$A$202,A183)&gt;1,"TRÙNG MÃ VTVL Ở C181",IF(AND(ISNUMBER(SEARCH("PP182",B183)),IFERROR(INDEX('[359]6'!$K$3:$K$202,MATCH(A183,'[359]6'!$A$3:$A$202,0)),"")&lt;&gt;"ĐẠT"),"PP182: C181 CHƯA ĐỦ CĂN CỨ",IF(A183="","",IF(COUNTIF('[359]6'!$A$3:$A$202,A183)=0,"MÃ VTVL CHƯA CÓ Ở C181",IF(COUNTIF($A$3:$A$202,A183)&gt;1,"TRÙNG MÃ VTVL",IF(B183="","CHƯA CHỌN PHƯƠNG PHÁP",IF(AND(ISNUMBER(SEARCH("PP182",B183)),E183&lt;&gt;"",E183&lt;0),"GIỜ RÒNG ÂM – KIỂM TRA B182",IF(AND(ISNUMBER(SEARCH("PP182",B183)),G183=""),"PP182: THIẾU GIỜ B181 HOẶC QUỸ GIỜ",IF(AND(ISNUMBER(SEARCH("PP182",B183)),N183&gt;0),"PP182: CÒN DÒNG B181 CHƯA ĐẠT",IF(AND(ISNUMBER(SEARCH("PP182",B183)),COUNTIFS('[360]4'!$B$3:$B$202,A183,'[360]4'!$M$3:$M$202,"&lt;&gt;Ước lượng tham khảo",'[360]4'!$P$3:$P$202,"&lt;&gt;ĐẠT")&gt;0),"PP182: B182 CHƯA ĐỦ CĂN CỨ",IF(AND(ISNUMBER(SEARCH("PP181",B183)),H183=""),"PP181: THIẾU SỐ NGƯỜI",IF(AND(ISNUMBER(SEARCH("PP183",B183)),I183=""),"PP183: THIẾU SỐ NGƯỜI",IF(K183="","THIẾU NGUỒN/GIẢI TRÌNH",IF(J183="","CHƯA KẾT LUẬN NGƯỜI CẦN BỐ TRÍ",IF(L183&lt;&gt;"Đã kiểm chứng","CHỜ XÁC NHẬN NGHIỆP VỤ","ĐẠT")))))))))))))))))</f>
        <v/>
      </c>
      <c r="N183" s="83" t="str">
        <f>IF(A183="","",COUNTIFS('3. B1_KhoiLuong'!$B$3:$B$202,A183,'3. B1_KhoiLuong'!$R$3:$R$202,"&lt;&gt;ĐẠT"))</f>
        <v/>
      </c>
    </row>
    <row r="184" spans="1:14" ht="18.75">
      <c r="A184" s="81"/>
      <c r="B184" s="81"/>
      <c r="C184" s="84" t="str">
        <f>IF(A184="","",IF(COUNTIFS('3. B1_KhoiLuong'!$B$3:$B$202,A184,'3. B1_KhoiLuong'!$R$3:$R$202,"ĐẠT")=0,"",SUMIFS('3. B1_KhoiLuong'!$G$3:$G$202,'3. B1_KhoiLuong'!$B$3:$B$202,A184,'3. B1_KhoiLuong'!$R$3:$R$202,"ĐẠT")))</f>
        <v/>
      </c>
      <c r="D184" s="84" t="str">
        <f>IF(A184="","",SUMIFS('5. B2_ThayDoi'!$F$3:$F$202,'5. B2_ThayDoi'!$B$3:$B$202,A184))</f>
        <v/>
      </c>
      <c r="E184" s="84" t="str">
        <f t="shared" si="10"/>
        <v/>
      </c>
      <c r="F184" s="85" t="str">
        <f>IF(A184="","",IFERROR(IF(INDEX('6. C1_VTVL'!$E$3:$E$202,MATCH(A184,'6. C1_VTVL'!$A$3:$A$202,0))="","",INDEX('6. C1_VTVL'!$E$3:$E$202,MATCH(A184,'6. C1_VTVL'!$A$3:$A$202,0))),""))</f>
        <v/>
      </c>
      <c r="G184" s="86" t="str">
        <f t="shared" si="11"/>
        <v/>
      </c>
      <c r="H184" s="81"/>
      <c r="I184" s="81"/>
      <c r="J184" s="81"/>
      <c r="K184" s="81"/>
      <c r="L184" s="81"/>
      <c r="M184" s="83" t="str">
        <f>IF(A184="","",IF(NOT(OR(B184="PP182",B184="PP183",B184="PP184",B184="PP182+PP183",B184="PP182+PP184",B184="PP183+PP184")),"PHƯƠNG PHÁP KHÔNG HỢP LỆ",IF(COUNTIF('[361]6'!$A$3:$A$202,A184)&gt;1,"TRÙNG MÃ VTVL Ở C182",IF(AND(ISNUMBER(SEARCH("PP183",B184)),IFERROR(INDEX('[361]6'!$K$3:$K$202,MATCH(A184,'[361]6'!$A$3:$A$202,0)),"")&lt;&gt;"ĐẠT"),"PP183: C182 CHƯA ĐỦ CĂN CỨ",IF(A184="","",IF(COUNTIF('[361]6'!$A$3:$A$202,A184)=0,"MÃ VTVL CHƯA CÓ Ở C182",IF(COUNTIF($A$3:$A$202,A184)&gt;1,"TRÙNG MÃ VTVL",IF(B184="","CHƯA CHỌN PHƯƠNG PHÁP",IF(AND(ISNUMBER(SEARCH("PP183",B184)),E184&lt;&gt;"",E184&lt;0),"GIỜ RÒNG ÂM – KIỂM TRA B183",IF(AND(ISNUMBER(SEARCH("PP183",B184)),G184=""),"PP183: THIẾU GIỜ B182 HOẶC QUỸ GIỜ",IF(AND(ISNUMBER(SEARCH("PP183",B184)),N184&gt;0),"PP183: CÒN DÒNG B182 CHƯA ĐẠT",IF(AND(ISNUMBER(SEARCH("PP183",B184)),COUNTIFS('[362]4'!$B$3:$B$202,A184,'[362]4'!$M$3:$M$202,"&lt;&gt;Ước lượng tham khảo",'[362]4'!$P$3:$P$202,"&lt;&gt;ĐẠT")&gt;0),"PP183: B183 CHƯA ĐỦ CĂN CỨ",IF(AND(ISNUMBER(SEARCH("PP182",B184)),H184=""),"PP182: THIẾU SỐ NGƯỜI",IF(AND(ISNUMBER(SEARCH("PP184",B184)),I184=""),"PP184: THIẾU SỐ NGƯỜI",IF(K184="","THIẾU NGUỒN/GIẢI TRÌNH",IF(J184="","CHƯA KẾT LUẬN NGƯỜI CẦN BỐ TRÍ",IF(L184&lt;&gt;"Đã kiểm chứng","CHỜ XÁC NHẬN NGHIỆP VỤ","ĐẠT")))))))))))))))))</f>
        <v/>
      </c>
      <c r="N184" s="83" t="str">
        <f>IF(A184="","",COUNTIFS('3. B1_KhoiLuong'!$B$3:$B$202,A184,'3. B1_KhoiLuong'!$R$3:$R$202,"&lt;&gt;ĐẠT"))</f>
        <v/>
      </c>
    </row>
    <row r="185" spans="1:14" ht="18.75">
      <c r="A185" s="81"/>
      <c r="B185" s="81"/>
      <c r="C185" s="84" t="str">
        <f>IF(A185="","",IF(COUNTIFS('3. B1_KhoiLuong'!$B$3:$B$202,A185,'3. B1_KhoiLuong'!$R$3:$R$202,"ĐẠT")=0,"",SUMIFS('3. B1_KhoiLuong'!$G$3:$G$202,'3. B1_KhoiLuong'!$B$3:$B$202,A185,'3. B1_KhoiLuong'!$R$3:$R$202,"ĐẠT")))</f>
        <v/>
      </c>
      <c r="D185" s="84" t="str">
        <f>IF(A185="","",SUMIFS('5. B2_ThayDoi'!$F$3:$F$202,'5. B2_ThayDoi'!$B$3:$B$202,A185))</f>
        <v/>
      </c>
      <c r="E185" s="84" t="str">
        <f t="shared" si="10"/>
        <v/>
      </c>
      <c r="F185" s="85" t="str">
        <f>IF(A185="","",IFERROR(IF(INDEX('6. C1_VTVL'!$E$3:$E$202,MATCH(A185,'6. C1_VTVL'!$A$3:$A$202,0))="","",INDEX('6. C1_VTVL'!$E$3:$E$202,MATCH(A185,'6. C1_VTVL'!$A$3:$A$202,0))),""))</f>
        <v/>
      </c>
      <c r="G185" s="86" t="str">
        <f t="shared" si="11"/>
        <v/>
      </c>
      <c r="H185" s="81"/>
      <c r="I185" s="81"/>
      <c r="J185" s="81"/>
      <c r="K185" s="81"/>
      <c r="L185" s="81"/>
      <c r="M185" s="83" t="str">
        <f>IF(A185="","",IF(NOT(OR(B185="PP183",B185="PP184",B185="PP185",B185="PP183+PP184",B185="PP183+PP185",B185="PP184+PP185")),"PHƯƠNG PHÁP KHÔNG HỢP LỆ",IF(COUNTIF('[363]6'!$A$3:$A$202,A185)&gt;1,"TRÙNG MÃ VTVL Ở C183",IF(AND(ISNUMBER(SEARCH("PP184",B185)),IFERROR(INDEX('[363]6'!$K$3:$K$202,MATCH(A185,'[363]6'!$A$3:$A$202,0)),"")&lt;&gt;"ĐẠT"),"PP184: C183 CHƯA ĐỦ CĂN CỨ",IF(A185="","",IF(COUNTIF('[363]6'!$A$3:$A$202,A185)=0,"MÃ VTVL CHƯA CÓ Ở C183",IF(COUNTIF($A$3:$A$202,A185)&gt;1,"TRÙNG MÃ VTVL",IF(B185="","CHƯA CHỌN PHƯƠNG PHÁP",IF(AND(ISNUMBER(SEARCH("PP184",B185)),E185&lt;&gt;"",E185&lt;0),"GIỜ RÒNG ÂM – KIỂM TRA B184",IF(AND(ISNUMBER(SEARCH("PP184",B185)),G185=""),"PP184: THIẾU GIỜ B183 HOẶC QUỸ GIỜ",IF(AND(ISNUMBER(SEARCH("PP184",B185)),N185&gt;0),"PP184: CÒN DÒNG B183 CHƯA ĐẠT",IF(AND(ISNUMBER(SEARCH("PP184",B185)),COUNTIFS('[364]4'!$B$3:$B$202,A185,'[364]4'!$M$3:$M$202,"&lt;&gt;Ước lượng tham khảo",'[364]4'!$P$3:$P$202,"&lt;&gt;ĐẠT")&gt;0),"PP184: B184 CHƯA ĐỦ CĂN CỨ",IF(AND(ISNUMBER(SEARCH("PP183",B185)),H185=""),"PP183: THIẾU SỐ NGƯỜI",IF(AND(ISNUMBER(SEARCH("PP185",B185)),I185=""),"PP185: THIẾU SỐ NGƯỜI",IF(K185="","THIẾU NGUỒN/GIẢI TRÌNH",IF(J185="","CHƯA KẾT LUẬN NGƯỜI CẦN BỐ TRÍ",IF(L185&lt;&gt;"Đã kiểm chứng","CHỜ XÁC NHẬN NGHIỆP VỤ","ĐẠT")))))))))))))))))</f>
        <v/>
      </c>
      <c r="N185" s="83" t="str">
        <f>IF(A185="","",COUNTIFS('3. B1_KhoiLuong'!$B$3:$B$202,A185,'3. B1_KhoiLuong'!$R$3:$R$202,"&lt;&gt;ĐẠT"))</f>
        <v/>
      </c>
    </row>
    <row r="186" spans="1:14" ht="18.75">
      <c r="A186" s="81"/>
      <c r="B186" s="81"/>
      <c r="C186" s="84" t="str">
        <f>IF(A186="","",IF(COUNTIFS('3. B1_KhoiLuong'!$B$3:$B$202,A186,'3. B1_KhoiLuong'!$R$3:$R$202,"ĐẠT")=0,"",SUMIFS('3. B1_KhoiLuong'!$G$3:$G$202,'3. B1_KhoiLuong'!$B$3:$B$202,A186,'3. B1_KhoiLuong'!$R$3:$R$202,"ĐẠT")))</f>
        <v/>
      </c>
      <c r="D186" s="84" t="str">
        <f>IF(A186="","",SUMIFS('5. B2_ThayDoi'!$F$3:$F$202,'5. B2_ThayDoi'!$B$3:$B$202,A186))</f>
        <v/>
      </c>
      <c r="E186" s="84" t="str">
        <f t="shared" si="10"/>
        <v/>
      </c>
      <c r="F186" s="85" t="str">
        <f>IF(A186="","",IFERROR(IF(INDEX('6. C1_VTVL'!$E$3:$E$202,MATCH(A186,'6. C1_VTVL'!$A$3:$A$202,0))="","",INDEX('6. C1_VTVL'!$E$3:$E$202,MATCH(A186,'6. C1_VTVL'!$A$3:$A$202,0))),""))</f>
        <v/>
      </c>
      <c r="G186" s="86" t="str">
        <f t="shared" si="11"/>
        <v/>
      </c>
      <c r="H186" s="81"/>
      <c r="I186" s="81"/>
      <c r="J186" s="81"/>
      <c r="K186" s="81"/>
      <c r="L186" s="81"/>
      <c r="M186" s="83" t="str">
        <f>IF(A186="","",IF(NOT(OR(B186="PP184",B186="PP185",B186="PP186",B186="PP184+PP185",B186="PP184+PP186",B186="PP185+PP186")),"PHƯƠNG PHÁP KHÔNG HỢP LỆ",IF(COUNTIF('[365]6'!$A$3:$A$202,A186)&gt;1,"TRÙNG MÃ VTVL Ở C184",IF(AND(ISNUMBER(SEARCH("PP185",B186)),IFERROR(INDEX('[365]6'!$K$3:$K$202,MATCH(A186,'[365]6'!$A$3:$A$202,0)),"")&lt;&gt;"ĐẠT"),"PP185: C184 CHƯA ĐỦ CĂN CỨ",IF(A186="","",IF(COUNTIF('[365]6'!$A$3:$A$202,A186)=0,"MÃ VTVL CHƯA CÓ Ở C184",IF(COUNTIF($A$3:$A$202,A186)&gt;1,"TRÙNG MÃ VTVL",IF(B186="","CHƯA CHỌN PHƯƠNG PHÁP",IF(AND(ISNUMBER(SEARCH("PP185",B186)),E186&lt;&gt;"",E186&lt;0),"GIỜ RÒNG ÂM – KIỂM TRA B185",IF(AND(ISNUMBER(SEARCH("PP185",B186)),G186=""),"PP185: THIẾU GIỜ B184 HOẶC QUỸ GIỜ",IF(AND(ISNUMBER(SEARCH("PP185",B186)),N186&gt;0),"PP185: CÒN DÒNG B184 CHƯA ĐẠT",IF(AND(ISNUMBER(SEARCH("PP185",B186)),COUNTIFS('[366]4'!$B$3:$B$202,A186,'[366]4'!$M$3:$M$202,"&lt;&gt;Ước lượng tham khảo",'[366]4'!$P$3:$P$202,"&lt;&gt;ĐẠT")&gt;0),"PP185: B185 CHƯA ĐỦ CĂN CỨ",IF(AND(ISNUMBER(SEARCH("PP184",B186)),H186=""),"PP184: THIẾU SỐ NGƯỜI",IF(AND(ISNUMBER(SEARCH("PP186",B186)),I186=""),"PP186: THIẾU SỐ NGƯỜI",IF(K186="","THIẾU NGUỒN/GIẢI TRÌNH",IF(J186="","CHƯA KẾT LUẬN NGƯỜI CẦN BỐ TRÍ",IF(L186&lt;&gt;"Đã kiểm chứng","CHỜ XÁC NHẬN NGHIỆP VỤ","ĐẠT")))))))))))))))))</f>
        <v/>
      </c>
      <c r="N186" s="83" t="str">
        <f>IF(A186="","",COUNTIFS('3. B1_KhoiLuong'!$B$3:$B$202,A186,'3. B1_KhoiLuong'!$R$3:$R$202,"&lt;&gt;ĐẠT"))</f>
        <v/>
      </c>
    </row>
    <row r="187" spans="1:14" ht="18.75">
      <c r="A187" s="81"/>
      <c r="B187" s="81"/>
      <c r="C187" s="84" t="str">
        <f>IF(A187="","",IF(COUNTIFS('3. B1_KhoiLuong'!$B$3:$B$202,A187,'3. B1_KhoiLuong'!$R$3:$R$202,"ĐẠT")=0,"",SUMIFS('3. B1_KhoiLuong'!$G$3:$G$202,'3. B1_KhoiLuong'!$B$3:$B$202,A187,'3. B1_KhoiLuong'!$R$3:$R$202,"ĐẠT")))</f>
        <v/>
      </c>
      <c r="D187" s="84" t="str">
        <f>IF(A187="","",SUMIFS('5. B2_ThayDoi'!$F$3:$F$202,'5. B2_ThayDoi'!$B$3:$B$202,A187))</f>
        <v/>
      </c>
      <c r="E187" s="84" t="str">
        <f t="shared" si="10"/>
        <v/>
      </c>
      <c r="F187" s="85" t="str">
        <f>IF(A187="","",IFERROR(IF(INDEX('6. C1_VTVL'!$E$3:$E$202,MATCH(A187,'6. C1_VTVL'!$A$3:$A$202,0))="","",INDEX('6. C1_VTVL'!$E$3:$E$202,MATCH(A187,'6. C1_VTVL'!$A$3:$A$202,0))),""))</f>
        <v/>
      </c>
      <c r="G187" s="86" t="str">
        <f t="shared" si="11"/>
        <v/>
      </c>
      <c r="H187" s="81"/>
      <c r="I187" s="81"/>
      <c r="J187" s="81"/>
      <c r="K187" s="81"/>
      <c r="L187" s="81"/>
      <c r="M187" s="83" t="str">
        <f>IF(A187="","",IF(NOT(OR(B187="PP185",B187="PP186",B187="PP187",B187="PP185+PP186",B187="PP185+PP187",B187="PP186+PP187")),"PHƯƠNG PHÁP KHÔNG HỢP LỆ",IF(COUNTIF('[367]6'!$A$3:$A$202,A187)&gt;1,"TRÙNG MÃ VTVL Ở C185",IF(AND(ISNUMBER(SEARCH("PP186",B187)),IFERROR(INDEX('[367]6'!$K$3:$K$202,MATCH(A187,'[367]6'!$A$3:$A$202,0)),"")&lt;&gt;"ĐẠT"),"PP186: C185 CHƯA ĐỦ CĂN CỨ",IF(A187="","",IF(COUNTIF('[367]6'!$A$3:$A$202,A187)=0,"MÃ VTVL CHƯA CÓ Ở C185",IF(COUNTIF($A$3:$A$202,A187)&gt;1,"TRÙNG MÃ VTVL",IF(B187="","CHƯA CHỌN PHƯƠNG PHÁP",IF(AND(ISNUMBER(SEARCH("PP186",B187)),E187&lt;&gt;"",E187&lt;0),"GIỜ RÒNG ÂM – KIỂM TRA B186",IF(AND(ISNUMBER(SEARCH("PP186",B187)),G187=""),"PP186: THIẾU GIỜ B185 HOẶC QUỸ GIỜ",IF(AND(ISNUMBER(SEARCH("PP186",B187)),N187&gt;0),"PP186: CÒN DÒNG B185 CHƯA ĐẠT",IF(AND(ISNUMBER(SEARCH("PP186",B187)),COUNTIFS('[368]4'!$B$3:$B$202,A187,'[368]4'!$M$3:$M$202,"&lt;&gt;Ước lượng tham khảo",'[368]4'!$P$3:$P$202,"&lt;&gt;ĐẠT")&gt;0),"PP186: B186 CHƯA ĐỦ CĂN CỨ",IF(AND(ISNUMBER(SEARCH("PP185",B187)),H187=""),"PP185: THIẾU SỐ NGƯỜI",IF(AND(ISNUMBER(SEARCH("PP187",B187)),I187=""),"PP187: THIẾU SỐ NGƯỜI",IF(K187="","THIẾU NGUỒN/GIẢI TRÌNH",IF(J187="","CHƯA KẾT LUẬN NGƯỜI CẦN BỐ TRÍ",IF(L187&lt;&gt;"Đã kiểm chứng","CHỜ XÁC NHẬN NGHIỆP VỤ","ĐẠT")))))))))))))))))</f>
        <v/>
      </c>
      <c r="N187" s="83" t="str">
        <f>IF(A187="","",COUNTIFS('3. B1_KhoiLuong'!$B$3:$B$202,A187,'3. B1_KhoiLuong'!$R$3:$R$202,"&lt;&gt;ĐẠT"))</f>
        <v/>
      </c>
    </row>
    <row r="188" spans="1:14" ht="18.75">
      <c r="A188" s="81"/>
      <c r="B188" s="81"/>
      <c r="C188" s="84" t="str">
        <f>IF(A188="","",IF(COUNTIFS('3. B1_KhoiLuong'!$B$3:$B$202,A188,'3. B1_KhoiLuong'!$R$3:$R$202,"ĐẠT")=0,"",SUMIFS('3. B1_KhoiLuong'!$G$3:$G$202,'3. B1_KhoiLuong'!$B$3:$B$202,A188,'3. B1_KhoiLuong'!$R$3:$R$202,"ĐẠT")))</f>
        <v/>
      </c>
      <c r="D188" s="84" t="str">
        <f>IF(A188="","",SUMIFS('5. B2_ThayDoi'!$F$3:$F$202,'5. B2_ThayDoi'!$B$3:$B$202,A188))</f>
        <v/>
      </c>
      <c r="E188" s="84" t="str">
        <f t="shared" si="10"/>
        <v/>
      </c>
      <c r="F188" s="85" t="str">
        <f>IF(A188="","",IFERROR(IF(INDEX('6. C1_VTVL'!$E$3:$E$202,MATCH(A188,'6. C1_VTVL'!$A$3:$A$202,0))="","",INDEX('6. C1_VTVL'!$E$3:$E$202,MATCH(A188,'6. C1_VTVL'!$A$3:$A$202,0))),""))</f>
        <v/>
      </c>
      <c r="G188" s="86" t="str">
        <f t="shared" si="11"/>
        <v/>
      </c>
      <c r="H188" s="81"/>
      <c r="I188" s="81"/>
      <c r="J188" s="81"/>
      <c r="K188" s="81"/>
      <c r="L188" s="81"/>
      <c r="M188" s="83" t="str">
        <f>IF(A188="","",IF(NOT(OR(B188="PP186",B188="PP187",B188="PP188",B188="PP186+PP187",B188="PP186+PP188",B188="PP187+PP188")),"PHƯƠNG PHÁP KHÔNG HỢP LỆ",IF(COUNTIF('[369]6'!$A$3:$A$202,A188)&gt;1,"TRÙNG MÃ VTVL Ở C186",IF(AND(ISNUMBER(SEARCH("PP187",B188)),IFERROR(INDEX('[369]6'!$K$3:$K$202,MATCH(A188,'[369]6'!$A$3:$A$202,0)),"")&lt;&gt;"ĐẠT"),"PP187: C186 CHƯA ĐỦ CĂN CỨ",IF(A188="","",IF(COUNTIF('[369]6'!$A$3:$A$202,A188)=0,"MÃ VTVL CHƯA CÓ Ở C186",IF(COUNTIF($A$3:$A$202,A188)&gt;1,"TRÙNG MÃ VTVL",IF(B188="","CHƯA CHỌN PHƯƠNG PHÁP",IF(AND(ISNUMBER(SEARCH("PP187",B188)),E188&lt;&gt;"",E188&lt;0),"GIỜ RÒNG ÂM – KIỂM TRA B187",IF(AND(ISNUMBER(SEARCH("PP187",B188)),G188=""),"PP187: THIẾU GIỜ B186 HOẶC QUỸ GIỜ",IF(AND(ISNUMBER(SEARCH("PP187",B188)),N188&gt;0),"PP187: CÒN DÒNG B186 CHƯA ĐẠT",IF(AND(ISNUMBER(SEARCH("PP187",B188)),COUNTIFS('[370]4'!$B$3:$B$202,A188,'[370]4'!$M$3:$M$202,"&lt;&gt;Ước lượng tham khảo",'[370]4'!$P$3:$P$202,"&lt;&gt;ĐẠT")&gt;0),"PP187: B187 CHƯA ĐỦ CĂN CỨ",IF(AND(ISNUMBER(SEARCH("PP186",B188)),H188=""),"PP186: THIẾU SỐ NGƯỜI",IF(AND(ISNUMBER(SEARCH("PP188",B188)),I188=""),"PP188: THIẾU SỐ NGƯỜI",IF(K188="","THIẾU NGUỒN/GIẢI TRÌNH",IF(J188="","CHƯA KẾT LUẬN NGƯỜI CẦN BỐ TRÍ",IF(L188&lt;&gt;"Đã kiểm chứng","CHỜ XÁC NHẬN NGHIỆP VỤ","ĐẠT")))))))))))))))))</f>
        <v/>
      </c>
      <c r="N188" s="83" t="str">
        <f>IF(A188="","",COUNTIFS('3. B1_KhoiLuong'!$B$3:$B$202,A188,'3. B1_KhoiLuong'!$R$3:$R$202,"&lt;&gt;ĐẠT"))</f>
        <v/>
      </c>
    </row>
    <row r="189" spans="1:14" ht="18.75">
      <c r="A189" s="81"/>
      <c r="B189" s="81"/>
      <c r="C189" s="84" t="str">
        <f>IF(A189="","",IF(COUNTIFS('3. B1_KhoiLuong'!$B$3:$B$202,A189,'3. B1_KhoiLuong'!$R$3:$R$202,"ĐẠT")=0,"",SUMIFS('3. B1_KhoiLuong'!$G$3:$G$202,'3. B1_KhoiLuong'!$B$3:$B$202,A189,'3. B1_KhoiLuong'!$R$3:$R$202,"ĐẠT")))</f>
        <v/>
      </c>
      <c r="D189" s="84" t="str">
        <f>IF(A189="","",SUMIFS('5. B2_ThayDoi'!$F$3:$F$202,'5. B2_ThayDoi'!$B$3:$B$202,A189))</f>
        <v/>
      </c>
      <c r="E189" s="84" t="str">
        <f t="shared" si="10"/>
        <v/>
      </c>
      <c r="F189" s="85" t="str">
        <f>IF(A189="","",IFERROR(IF(INDEX('6. C1_VTVL'!$E$3:$E$202,MATCH(A189,'6. C1_VTVL'!$A$3:$A$202,0))="","",INDEX('6. C1_VTVL'!$E$3:$E$202,MATCH(A189,'6. C1_VTVL'!$A$3:$A$202,0))),""))</f>
        <v/>
      </c>
      <c r="G189" s="86" t="str">
        <f t="shared" si="11"/>
        <v/>
      </c>
      <c r="H189" s="81"/>
      <c r="I189" s="81"/>
      <c r="J189" s="81"/>
      <c r="K189" s="81"/>
      <c r="L189" s="81"/>
      <c r="M189" s="83" t="str">
        <f>IF(A189="","",IF(NOT(OR(B189="PP187",B189="PP188",B189="PP189",B189="PP187+PP188",B189="PP187+PP189",B189="PP188+PP189")),"PHƯƠNG PHÁP KHÔNG HỢP LỆ",IF(COUNTIF('[371]6'!$A$3:$A$202,A189)&gt;1,"TRÙNG MÃ VTVL Ở C187",IF(AND(ISNUMBER(SEARCH("PP188",B189)),IFERROR(INDEX('[371]6'!$K$3:$K$202,MATCH(A189,'[371]6'!$A$3:$A$202,0)),"")&lt;&gt;"ĐẠT"),"PP188: C187 CHƯA ĐỦ CĂN CỨ",IF(A189="","",IF(COUNTIF('[371]6'!$A$3:$A$202,A189)=0,"MÃ VTVL CHƯA CÓ Ở C187",IF(COUNTIF($A$3:$A$202,A189)&gt;1,"TRÙNG MÃ VTVL",IF(B189="","CHƯA CHỌN PHƯƠNG PHÁP",IF(AND(ISNUMBER(SEARCH("PP188",B189)),E189&lt;&gt;"",E189&lt;0),"GIỜ RÒNG ÂM – KIỂM TRA B188",IF(AND(ISNUMBER(SEARCH("PP188",B189)),G189=""),"PP188: THIẾU GIỜ B187 HOẶC QUỸ GIỜ",IF(AND(ISNUMBER(SEARCH("PP188",B189)),N189&gt;0),"PP188: CÒN DÒNG B187 CHƯA ĐẠT",IF(AND(ISNUMBER(SEARCH("PP188",B189)),COUNTIFS('[372]4'!$B$3:$B$202,A189,'[372]4'!$M$3:$M$202,"&lt;&gt;Ước lượng tham khảo",'[372]4'!$P$3:$P$202,"&lt;&gt;ĐẠT")&gt;0),"PP188: B188 CHƯA ĐỦ CĂN CỨ",IF(AND(ISNUMBER(SEARCH("PP187",B189)),H189=""),"PP187: THIẾU SỐ NGƯỜI",IF(AND(ISNUMBER(SEARCH("PP189",B189)),I189=""),"PP189: THIẾU SỐ NGƯỜI",IF(K189="","THIẾU NGUỒN/GIẢI TRÌNH",IF(J189="","CHƯA KẾT LUẬN NGƯỜI CẦN BỐ TRÍ",IF(L189&lt;&gt;"Đã kiểm chứng","CHỜ XÁC NHẬN NGHIỆP VỤ","ĐẠT")))))))))))))))))</f>
        <v/>
      </c>
      <c r="N189" s="83" t="str">
        <f>IF(A189="","",COUNTIFS('3. B1_KhoiLuong'!$B$3:$B$202,A189,'3. B1_KhoiLuong'!$R$3:$R$202,"&lt;&gt;ĐẠT"))</f>
        <v/>
      </c>
    </row>
    <row r="190" spans="1:14" ht="18.75">
      <c r="A190" s="81"/>
      <c r="B190" s="81"/>
      <c r="C190" s="84" t="str">
        <f>IF(A190="","",IF(COUNTIFS('3. B1_KhoiLuong'!$B$3:$B$202,A190,'3. B1_KhoiLuong'!$R$3:$R$202,"ĐẠT")=0,"",SUMIFS('3. B1_KhoiLuong'!$G$3:$G$202,'3. B1_KhoiLuong'!$B$3:$B$202,A190,'3. B1_KhoiLuong'!$R$3:$R$202,"ĐẠT")))</f>
        <v/>
      </c>
      <c r="D190" s="84" t="str">
        <f>IF(A190="","",SUMIFS('5. B2_ThayDoi'!$F$3:$F$202,'5. B2_ThayDoi'!$B$3:$B$202,A190))</f>
        <v/>
      </c>
      <c r="E190" s="84" t="str">
        <f t="shared" si="10"/>
        <v/>
      </c>
      <c r="F190" s="85" t="str">
        <f>IF(A190="","",IFERROR(IF(INDEX('6. C1_VTVL'!$E$3:$E$202,MATCH(A190,'6. C1_VTVL'!$A$3:$A$202,0))="","",INDEX('6. C1_VTVL'!$E$3:$E$202,MATCH(A190,'6. C1_VTVL'!$A$3:$A$202,0))),""))</f>
        <v/>
      </c>
      <c r="G190" s="86" t="str">
        <f t="shared" si="11"/>
        <v/>
      </c>
      <c r="H190" s="81"/>
      <c r="I190" s="81"/>
      <c r="J190" s="81"/>
      <c r="K190" s="81"/>
      <c r="L190" s="81"/>
      <c r="M190" s="83" t="str">
        <f>IF(A190="","",IF(NOT(OR(B190="PP188",B190="PP189",B190="PP190",B190="PP188+PP189",B190="PP188+PP190",B190="PP189+PP190")),"PHƯƠNG PHÁP KHÔNG HỢP LỆ",IF(COUNTIF('[373]6'!$A$3:$A$202,A190)&gt;1,"TRÙNG MÃ VTVL Ở C188",IF(AND(ISNUMBER(SEARCH("PP189",B190)),IFERROR(INDEX('[373]6'!$K$3:$K$202,MATCH(A190,'[373]6'!$A$3:$A$202,0)),"")&lt;&gt;"ĐẠT"),"PP189: C188 CHƯA ĐỦ CĂN CỨ",IF(A190="","",IF(COUNTIF('[373]6'!$A$3:$A$202,A190)=0,"MÃ VTVL CHƯA CÓ Ở C188",IF(COUNTIF($A$3:$A$202,A190)&gt;1,"TRÙNG MÃ VTVL",IF(B190="","CHƯA CHỌN PHƯƠNG PHÁP",IF(AND(ISNUMBER(SEARCH("PP189",B190)),E190&lt;&gt;"",E190&lt;0),"GIỜ RÒNG ÂM – KIỂM TRA B189",IF(AND(ISNUMBER(SEARCH("PP189",B190)),G190=""),"PP189: THIẾU GIỜ B188 HOẶC QUỸ GIỜ",IF(AND(ISNUMBER(SEARCH("PP189",B190)),N190&gt;0),"PP189: CÒN DÒNG B188 CHƯA ĐẠT",IF(AND(ISNUMBER(SEARCH("PP189",B190)),COUNTIFS('[374]4'!$B$3:$B$202,A190,'[374]4'!$M$3:$M$202,"&lt;&gt;Ước lượng tham khảo",'[374]4'!$P$3:$P$202,"&lt;&gt;ĐẠT")&gt;0),"PP189: B189 CHƯA ĐỦ CĂN CỨ",IF(AND(ISNUMBER(SEARCH("PP188",B190)),H190=""),"PP188: THIẾU SỐ NGƯỜI",IF(AND(ISNUMBER(SEARCH("PP190",B190)),I190=""),"PP190: THIẾU SỐ NGƯỜI",IF(K190="","THIẾU NGUỒN/GIẢI TRÌNH",IF(J190="","CHƯA KẾT LUẬN NGƯỜI CẦN BỐ TRÍ",IF(L190&lt;&gt;"Đã kiểm chứng","CHỜ XÁC NHẬN NGHIỆP VỤ","ĐẠT")))))))))))))))))</f>
        <v/>
      </c>
      <c r="N190" s="83" t="str">
        <f>IF(A190="","",COUNTIFS('3. B1_KhoiLuong'!$B$3:$B$202,A190,'3. B1_KhoiLuong'!$R$3:$R$202,"&lt;&gt;ĐẠT"))</f>
        <v/>
      </c>
    </row>
    <row r="191" spans="1:14" ht="18.75">
      <c r="A191" s="81"/>
      <c r="B191" s="81"/>
      <c r="C191" s="84" t="str">
        <f>IF(A191="","",IF(COUNTIFS('3. B1_KhoiLuong'!$B$3:$B$202,A191,'3. B1_KhoiLuong'!$R$3:$R$202,"ĐẠT")=0,"",SUMIFS('3. B1_KhoiLuong'!$G$3:$G$202,'3. B1_KhoiLuong'!$B$3:$B$202,A191,'3. B1_KhoiLuong'!$R$3:$R$202,"ĐẠT")))</f>
        <v/>
      </c>
      <c r="D191" s="84" t="str">
        <f>IF(A191="","",SUMIFS('5. B2_ThayDoi'!$F$3:$F$202,'5. B2_ThayDoi'!$B$3:$B$202,A191))</f>
        <v/>
      </c>
      <c r="E191" s="84" t="str">
        <f t="shared" si="10"/>
        <v/>
      </c>
      <c r="F191" s="85" t="str">
        <f>IF(A191="","",IFERROR(IF(INDEX('6. C1_VTVL'!$E$3:$E$202,MATCH(A191,'6. C1_VTVL'!$A$3:$A$202,0))="","",INDEX('6. C1_VTVL'!$E$3:$E$202,MATCH(A191,'6. C1_VTVL'!$A$3:$A$202,0))),""))</f>
        <v/>
      </c>
      <c r="G191" s="86" t="str">
        <f t="shared" si="11"/>
        <v/>
      </c>
      <c r="H191" s="81"/>
      <c r="I191" s="81"/>
      <c r="J191" s="81"/>
      <c r="K191" s="81"/>
      <c r="L191" s="81"/>
      <c r="M191" s="83" t="str">
        <f>IF(A191="","",IF(NOT(OR(B191="PP189",B191="PP190",B191="PP191",B191="PP189+PP190",B191="PP189+PP191",B191="PP190+PP191")),"PHƯƠNG PHÁP KHÔNG HỢP LỆ",IF(COUNTIF('[375]6'!$A$3:$A$202,A191)&gt;1,"TRÙNG MÃ VTVL Ở C189",IF(AND(ISNUMBER(SEARCH("PP190",B191)),IFERROR(INDEX('[375]6'!$K$3:$K$202,MATCH(A191,'[375]6'!$A$3:$A$202,0)),"")&lt;&gt;"ĐẠT"),"PP190: C189 CHƯA ĐỦ CĂN CỨ",IF(A191="","",IF(COUNTIF('[375]6'!$A$3:$A$202,A191)=0,"MÃ VTVL CHƯA CÓ Ở C189",IF(COUNTIF($A$3:$A$202,A191)&gt;1,"TRÙNG MÃ VTVL",IF(B191="","CHƯA CHỌN PHƯƠNG PHÁP",IF(AND(ISNUMBER(SEARCH("PP190",B191)),E191&lt;&gt;"",E191&lt;0),"GIỜ RÒNG ÂM – KIỂM TRA B190",IF(AND(ISNUMBER(SEARCH("PP190",B191)),G191=""),"PP190: THIẾU GIỜ B189 HOẶC QUỸ GIỜ",IF(AND(ISNUMBER(SEARCH("PP190",B191)),N191&gt;0),"PP190: CÒN DÒNG B189 CHƯA ĐẠT",IF(AND(ISNUMBER(SEARCH("PP190",B191)),COUNTIFS('[376]4'!$B$3:$B$202,A191,'[376]4'!$M$3:$M$202,"&lt;&gt;Ước lượng tham khảo",'[376]4'!$P$3:$P$202,"&lt;&gt;ĐẠT")&gt;0),"PP190: B190 CHƯA ĐỦ CĂN CỨ",IF(AND(ISNUMBER(SEARCH("PP189",B191)),H191=""),"PP189: THIẾU SỐ NGƯỜI",IF(AND(ISNUMBER(SEARCH("PP191",B191)),I191=""),"PP191: THIẾU SỐ NGƯỜI",IF(K191="","THIẾU NGUỒN/GIẢI TRÌNH",IF(J191="","CHƯA KẾT LUẬN NGƯỜI CẦN BỐ TRÍ",IF(L191&lt;&gt;"Đã kiểm chứng","CHỜ XÁC NHẬN NGHIỆP VỤ","ĐẠT")))))))))))))))))</f>
        <v/>
      </c>
      <c r="N191" s="83" t="str">
        <f>IF(A191="","",COUNTIFS('3. B1_KhoiLuong'!$B$3:$B$202,A191,'3. B1_KhoiLuong'!$R$3:$R$202,"&lt;&gt;ĐẠT"))</f>
        <v/>
      </c>
    </row>
    <row r="192" spans="1:14" ht="18.75">
      <c r="A192" s="81"/>
      <c r="B192" s="81"/>
      <c r="C192" s="84" t="str">
        <f>IF(A192="","",IF(COUNTIFS('3. B1_KhoiLuong'!$B$3:$B$202,A192,'3. B1_KhoiLuong'!$R$3:$R$202,"ĐẠT")=0,"",SUMIFS('3. B1_KhoiLuong'!$G$3:$G$202,'3. B1_KhoiLuong'!$B$3:$B$202,A192,'3. B1_KhoiLuong'!$R$3:$R$202,"ĐẠT")))</f>
        <v/>
      </c>
      <c r="D192" s="84" t="str">
        <f>IF(A192="","",SUMIFS('5. B2_ThayDoi'!$F$3:$F$202,'5. B2_ThayDoi'!$B$3:$B$202,A192))</f>
        <v/>
      </c>
      <c r="E192" s="84" t="str">
        <f t="shared" si="10"/>
        <v/>
      </c>
      <c r="F192" s="85" t="str">
        <f>IF(A192="","",IFERROR(IF(INDEX('6. C1_VTVL'!$E$3:$E$202,MATCH(A192,'6. C1_VTVL'!$A$3:$A$202,0))="","",INDEX('6. C1_VTVL'!$E$3:$E$202,MATCH(A192,'6. C1_VTVL'!$A$3:$A$202,0))),""))</f>
        <v/>
      </c>
      <c r="G192" s="86" t="str">
        <f t="shared" si="11"/>
        <v/>
      </c>
      <c r="H192" s="81"/>
      <c r="I192" s="81"/>
      <c r="J192" s="81"/>
      <c r="K192" s="81"/>
      <c r="L192" s="81"/>
      <c r="M192" s="83" t="str">
        <f>IF(A192="","",IF(NOT(OR(B192="PP190",B192="PP191",B192="PP192",B192="PP190+PP191",B192="PP190+PP192",B192="PP191+PP192")),"PHƯƠNG PHÁP KHÔNG HỢP LỆ",IF(COUNTIF('[377]6'!$A$3:$A$202,A192)&gt;1,"TRÙNG MÃ VTVL Ở C190",IF(AND(ISNUMBER(SEARCH("PP191",B192)),IFERROR(INDEX('[377]6'!$K$3:$K$202,MATCH(A192,'[377]6'!$A$3:$A$202,0)),"")&lt;&gt;"ĐẠT"),"PP191: C190 CHƯA ĐỦ CĂN CỨ",IF(A192="","",IF(COUNTIF('[377]6'!$A$3:$A$202,A192)=0,"MÃ VTVL CHƯA CÓ Ở C190",IF(COUNTIF($A$3:$A$202,A192)&gt;1,"TRÙNG MÃ VTVL",IF(B192="","CHƯA CHỌN PHƯƠNG PHÁP",IF(AND(ISNUMBER(SEARCH("PP191",B192)),E192&lt;&gt;"",E192&lt;0),"GIỜ RÒNG ÂM – KIỂM TRA B191",IF(AND(ISNUMBER(SEARCH("PP191",B192)),G192=""),"PP191: THIẾU GIỜ B190 HOẶC QUỸ GIỜ",IF(AND(ISNUMBER(SEARCH("PP191",B192)),N192&gt;0),"PP191: CÒN DÒNG B190 CHƯA ĐẠT",IF(AND(ISNUMBER(SEARCH("PP191",B192)),COUNTIFS('[378]4'!$B$3:$B$202,A192,'[378]4'!$M$3:$M$202,"&lt;&gt;Ước lượng tham khảo",'[378]4'!$P$3:$P$202,"&lt;&gt;ĐẠT")&gt;0),"PP191: B191 CHƯA ĐỦ CĂN CỨ",IF(AND(ISNUMBER(SEARCH("PP190",B192)),H192=""),"PP190: THIẾU SỐ NGƯỜI",IF(AND(ISNUMBER(SEARCH("PP192",B192)),I192=""),"PP192: THIẾU SỐ NGƯỜI",IF(K192="","THIẾU NGUỒN/GIẢI TRÌNH",IF(J192="","CHƯA KẾT LUẬN NGƯỜI CẦN BỐ TRÍ",IF(L192&lt;&gt;"Đã kiểm chứng","CHỜ XÁC NHẬN NGHIỆP VỤ","ĐẠT")))))))))))))))))</f>
        <v/>
      </c>
      <c r="N192" s="83" t="str">
        <f>IF(A192="","",COUNTIFS('3. B1_KhoiLuong'!$B$3:$B$202,A192,'3. B1_KhoiLuong'!$R$3:$R$202,"&lt;&gt;ĐẠT"))</f>
        <v/>
      </c>
    </row>
    <row r="193" spans="1:14" ht="18.75">
      <c r="A193" s="81"/>
      <c r="B193" s="81"/>
      <c r="C193" s="84" t="str">
        <f>IF(A193="","",IF(COUNTIFS('3. B1_KhoiLuong'!$B$3:$B$202,A193,'3. B1_KhoiLuong'!$R$3:$R$202,"ĐẠT")=0,"",SUMIFS('3. B1_KhoiLuong'!$G$3:$G$202,'3. B1_KhoiLuong'!$B$3:$B$202,A193,'3. B1_KhoiLuong'!$R$3:$R$202,"ĐẠT")))</f>
        <v/>
      </c>
      <c r="D193" s="84" t="str">
        <f>IF(A193="","",SUMIFS('5. B2_ThayDoi'!$F$3:$F$202,'5. B2_ThayDoi'!$B$3:$B$202,A193))</f>
        <v/>
      </c>
      <c r="E193" s="84" t="str">
        <f t="shared" si="10"/>
        <v/>
      </c>
      <c r="F193" s="85" t="str">
        <f>IF(A193="","",IFERROR(IF(INDEX('6. C1_VTVL'!$E$3:$E$202,MATCH(A193,'6. C1_VTVL'!$A$3:$A$202,0))="","",INDEX('6. C1_VTVL'!$E$3:$E$202,MATCH(A193,'6. C1_VTVL'!$A$3:$A$202,0))),""))</f>
        <v/>
      </c>
      <c r="G193" s="86" t="str">
        <f t="shared" si="11"/>
        <v/>
      </c>
      <c r="H193" s="81"/>
      <c r="I193" s="81"/>
      <c r="J193" s="81"/>
      <c r="K193" s="81"/>
      <c r="L193" s="81"/>
      <c r="M193" s="83" t="str">
        <f>IF(A193="","",IF(NOT(OR(B193="PP191",B193="PP192",B193="PP193",B193="PP191+PP192",B193="PP191+PP193",B193="PP192+PP193")),"PHƯƠNG PHÁP KHÔNG HỢP LỆ",IF(COUNTIF('[379]6'!$A$3:$A$202,A193)&gt;1,"TRÙNG MÃ VTVL Ở C191",IF(AND(ISNUMBER(SEARCH("PP192",B193)),IFERROR(INDEX('[379]6'!$K$3:$K$202,MATCH(A193,'[379]6'!$A$3:$A$202,0)),"")&lt;&gt;"ĐẠT"),"PP192: C191 CHƯA ĐỦ CĂN CỨ",IF(A193="","",IF(COUNTIF('[379]6'!$A$3:$A$202,A193)=0,"MÃ VTVL CHƯA CÓ Ở C191",IF(COUNTIF($A$3:$A$202,A193)&gt;1,"TRÙNG MÃ VTVL",IF(B193="","CHƯA CHỌN PHƯƠNG PHÁP",IF(AND(ISNUMBER(SEARCH("PP192",B193)),E193&lt;&gt;"",E193&lt;0),"GIỜ RÒNG ÂM – KIỂM TRA B192",IF(AND(ISNUMBER(SEARCH("PP192",B193)),G193=""),"PP192: THIẾU GIỜ B191 HOẶC QUỸ GIỜ",IF(AND(ISNUMBER(SEARCH("PP192",B193)),N193&gt;0),"PP192: CÒN DÒNG B191 CHƯA ĐẠT",IF(AND(ISNUMBER(SEARCH("PP192",B193)),COUNTIFS('[380]4'!$B$3:$B$202,A193,'[380]4'!$M$3:$M$202,"&lt;&gt;Ước lượng tham khảo",'[380]4'!$P$3:$P$202,"&lt;&gt;ĐẠT")&gt;0),"PP192: B192 CHƯA ĐỦ CĂN CỨ",IF(AND(ISNUMBER(SEARCH("PP191",B193)),H193=""),"PP191: THIẾU SỐ NGƯỜI",IF(AND(ISNUMBER(SEARCH("PP193",B193)),I193=""),"PP193: THIẾU SỐ NGƯỜI",IF(K193="","THIẾU NGUỒN/GIẢI TRÌNH",IF(J193="","CHƯA KẾT LUẬN NGƯỜI CẦN BỐ TRÍ",IF(L193&lt;&gt;"Đã kiểm chứng","CHỜ XÁC NHẬN NGHIỆP VỤ","ĐẠT")))))))))))))))))</f>
        <v/>
      </c>
      <c r="N193" s="83" t="str">
        <f>IF(A193="","",COUNTIFS('3. B1_KhoiLuong'!$B$3:$B$202,A193,'3. B1_KhoiLuong'!$R$3:$R$202,"&lt;&gt;ĐẠT"))</f>
        <v/>
      </c>
    </row>
    <row r="194" spans="1:14" ht="18.75">
      <c r="A194" s="81"/>
      <c r="B194" s="81"/>
      <c r="C194" s="84" t="str">
        <f>IF(A194="","",IF(COUNTIFS('3. B1_KhoiLuong'!$B$3:$B$202,A194,'3. B1_KhoiLuong'!$R$3:$R$202,"ĐẠT")=0,"",SUMIFS('3. B1_KhoiLuong'!$G$3:$G$202,'3. B1_KhoiLuong'!$B$3:$B$202,A194,'3. B1_KhoiLuong'!$R$3:$R$202,"ĐẠT")))</f>
        <v/>
      </c>
      <c r="D194" s="84" t="str">
        <f>IF(A194="","",SUMIFS('5. B2_ThayDoi'!$F$3:$F$202,'5. B2_ThayDoi'!$B$3:$B$202,A194))</f>
        <v/>
      </c>
      <c r="E194" s="84" t="str">
        <f t="shared" si="10"/>
        <v/>
      </c>
      <c r="F194" s="85" t="str">
        <f>IF(A194="","",IFERROR(IF(INDEX('6. C1_VTVL'!$E$3:$E$202,MATCH(A194,'6. C1_VTVL'!$A$3:$A$202,0))="","",INDEX('6. C1_VTVL'!$E$3:$E$202,MATCH(A194,'6. C1_VTVL'!$A$3:$A$202,0))),""))</f>
        <v/>
      </c>
      <c r="G194" s="86" t="str">
        <f t="shared" si="11"/>
        <v/>
      </c>
      <c r="H194" s="81"/>
      <c r="I194" s="81"/>
      <c r="J194" s="81"/>
      <c r="K194" s="81"/>
      <c r="L194" s="81"/>
      <c r="M194" s="83" t="str">
        <f>IF(A194="","",IF(NOT(OR(B194="PP192",B194="PP193",B194="PP194",B194="PP192+PP193",B194="PP192+PP194",B194="PP193+PP194")),"PHƯƠNG PHÁP KHÔNG HỢP LỆ",IF(COUNTIF('[381]6'!$A$3:$A$202,A194)&gt;1,"TRÙNG MÃ VTVL Ở C192",IF(AND(ISNUMBER(SEARCH("PP193",B194)),IFERROR(INDEX('[381]6'!$K$3:$K$202,MATCH(A194,'[381]6'!$A$3:$A$202,0)),"")&lt;&gt;"ĐẠT"),"PP193: C192 CHƯA ĐỦ CĂN CỨ",IF(A194="","",IF(COUNTIF('[381]6'!$A$3:$A$202,A194)=0,"MÃ VTVL CHƯA CÓ Ở C192",IF(COUNTIF($A$3:$A$202,A194)&gt;1,"TRÙNG MÃ VTVL",IF(B194="","CHƯA CHỌN PHƯƠNG PHÁP",IF(AND(ISNUMBER(SEARCH("PP193",B194)),E194&lt;&gt;"",E194&lt;0),"GIỜ RÒNG ÂM – KIỂM TRA B193",IF(AND(ISNUMBER(SEARCH("PP193",B194)),G194=""),"PP193: THIẾU GIỜ B192 HOẶC QUỸ GIỜ",IF(AND(ISNUMBER(SEARCH("PP193",B194)),N194&gt;0),"PP193: CÒN DÒNG B192 CHƯA ĐẠT",IF(AND(ISNUMBER(SEARCH("PP193",B194)),COUNTIFS('[382]4'!$B$3:$B$202,A194,'[382]4'!$M$3:$M$202,"&lt;&gt;Ước lượng tham khảo",'[382]4'!$P$3:$P$202,"&lt;&gt;ĐẠT")&gt;0),"PP193: B193 CHƯA ĐỦ CĂN CỨ",IF(AND(ISNUMBER(SEARCH("PP192",B194)),H194=""),"PP192: THIẾU SỐ NGƯỜI",IF(AND(ISNUMBER(SEARCH("PP194",B194)),I194=""),"PP194: THIẾU SỐ NGƯỜI",IF(K194="","THIẾU NGUỒN/GIẢI TRÌNH",IF(J194="","CHƯA KẾT LUẬN NGƯỜI CẦN BỐ TRÍ",IF(L194&lt;&gt;"Đã kiểm chứng","CHỜ XÁC NHẬN NGHIỆP VỤ","ĐẠT")))))))))))))))))</f>
        <v/>
      </c>
      <c r="N194" s="83" t="str">
        <f>IF(A194="","",COUNTIFS('3. B1_KhoiLuong'!$B$3:$B$202,A194,'3. B1_KhoiLuong'!$R$3:$R$202,"&lt;&gt;ĐẠT"))</f>
        <v/>
      </c>
    </row>
    <row r="195" spans="1:14" ht="18.75">
      <c r="A195" s="81"/>
      <c r="B195" s="81"/>
      <c r="C195" s="84" t="str">
        <f>IF(A195="","",IF(COUNTIFS('3. B1_KhoiLuong'!$B$3:$B$202,A195,'3. B1_KhoiLuong'!$R$3:$R$202,"ĐẠT")=0,"",SUMIFS('3. B1_KhoiLuong'!$G$3:$G$202,'3. B1_KhoiLuong'!$B$3:$B$202,A195,'3. B1_KhoiLuong'!$R$3:$R$202,"ĐẠT")))</f>
        <v/>
      </c>
      <c r="D195" s="84" t="str">
        <f>IF(A195="","",SUMIFS('5. B2_ThayDoi'!$F$3:$F$202,'5. B2_ThayDoi'!$B$3:$B$202,A195))</f>
        <v/>
      </c>
      <c r="E195" s="84" t="str">
        <f t="shared" ref="E195:E202" si="12">IF(OR(A195="",C195=""),"",C195+IF(D195="",0,D195))</f>
        <v/>
      </c>
      <c r="F195" s="85" t="str">
        <f>IF(A195="","",IFERROR(IF(INDEX('6. C1_VTVL'!$E$3:$E$202,MATCH(A195,'6. C1_VTVL'!$A$3:$A$202,0))="","",INDEX('6. C1_VTVL'!$E$3:$E$202,MATCH(A195,'6. C1_VTVL'!$A$3:$A$202,0))),""))</f>
        <v/>
      </c>
      <c r="G195" s="86" t="str">
        <f t="shared" ref="G195:G202" si="13">IF(OR(A195="",NOT(ISNUMBER(SEARCH("PP2",B195))),E195="",F195="",E195&lt;0),"",IF(F195&gt;0,E195/F195,""))</f>
        <v/>
      </c>
      <c r="H195" s="81"/>
      <c r="I195" s="81"/>
      <c r="J195" s="81"/>
      <c r="K195" s="81"/>
      <c r="L195" s="81"/>
      <c r="M195" s="83" t="str">
        <f>IF(A195="","",IF(NOT(OR(B195="PP193",B195="PP194",B195="PP195",B195="PP193+PP194",B195="PP193+PP195",B195="PP194+PP195")),"PHƯƠNG PHÁP KHÔNG HỢP LỆ",IF(COUNTIF('[383]6'!$A$3:$A$202,A195)&gt;1,"TRÙNG MÃ VTVL Ở C193",IF(AND(ISNUMBER(SEARCH("PP194",B195)),IFERROR(INDEX('[383]6'!$K$3:$K$202,MATCH(A195,'[383]6'!$A$3:$A$202,0)),"")&lt;&gt;"ĐẠT"),"PP194: C193 CHƯA ĐỦ CĂN CỨ",IF(A195="","",IF(COUNTIF('[383]6'!$A$3:$A$202,A195)=0,"MÃ VTVL CHƯA CÓ Ở C193",IF(COUNTIF($A$3:$A$202,A195)&gt;1,"TRÙNG MÃ VTVL",IF(B195="","CHƯA CHỌN PHƯƠNG PHÁP",IF(AND(ISNUMBER(SEARCH("PP194",B195)),E195&lt;&gt;"",E195&lt;0),"GIỜ RÒNG ÂM – KIỂM TRA B194",IF(AND(ISNUMBER(SEARCH("PP194",B195)),G195=""),"PP194: THIẾU GIỜ B193 HOẶC QUỸ GIỜ",IF(AND(ISNUMBER(SEARCH("PP194",B195)),N195&gt;0),"PP194: CÒN DÒNG B193 CHƯA ĐẠT",IF(AND(ISNUMBER(SEARCH("PP194",B195)),COUNTIFS('[384]4'!$B$3:$B$202,A195,'[384]4'!$M$3:$M$202,"&lt;&gt;Ước lượng tham khảo",'[384]4'!$P$3:$P$202,"&lt;&gt;ĐẠT")&gt;0),"PP194: B194 CHƯA ĐỦ CĂN CỨ",IF(AND(ISNUMBER(SEARCH("PP193",B195)),H195=""),"PP193: THIẾU SỐ NGƯỜI",IF(AND(ISNUMBER(SEARCH("PP195",B195)),I195=""),"PP195: THIẾU SỐ NGƯỜI",IF(K195="","THIẾU NGUỒN/GIẢI TRÌNH",IF(J195="","CHƯA KẾT LUẬN NGƯỜI CẦN BỐ TRÍ",IF(L195&lt;&gt;"Đã kiểm chứng","CHỜ XÁC NHẬN NGHIỆP VỤ","ĐẠT")))))))))))))))))</f>
        <v/>
      </c>
      <c r="N195" s="83" t="str">
        <f>IF(A195="","",COUNTIFS('3. B1_KhoiLuong'!$B$3:$B$202,A195,'3. B1_KhoiLuong'!$R$3:$R$202,"&lt;&gt;ĐẠT"))</f>
        <v/>
      </c>
    </row>
    <row r="196" spans="1:14" ht="18.75">
      <c r="A196" s="81"/>
      <c r="B196" s="81"/>
      <c r="C196" s="84" t="str">
        <f>IF(A196="","",IF(COUNTIFS('3. B1_KhoiLuong'!$B$3:$B$202,A196,'3. B1_KhoiLuong'!$R$3:$R$202,"ĐẠT")=0,"",SUMIFS('3. B1_KhoiLuong'!$G$3:$G$202,'3. B1_KhoiLuong'!$B$3:$B$202,A196,'3. B1_KhoiLuong'!$R$3:$R$202,"ĐẠT")))</f>
        <v/>
      </c>
      <c r="D196" s="84" t="str">
        <f>IF(A196="","",SUMIFS('5. B2_ThayDoi'!$F$3:$F$202,'5. B2_ThayDoi'!$B$3:$B$202,A196))</f>
        <v/>
      </c>
      <c r="E196" s="84" t="str">
        <f t="shared" si="12"/>
        <v/>
      </c>
      <c r="F196" s="85" t="str">
        <f>IF(A196="","",IFERROR(IF(INDEX('6. C1_VTVL'!$E$3:$E$202,MATCH(A196,'6. C1_VTVL'!$A$3:$A$202,0))="","",INDEX('6. C1_VTVL'!$E$3:$E$202,MATCH(A196,'6. C1_VTVL'!$A$3:$A$202,0))),""))</f>
        <v/>
      </c>
      <c r="G196" s="86" t="str">
        <f t="shared" si="13"/>
        <v/>
      </c>
      <c r="H196" s="81"/>
      <c r="I196" s="81"/>
      <c r="J196" s="81"/>
      <c r="K196" s="81"/>
      <c r="L196" s="81"/>
      <c r="M196" s="83" t="str">
        <f>IF(A196="","",IF(NOT(OR(B196="PP194",B196="PP195",B196="PP196",B196="PP194+PP195",B196="PP194+PP196",B196="PP195+PP196")),"PHƯƠNG PHÁP KHÔNG HỢP LỆ",IF(COUNTIF('[385]6'!$A$3:$A$202,A196)&gt;1,"TRÙNG MÃ VTVL Ở C194",IF(AND(ISNUMBER(SEARCH("PP195",B196)),IFERROR(INDEX('[385]6'!$K$3:$K$202,MATCH(A196,'[385]6'!$A$3:$A$202,0)),"")&lt;&gt;"ĐẠT"),"PP195: C194 CHƯA ĐỦ CĂN CỨ",IF(A196="","",IF(COUNTIF('[385]6'!$A$3:$A$202,A196)=0,"MÃ VTVL CHƯA CÓ Ở C194",IF(COUNTIF($A$3:$A$202,A196)&gt;1,"TRÙNG MÃ VTVL",IF(B196="","CHƯA CHỌN PHƯƠNG PHÁP",IF(AND(ISNUMBER(SEARCH("PP195",B196)),E196&lt;&gt;"",E196&lt;0),"GIỜ RÒNG ÂM – KIỂM TRA B195",IF(AND(ISNUMBER(SEARCH("PP195",B196)),G196=""),"PP195: THIẾU GIỜ B194 HOẶC QUỸ GIỜ",IF(AND(ISNUMBER(SEARCH("PP195",B196)),N196&gt;0),"PP195: CÒN DÒNG B194 CHƯA ĐẠT",IF(AND(ISNUMBER(SEARCH("PP195",B196)),COUNTIFS('[386]4'!$B$3:$B$202,A196,'[386]4'!$M$3:$M$202,"&lt;&gt;Ước lượng tham khảo",'[386]4'!$P$3:$P$202,"&lt;&gt;ĐẠT")&gt;0),"PP195: B195 CHƯA ĐỦ CĂN CỨ",IF(AND(ISNUMBER(SEARCH("PP194",B196)),H196=""),"PP194: THIẾU SỐ NGƯỜI",IF(AND(ISNUMBER(SEARCH("PP196",B196)),I196=""),"PP196: THIẾU SỐ NGƯỜI",IF(K196="","THIẾU NGUỒN/GIẢI TRÌNH",IF(J196="","CHƯA KẾT LUẬN NGƯỜI CẦN BỐ TRÍ",IF(L196&lt;&gt;"Đã kiểm chứng","CHỜ XÁC NHẬN NGHIỆP VỤ","ĐẠT")))))))))))))))))</f>
        <v/>
      </c>
      <c r="N196" s="83" t="str">
        <f>IF(A196="","",COUNTIFS('3. B1_KhoiLuong'!$B$3:$B$202,A196,'3. B1_KhoiLuong'!$R$3:$R$202,"&lt;&gt;ĐẠT"))</f>
        <v/>
      </c>
    </row>
    <row r="197" spans="1:14" ht="18.75">
      <c r="A197" s="81"/>
      <c r="B197" s="81"/>
      <c r="C197" s="84" t="str">
        <f>IF(A197="","",IF(COUNTIFS('3. B1_KhoiLuong'!$B$3:$B$202,A197,'3. B1_KhoiLuong'!$R$3:$R$202,"ĐẠT")=0,"",SUMIFS('3. B1_KhoiLuong'!$G$3:$G$202,'3. B1_KhoiLuong'!$B$3:$B$202,A197,'3. B1_KhoiLuong'!$R$3:$R$202,"ĐẠT")))</f>
        <v/>
      </c>
      <c r="D197" s="84" t="str">
        <f>IF(A197="","",SUMIFS('5. B2_ThayDoi'!$F$3:$F$202,'5. B2_ThayDoi'!$B$3:$B$202,A197))</f>
        <v/>
      </c>
      <c r="E197" s="84" t="str">
        <f t="shared" si="12"/>
        <v/>
      </c>
      <c r="F197" s="85" t="str">
        <f>IF(A197="","",IFERROR(IF(INDEX('6. C1_VTVL'!$E$3:$E$202,MATCH(A197,'6. C1_VTVL'!$A$3:$A$202,0))="","",INDEX('6. C1_VTVL'!$E$3:$E$202,MATCH(A197,'6. C1_VTVL'!$A$3:$A$202,0))),""))</f>
        <v/>
      </c>
      <c r="G197" s="86" t="str">
        <f t="shared" si="13"/>
        <v/>
      </c>
      <c r="H197" s="81"/>
      <c r="I197" s="81"/>
      <c r="J197" s="81"/>
      <c r="K197" s="81"/>
      <c r="L197" s="81"/>
      <c r="M197" s="83" t="str">
        <f>IF(A197="","",IF(NOT(OR(B197="PP195",B197="PP196",B197="PP197",B197="PP195+PP196",B197="PP195+PP197",B197="PP196+PP197")),"PHƯƠNG PHÁP KHÔNG HỢP LỆ",IF(COUNTIF('[387]6'!$A$3:$A$202,A197)&gt;1,"TRÙNG MÃ VTVL Ở C195",IF(AND(ISNUMBER(SEARCH("PP196",B197)),IFERROR(INDEX('[387]6'!$K$3:$K$202,MATCH(A197,'[387]6'!$A$3:$A$202,0)),"")&lt;&gt;"ĐẠT"),"PP196: C195 CHƯA ĐỦ CĂN CỨ",IF(A197="","",IF(COUNTIF('[387]6'!$A$3:$A$202,A197)=0,"MÃ VTVL CHƯA CÓ Ở C195",IF(COUNTIF($A$3:$A$202,A197)&gt;1,"TRÙNG MÃ VTVL",IF(B197="","CHƯA CHỌN PHƯƠNG PHÁP",IF(AND(ISNUMBER(SEARCH("PP196",B197)),E197&lt;&gt;"",E197&lt;0),"GIỜ RÒNG ÂM – KIỂM TRA B196",IF(AND(ISNUMBER(SEARCH("PP196",B197)),G197=""),"PP196: THIẾU GIỜ B195 HOẶC QUỸ GIỜ",IF(AND(ISNUMBER(SEARCH("PP196",B197)),N197&gt;0),"PP196: CÒN DÒNG B195 CHƯA ĐẠT",IF(AND(ISNUMBER(SEARCH("PP196",B197)),COUNTIFS('[388]4'!$B$3:$B$202,A197,'[388]4'!$M$3:$M$202,"&lt;&gt;Ước lượng tham khảo",'[388]4'!$P$3:$P$202,"&lt;&gt;ĐẠT")&gt;0),"PP196: B196 CHƯA ĐỦ CĂN CỨ",IF(AND(ISNUMBER(SEARCH("PP195",B197)),H197=""),"PP195: THIẾU SỐ NGƯỜI",IF(AND(ISNUMBER(SEARCH("PP197",B197)),I197=""),"PP197: THIẾU SỐ NGƯỜI",IF(K197="","THIẾU NGUỒN/GIẢI TRÌNH",IF(J197="","CHƯA KẾT LUẬN NGƯỜI CẦN BỐ TRÍ",IF(L197&lt;&gt;"Đã kiểm chứng","CHỜ XÁC NHẬN NGHIỆP VỤ","ĐẠT")))))))))))))))))</f>
        <v/>
      </c>
      <c r="N197" s="83" t="str">
        <f>IF(A197="","",COUNTIFS('3. B1_KhoiLuong'!$B$3:$B$202,A197,'3. B1_KhoiLuong'!$R$3:$R$202,"&lt;&gt;ĐẠT"))</f>
        <v/>
      </c>
    </row>
    <row r="198" spans="1:14" ht="18.75">
      <c r="A198" s="81"/>
      <c r="B198" s="81"/>
      <c r="C198" s="84" t="str">
        <f>IF(A198="","",IF(COUNTIFS('3. B1_KhoiLuong'!$B$3:$B$202,A198,'3. B1_KhoiLuong'!$R$3:$R$202,"ĐẠT")=0,"",SUMIFS('3. B1_KhoiLuong'!$G$3:$G$202,'3. B1_KhoiLuong'!$B$3:$B$202,A198,'3. B1_KhoiLuong'!$R$3:$R$202,"ĐẠT")))</f>
        <v/>
      </c>
      <c r="D198" s="84" t="str">
        <f>IF(A198="","",SUMIFS('5. B2_ThayDoi'!$F$3:$F$202,'5. B2_ThayDoi'!$B$3:$B$202,A198))</f>
        <v/>
      </c>
      <c r="E198" s="84" t="str">
        <f t="shared" si="12"/>
        <v/>
      </c>
      <c r="F198" s="85" t="str">
        <f>IF(A198="","",IFERROR(IF(INDEX('6. C1_VTVL'!$E$3:$E$202,MATCH(A198,'6. C1_VTVL'!$A$3:$A$202,0))="","",INDEX('6. C1_VTVL'!$E$3:$E$202,MATCH(A198,'6. C1_VTVL'!$A$3:$A$202,0))),""))</f>
        <v/>
      </c>
      <c r="G198" s="86" t="str">
        <f t="shared" si="13"/>
        <v/>
      </c>
      <c r="H198" s="81"/>
      <c r="I198" s="81"/>
      <c r="J198" s="81"/>
      <c r="K198" s="81"/>
      <c r="L198" s="81"/>
      <c r="M198" s="83" t="str">
        <f>IF(A198="","",IF(NOT(OR(B198="PP196",B198="PP197",B198="PP198",B198="PP196+PP197",B198="PP196+PP198",B198="PP197+PP198")),"PHƯƠNG PHÁP KHÔNG HỢP LỆ",IF(COUNTIF('[389]6'!$A$3:$A$202,A198)&gt;1,"TRÙNG MÃ VTVL Ở C196",IF(AND(ISNUMBER(SEARCH("PP197",B198)),IFERROR(INDEX('[389]6'!$K$3:$K$202,MATCH(A198,'[389]6'!$A$3:$A$202,0)),"")&lt;&gt;"ĐẠT"),"PP197: C196 CHƯA ĐỦ CĂN CỨ",IF(A198="","",IF(COUNTIF('[389]6'!$A$3:$A$202,A198)=0,"MÃ VTVL CHƯA CÓ Ở C196",IF(COUNTIF($A$3:$A$202,A198)&gt;1,"TRÙNG MÃ VTVL",IF(B198="","CHƯA CHỌN PHƯƠNG PHÁP",IF(AND(ISNUMBER(SEARCH("PP197",B198)),E198&lt;&gt;"",E198&lt;0),"GIỜ RÒNG ÂM – KIỂM TRA B197",IF(AND(ISNUMBER(SEARCH("PP197",B198)),G198=""),"PP197: THIẾU GIỜ B196 HOẶC QUỸ GIỜ",IF(AND(ISNUMBER(SEARCH("PP197",B198)),N198&gt;0),"PP197: CÒN DÒNG B196 CHƯA ĐẠT",IF(AND(ISNUMBER(SEARCH("PP197",B198)),COUNTIFS('[390]4'!$B$3:$B$202,A198,'[390]4'!$M$3:$M$202,"&lt;&gt;Ước lượng tham khảo",'[390]4'!$P$3:$P$202,"&lt;&gt;ĐẠT")&gt;0),"PP197: B197 CHƯA ĐỦ CĂN CỨ",IF(AND(ISNUMBER(SEARCH("PP196",B198)),H198=""),"PP196: THIẾU SỐ NGƯỜI",IF(AND(ISNUMBER(SEARCH("PP198",B198)),I198=""),"PP198: THIẾU SỐ NGƯỜI",IF(K198="","THIẾU NGUỒN/GIẢI TRÌNH",IF(J198="","CHƯA KẾT LUẬN NGƯỜI CẦN BỐ TRÍ",IF(L198&lt;&gt;"Đã kiểm chứng","CHỜ XÁC NHẬN NGHIỆP VỤ","ĐẠT")))))))))))))))))</f>
        <v/>
      </c>
      <c r="N198" s="83" t="str">
        <f>IF(A198="","",COUNTIFS('3. B1_KhoiLuong'!$B$3:$B$202,A198,'3. B1_KhoiLuong'!$R$3:$R$202,"&lt;&gt;ĐẠT"))</f>
        <v/>
      </c>
    </row>
    <row r="199" spans="1:14" ht="18.75">
      <c r="A199" s="81"/>
      <c r="B199" s="81"/>
      <c r="C199" s="84" t="str">
        <f>IF(A199="","",IF(COUNTIFS('3. B1_KhoiLuong'!$B$3:$B$202,A199,'3. B1_KhoiLuong'!$R$3:$R$202,"ĐẠT")=0,"",SUMIFS('3. B1_KhoiLuong'!$G$3:$G$202,'3. B1_KhoiLuong'!$B$3:$B$202,A199,'3. B1_KhoiLuong'!$R$3:$R$202,"ĐẠT")))</f>
        <v/>
      </c>
      <c r="D199" s="84" t="str">
        <f>IF(A199="","",SUMIFS('5. B2_ThayDoi'!$F$3:$F$202,'5. B2_ThayDoi'!$B$3:$B$202,A199))</f>
        <v/>
      </c>
      <c r="E199" s="84" t="str">
        <f t="shared" si="12"/>
        <v/>
      </c>
      <c r="F199" s="85" t="str">
        <f>IF(A199="","",IFERROR(IF(INDEX('6. C1_VTVL'!$E$3:$E$202,MATCH(A199,'6. C1_VTVL'!$A$3:$A$202,0))="","",INDEX('6. C1_VTVL'!$E$3:$E$202,MATCH(A199,'6. C1_VTVL'!$A$3:$A$202,0))),""))</f>
        <v/>
      </c>
      <c r="G199" s="86" t="str">
        <f t="shared" si="13"/>
        <v/>
      </c>
      <c r="H199" s="81"/>
      <c r="I199" s="81"/>
      <c r="J199" s="81"/>
      <c r="K199" s="81"/>
      <c r="L199" s="81"/>
      <c r="M199" s="83" t="str">
        <f>IF(A199="","",IF(NOT(OR(B199="PP197",B199="PP198",B199="PP199",B199="PP197+PP198",B199="PP197+PP199",B199="PP198+PP199")),"PHƯƠNG PHÁP KHÔNG HỢP LỆ",IF(COUNTIF('[391]6'!$A$3:$A$202,A199)&gt;1,"TRÙNG MÃ VTVL Ở C197",IF(AND(ISNUMBER(SEARCH("PP198",B199)),IFERROR(INDEX('[391]6'!$K$3:$K$202,MATCH(A199,'[391]6'!$A$3:$A$202,0)),"")&lt;&gt;"ĐẠT"),"PP198: C197 CHƯA ĐỦ CĂN CỨ",IF(A199="","",IF(COUNTIF('[391]6'!$A$3:$A$202,A199)=0,"MÃ VTVL CHƯA CÓ Ở C197",IF(COUNTIF($A$3:$A$202,A199)&gt;1,"TRÙNG MÃ VTVL",IF(B199="","CHƯA CHỌN PHƯƠNG PHÁP",IF(AND(ISNUMBER(SEARCH("PP198",B199)),E199&lt;&gt;"",E199&lt;0),"GIỜ RÒNG ÂM – KIỂM TRA B198",IF(AND(ISNUMBER(SEARCH("PP198",B199)),G199=""),"PP198: THIẾU GIỜ B197 HOẶC QUỸ GIỜ",IF(AND(ISNUMBER(SEARCH("PP198",B199)),N199&gt;0),"PP198: CÒN DÒNG B197 CHƯA ĐẠT",IF(AND(ISNUMBER(SEARCH("PP198",B199)),COUNTIFS('[392]4'!$B$3:$B$202,A199,'[392]4'!$M$3:$M$202,"&lt;&gt;Ước lượng tham khảo",'[392]4'!$P$3:$P$202,"&lt;&gt;ĐẠT")&gt;0),"PP198: B198 CHƯA ĐỦ CĂN CỨ",IF(AND(ISNUMBER(SEARCH("PP197",B199)),H199=""),"PP197: THIẾU SỐ NGƯỜI",IF(AND(ISNUMBER(SEARCH("PP199",B199)),I199=""),"PP199: THIẾU SỐ NGƯỜI",IF(K199="","THIẾU NGUỒN/GIẢI TRÌNH",IF(J199="","CHƯA KẾT LUẬN NGƯỜI CẦN BỐ TRÍ",IF(L199&lt;&gt;"Đã kiểm chứng","CHỜ XÁC NHẬN NGHIỆP VỤ","ĐẠT")))))))))))))))))</f>
        <v/>
      </c>
      <c r="N199" s="83" t="str">
        <f>IF(A199="","",COUNTIFS('3. B1_KhoiLuong'!$B$3:$B$202,A199,'3. B1_KhoiLuong'!$R$3:$R$202,"&lt;&gt;ĐẠT"))</f>
        <v/>
      </c>
    </row>
    <row r="200" spans="1:14" ht="18.75">
      <c r="A200" s="81"/>
      <c r="B200" s="81"/>
      <c r="C200" s="84" t="str">
        <f>IF(A200="","",IF(COUNTIFS('3. B1_KhoiLuong'!$B$3:$B$202,A200,'3. B1_KhoiLuong'!$R$3:$R$202,"ĐẠT")=0,"",SUMIFS('3. B1_KhoiLuong'!$G$3:$G$202,'3. B1_KhoiLuong'!$B$3:$B$202,A200,'3. B1_KhoiLuong'!$R$3:$R$202,"ĐẠT")))</f>
        <v/>
      </c>
      <c r="D200" s="84" t="str">
        <f>IF(A200="","",SUMIFS('5. B2_ThayDoi'!$F$3:$F$202,'5. B2_ThayDoi'!$B$3:$B$202,A200))</f>
        <v/>
      </c>
      <c r="E200" s="84" t="str">
        <f t="shared" si="12"/>
        <v/>
      </c>
      <c r="F200" s="85" t="str">
        <f>IF(A200="","",IFERROR(IF(INDEX('6. C1_VTVL'!$E$3:$E$202,MATCH(A200,'6. C1_VTVL'!$A$3:$A$202,0))="","",INDEX('6. C1_VTVL'!$E$3:$E$202,MATCH(A200,'6. C1_VTVL'!$A$3:$A$202,0))),""))</f>
        <v/>
      </c>
      <c r="G200" s="86" t="str">
        <f t="shared" si="13"/>
        <v/>
      </c>
      <c r="H200" s="81"/>
      <c r="I200" s="81"/>
      <c r="J200" s="81"/>
      <c r="K200" s="81"/>
      <c r="L200" s="81"/>
      <c r="M200" s="83" t="str">
        <f>IF(A200="","",IF(NOT(OR(B200="PP198",B200="PP199",B200="PP200",B200="PP198+PP199",B200="PP198+PP200",B200="PP199+PP200")),"PHƯƠNG PHÁP KHÔNG HỢP LỆ",IF(COUNTIF('[393]6'!$A$3:$A$202,A200)&gt;1,"TRÙNG MÃ VTVL Ở C198",IF(AND(ISNUMBER(SEARCH("PP199",B200)),IFERROR(INDEX('[393]6'!$K$3:$K$202,MATCH(A200,'[393]6'!$A$3:$A$202,0)),"")&lt;&gt;"ĐẠT"),"PP199: C198 CHƯA ĐỦ CĂN CỨ",IF(A200="","",IF(COUNTIF('[393]6'!$A$3:$A$202,A200)=0,"MÃ VTVL CHƯA CÓ Ở C198",IF(COUNTIF($A$3:$A$202,A200)&gt;1,"TRÙNG MÃ VTVL",IF(B200="","CHƯA CHỌN PHƯƠNG PHÁP",IF(AND(ISNUMBER(SEARCH("PP199",B200)),E200&lt;&gt;"",E200&lt;0),"GIỜ RÒNG ÂM – KIỂM TRA B199",IF(AND(ISNUMBER(SEARCH("PP199",B200)),G200=""),"PP199: THIẾU GIỜ B198 HOẶC QUỸ GIỜ",IF(AND(ISNUMBER(SEARCH("PP199",B200)),N200&gt;0),"PP199: CÒN DÒNG B198 CHƯA ĐẠT",IF(AND(ISNUMBER(SEARCH("PP199",B200)),COUNTIFS('[394]4'!$B$3:$B$202,A200,'[394]4'!$M$3:$M$202,"&lt;&gt;Ước lượng tham khảo",'[394]4'!$P$3:$P$202,"&lt;&gt;ĐẠT")&gt;0),"PP199: B199 CHƯA ĐỦ CĂN CỨ",IF(AND(ISNUMBER(SEARCH("PP198",B200)),H200=""),"PP198: THIẾU SỐ NGƯỜI",IF(AND(ISNUMBER(SEARCH("PP200",B200)),I200=""),"PP200: THIẾU SỐ NGƯỜI",IF(K200="","THIẾU NGUỒN/GIẢI TRÌNH",IF(J200="","CHƯA KẾT LUẬN NGƯỜI CẦN BỐ TRÍ",IF(L200&lt;&gt;"Đã kiểm chứng","CHỜ XÁC NHẬN NGHIỆP VỤ","ĐẠT")))))))))))))))))</f>
        <v/>
      </c>
      <c r="N200" s="83" t="str">
        <f>IF(A200="","",COUNTIFS('3. B1_KhoiLuong'!$B$3:$B$202,A200,'3. B1_KhoiLuong'!$R$3:$R$202,"&lt;&gt;ĐẠT"))</f>
        <v/>
      </c>
    </row>
    <row r="201" spans="1:14" ht="18.75">
      <c r="A201" s="81"/>
      <c r="B201" s="81"/>
      <c r="C201" s="84" t="str">
        <f>IF(A201="","",IF(COUNTIFS('3. B1_KhoiLuong'!$B$3:$B$202,A201,'3. B1_KhoiLuong'!$R$3:$R$202,"ĐẠT")=0,"",SUMIFS('3. B1_KhoiLuong'!$G$3:$G$202,'3. B1_KhoiLuong'!$B$3:$B$202,A201,'3. B1_KhoiLuong'!$R$3:$R$202,"ĐẠT")))</f>
        <v/>
      </c>
      <c r="D201" s="84" t="str">
        <f>IF(A201="","",SUMIFS('5. B2_ThayDoi'!$F$3:$F$202,'5. B2_ThayDoi'!$B$3:$B$202,A201))</f>
        <v/>
      </c>
      <c r="E201" s="84" t="str">
        <f t="shared" si="12"/>
        <v/>
      </c>
      <c r="F201" s="85" t="str">
        <f>IF(A201="","",IFERROR(IF(INDEX('6. C1_VTVL'!$E$3:$E$202,MATCH(A201,'6. C1_VTVL'!$A$3:$A$202,0))="","",INDEX('6. C1_VTVL'!$E$3:$E$202,MATCH(A201,'6. C1_VTVL'!$A$3:$A$202,0))),""))</f>
        <v/>
      </c>
      <c r="G201" s="86" t="str">
        <f t="shared" si="13"/>
        <v/>
      </c>
      <c r="H201" s="81"/>
      <c r="I201" s="81"/>
      <c r="J201" s="81"/>
      <c r="K201" s="81"/>
      <c r="L201" s="81"/>
      <c r="M201" s="83" t="str">
        <f>IF(A201="","",IF(NOT(OR(B201="PP199",B201="PP200",B201="PP201",B201="PP199+PP200",B201="PP199+PP201",B201="PP200+PP201")),"PHƯƠNG PHÁP KHÔNG HỢP LỆ",IF(COUNTIF('[395]6'!$A$3:$A$202,A201)&gt;1,"TRÙNG MÃ VTVL Ở C199",IF(AND(ISNUMBER(SEARCH("PP200",B201)),IFERROR(INDEX('[395]6'!$K$3:$K$202,MATCH(A201,'[395]6'!$A$3:$A$202,0)),"")&lt;&gt;"ĐẠT"),"PP200: C199 CHƯA ĐỦ CĂN CỨ",IF(A201="","",IF(COUNTIF('[395]6'!$A$3:$A$202,A201)=0,"MÃ VTVL CHƯA CÓ Ở C199",IF(COUNTIF($A$3:$A$202,A201)&gt;1,"TRÙNG MÃ VTVL",IF(B201="","CHƯA CHỌN PHƯƠNG PHÁP",IF(AND(ISNUMBER(SEARCH("PP200",B201)),E201&lt;&gt;"",E201&lt;0),"GIỜ RÒNG ÂM – KIỂM TRA B200",IF(AND(ISNUMBER(SEARCH("PP200",B201)),G201=""),"PP200: THIẾU GIỜ B199 HOẶC QUỸ GIỜ",IF(AND(ISNUMBER(SEARCH("PP200",B201)),N201&gt;0),"PP200: CÒN DÒNG B199 CHƯA ĐẠT",IF(AND(ISNUMBER(SEARCH("PP200",B201)),COUNTIFS('[396]4'!$B$3:$B$202,A201,'[396]4'!$M$3:$M$202,"&lt;&gt;Ước lượng tham khảo",'[396]4'!$P$3:$P$202,"&lt;&gt;ĐẠT")&gt;0),"PP200: B200 CHƯA ĐỦ CĂN CỨ",IF(AND(ISNUMBER(SEARCH("PP199",B201)),H201=""),"PP199: THIẾU SỐ NGƯỜI",IF(AND(ISNUMBER(SEARCH("PP201",B201)),I201=""),"PP201: THIẾU SỐ NGƯỜI",IF(K201="","THIẾU NGUỒN/GIẢI TRÌNH",IF(J201="","CHƯA KẾT LUẬN NGƯỜI CẦN BỐ TRÍ",IF(L201&lt;&gt;"Đã kiểm chứng","CHỜ XÁC NHẬN NGHIỆP VỤ","ĐẠT")))))))))))))))))</f>
        <v/>
      </c>
      <c r="N201" s="83" t="str">
        <f>IF(A201="","",COUNTIFS('3. B1_KhoiLuong'!$B$3:$B$202,A201,'3. B1_KhoiLuong'!$R$3:$R$202,"&lt;&gt;ĐẠT"))</f>
        <v/>
      </c>
    </row>
    <row r="202" spans="1:14" ht="18.75">
      <c r="A202" s="81"/>
      <c r="B202" s="81"/>
      <c r="C202" s="84" t="str">
        <f>IF(A202="","",IF(COUNTIFS('3. B1_KhoiLuong'!$B$3:$B$202,A202,'3. B1_KhoiLuong'!$R$3:$R$202,"ĐẠT")=0,"",SUMIFS('3. B1_KhoiLuong'!$G$3:$G$202,'3. B1_KhoiLuong'!$B$3:$B$202,A202,'3. B1_KhoiLuong'!$R$3:$R$202,"ĐẠT")))</f>
        <v/>
      </c>
      <c r="D202" s="84" t="str">
        <f>IF(A202="","",SUMIFS('5. B2_ThayDoi'!$F$3:$F$202,'5. B2_ThayDoi'!$B$3:$B$202,A202))</f>
        <v/>
      </c>
      <c r="E202" s="84" t="str">
        <f t="shared" si="12"/>
        <v/>
      </c>
      <c r="F202" s="85" t="str">
        <f>IF(A202="","",IFERROR(IF(INDEX('6. C1_VTVL'!$E$3:$E$202,MATCH(A202,'6. C1_VTVL'!$A$3:$A$202,0))="","",INDEX('6. C1_VTVL'!$E$3:$E$202,MATCH(A202,'6. C1_VTVL'!$A$3:$A$202,0))),""))</f>
        <v/>
      </c>
      <c r="G202" s="86" t="str">
        <f t="shared" si="13"/>
        <v/>
      </c>
      <c r="H202" s="81"/>
      <c r="I202" s="81"/>
      <c r="J202" s="81"/>
      <c r="K202" s="81"/>
      <c r="L202" s="81"/>
      <c r="M202" s="83" t="str">
        <f>IF(A202="","",IF(NOT(OR(B202="PP200",B202="PP201",B202="PP202",B202="PP200+PP201",B202="PP200+PP202",B202="PP201+PP202")),"PHƯƠNG PHÁP KHÔNG HỢP LỆ",IF(COUNTIF('[397]6'!$A$3:$A$202,A202)&gt;1,"TRÙNG MÃ VTVL Ở C200",IF(AND(ISNUMBER(SEARCH("PP201",B202)),IFERROR(INDEX('[397]6'!$K$3:$K$202,MATCH(A202,'[397]6'!$A$3:$A$202,0)),"")&lt;&gt;"ĐẠT"),"PP201: C200 CHƯA ĐỦ CĂN CỨ",IF(A202="","",IF(COUNTIF('[397]6'!$A$3:$A$202,A202)=0,"MÃ VTVL CHƯA CÓ Ở C200",IF(COUNTIF($A$3:$A$202,A202)&gt;1,"TRÙNG MÃ VTVL",IF(B202="","CHƯA CHỌN PHƯƠNG PHÁP",IF(AND(ISNUMBER(SEARCH("PP201",B202)),E202&lt;&gt;"",E202&lt;0),"GIỜ RÒNG ÂM – KIỂM TRA B201",IF(AND(ISNUMBER(SEARCH("PP201",B202)),G202=""),"PP201: THIẾU GIỜ B200 HOẶC QUỸ GIỜ",IF(AND(ISNUMBER(SEARCH("PP201",B202)),N202&gt;0),"PP201: CÒN DÒNG B200 CHƯA ĐẠT",IF(AND(ISNUMBER(SEARCH("PP201",B202)),COUNTIFS('[398]4'!$B$3:$B$202,A202,'[398]4'!$M$3:$M$202,"&lt;&gt;Ước lượng tham khảo",'[398]4'!$P$3:$P$202,"&lt;&gt;ĐẠT")&gt;0),"PP201: B201 CHƯA ĐỦ CĂN CỨ",IF(AND(ISNUMBER(SEARCH("PP200",B202)),H202=""),"PP200: THIẾU SỐ NGƯỜI",IF(AND(ISNUMBER(SEARCH("PP202",B202)),I202=""),"PP202: THIẾU SỐ NGƯỜI",IF(K202="","THIẾU NGUỒN/GIẢI TRÌNH",IF(J202="","CHƯA KẾT LUẬN NGƯỜI CẦN BỐ TRÍ",IF(L202&lt;&gt;"Đã kiểm chứng","CHỜ XÁC NHẬN NGHIỆP VỤ","ĐẠT")))))))))))))))))</f>
        <v/>
      </c>
      <c r="N202" s="83" t="str">
        <f>IF(A202="","",COUNTIFS('3. B1_KhoiLuong'!$B$3:$B$202,A202,'3. B1_KhoiLuong'!$R$3:$R$202,"&lt;&gt;ĐẠT"))</f>
        <v/>
      </c>
    </row>
  </sheetData>
  <sheetProtection password="EC8F" sheet="1" formatColumns="0" formatRows="0" autoFilter="0"/>
  <mergeCells count="1">
    <mergeCell ref="A1:I1"/>
  </mergeCells>
  <dataValidations count="1">
    <dataValidation type="decimal" operator="greaterThanOrEqual" allowBlank="1" showErrorMessage="1" errorTitle="Phải nhập số" error="Chỉ nhập số (không nhập chữ, đơn vị tính)." sqref="H3:H202 I3:I202 J3:J202" xr:uid="{00000000-0002-0000-0900-000000000000}">
      <formula1>0</formula1>
    </dataValidation>
  </dataValidations>
  <hyperlinks>
    <hyperlink ref="K1" location="'HD_DIEN_BIEU'!A119" display="→ Hướng dẫn điền: HD_DIEN_BIEU" xr:uid="{00000000-0004-0000-0900-000000000000}"/>
  </hyperlinks>
  <pageMargins left="0.7" right="0.7" top="0.75" bottom="0.75" header="0.3" footer="0.3"/>
  <pageSetup paperSize="9" scale="65"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202"/>
  <sheetViews>
    <sheetView workbookViewId="0">
      <pane ySplit="2" topLeftCell="A3" activePane="bottomLeft" state="frozen"/>
      <selection pane="bottomLeft" activeCell="A4" sqref="A4"/>
    </sheetView>
  </sheetViews>
  <sheetFormatPr defaultRowHeight="14.25"/>
  <cols>
    <col min="1" max="1" width="10.75" customWidth="1"/>
    <col min="2" max="2" width="11.5" customWidth="1"/>
    <col min="3" max="3" width="12.75" customWidth="1"/>
    <col min="4" max="4" width="13.25" customWidth="1"/>
    <col min="5" max="6" width="14.125" customWidth="1"/>
    <col min="7" max="7" width="12.125" customWidth="1"/>
    <col min="8" max="8" width="12.75" customWidth="1"/>
    <col min="9" max="9" width="13.75" customWidth="1"/>
    <col min="10" max="10" width="14.75" customWidth="1"/>
    <col min="11" max="11" width="25" customWidth="1"/>
  </cols>
  <sheetData>
    <row r="1" spans="1:11" ht="22.5" customHeight="1">
      <c r="A1" s="19" t="s">
        <v>949</v>
      </c>
      <c r="D1" s="80" t="s">
        <v>941</v>
      </c>
    </row>
    <row r="2" spans="1:11" s="8" customFormat="1" ht="42.95" customHeight="1">
      <c r="A2" s="22" t="s">
        <v>607</v>
      </c>
      <c r="B2" s="22" t="s">
        <v>173</v>
      </c>
      <c r="C2" s="22" t="s">
        <v>454</v>
      </c>
      <c r="D2" s="22" t="s">
        <v>950</v>
      </c>
      <c r="E2" s="22" t="s">
        <v>624</v>
      </c>
      <c r="F2" s="22" t="s">
        <v>629</v>
      </c>
      <c r="G2" s="22" t="s">
        <v>634</v>
      </c>
      <c r="H2" s="22" t="s">
        <v>157</v>
      </c>
      <c r="I2" s="22" t="s">
        <v>151</v>
      </c>
      <c r="J2" s="22" t="s">
        <v>440</v>
      </c>
      <c r="K2" s="27" t="s">
        <v>648</v>
      </c>
    </row>
    <row r="3" spans="1:11" s="8" customFormat="1" ht="18.75">
      <c r="A3" s="81"/>
      <c r="B3" s="81"/>
      <c r="C3" s="81"/>
      <c r="D3" s="85" t="str">
        <f>IF(B3="","",IF(ISNUMBER(K3),K3,IFERROR(IF(INDEX('6. C1_VTVL'!$E$3:$E$202,MATCH(B3,'6. C1_VTVL'!$A$3:$A$202,0))="","",INDEX('6. C1_VTVL'!$E$3:$E$202,MATCH(B3,'6. C1_VTVL'!$A$3:$A$202,0))),"")))</f>
        <v/>
      </c>
      <c r="E3" s="81"/>
      <c r="F3" s="81"/>
      <c r="G3" s="81"/>
      <c r="H3" s="81"/>
      <c r="I3" s="81"/>
      <c r="J3" s="83" t="str">
        <f t="shared" ref="J3:J34" si="0">IF(A3="","",IF(COUNTIF($A$3:$A$202,A3)&gt;1,"TRÙNG MÃ NGUỒN LỰC",IF(G3="","THIẾU NƠI TÍNH BIÊN CHẾ",IF(OR(D3="",E3="",F3="",H3="",I3&lt;&gt;"Đã kiểm chứng"),"Chưa đủ căn cứ",IF(E3+F3&gt;D3,"Vượt quỹ giờ","Đạt")))))</f>
        <v/>
      </c>
      <c r="K3" s="81"/>
    </row>
    <row r="4" spans="1:11" s="8" customFormat="1" ht="18.75">
      <c r="A4" s="81"/>
      <c r="B4" s="81"/>
      <c r="C4" s="81"/>
      <c r="D4" s="85" t="str">
        <f>IF(B4="","",IF(ISNUMBER(K4),K4,IFERROR(IF(INDEX('6. C1_VTVL'!$E$3:$E$202,MATCH(B4,'6. C1_VTVL'!$A$3:$A$202,0))="","",INDEX('6. C1_VTVL'!$E$3:$E$202,MATCH(B4,'6. C1_VTVL'!$A$3:$A$202,0))),"")))</f>
        <v/>
      </c>
      <c r="E4" s="81"/>
      <c r="F4" s="81"/>
      <c r="G4" s="81"/>
      <c r="H4" s="81"/>
      <c r="I4" s="81"/>
      <c r="J4" s="83" t="str">
        <f t="shared" si="0"/>
        <v/>
      </c>
      <c r="K4" s="81"/>
    </row>
    <row r="5" spans="1:11" s="8" customFormat="1" ht="18" customHeight="1">
      <c r="A5" s="81"/>
      <c r="B5" s="81"/>
      <c r="C5" s="81"/>
      <c r="D5" s="85" t="str">
        <f>IF(B5="","",IF(ISNUMBER(K5),K5,IFERROR(IF(INDEX('6. C1_VTVL'!$E$3:$E$202,MATCH(B5,'6. C1_VTVL'!$A$3:$A$202,0))="","",INDEX('6. C1_VTVL'!$E$3:$E$202,MATCH(B5,'6. C1_VTVL'!$A$3:$A$202,0))),"")))</f>
        <v/>
      </c>
      <c r="E5" s="81"/>
      <c r="F5" s="81"/>
      <c r="G5" s="81"/>
      <c r="H5" s="81"/>
      <c r="I5" s="81"/>
      <c r="J5" s="83" t="str">
        <f t="shared" si="0"/>
        <v/>
      </c>
      <c r="K5" s="81"/>
    </row>
    <row r="6" spans="1:11" ht="18" customHeight="1">
      <c r="A6" s="81"/>
      <c r="B6" s="81"/>
      <c r="C6" s="81"/>
      <c r="D6" s="85" t="str">
        <f>IF(B6="","",IF(ISNUMBER(K6),K6,IFERROR(IF(INDEX('6. C1_VTVL'!$E$3:$E$202,MATCH(B6,'6. C1_VTVL'!$A$3:$A$202,0))="","",INDEX('6. C1_VTVL'!$E$3:$E$202,MATCH(B6,'6. C1_VTVL'!$A$3:$A$202,0))),"")))</f>
        <v/>
      </c>
      <c r="E6" s="81"/>
      <c r="F6" s="81"/>
      <c r="G6" s="81"/>
      <c r="H6" s="81"/>
      <c r="I6" s="81"/>
      <c r="J6" s="83" t="str">
        <f t="shared" si="0"/>
        <v/>
      </c>
      <c r="K6" s="81"/>
    </row>
    <row r="7" spans="1:11" ht="18.75">
      <c r="A7" s="81"/>
      <c r="B7" s="81"/>
      <c r="C7" s="81"/>
      <c r="D7" s="85" t="str">
        <f>IF(B7="","",IF(ISNUMBER(K7),K7,IFERROR(IF(INDEX('6. C1_VTVL'!$E$3:$E$202,MATCH(B7,'6. C1_VTVL'!$A$3:$A$202,0))="","",INDEX('6. C1_VTVL'!$E$3:$E$202,MATCH(B7,'6. C1_VTVL'!$A$3:$A$202,0))),"")))</f>
        <v/>
      </c>
      <c r="E7" s="81"/>
      <c r="F7" s="81"/>
      <c r="G7" s="81"/>
      <c r="H7" s="81"/>
      <c r="I7" s="81"/>
      <c r="J7" s="83" t="str">
        <f t="shared" si="0"/>
        <v/>
      </c>
      <c r="K7" s="81"/>
    </row>
    <row r="8" spans="1:11" ht="18.75">
      <c r="A8" s="81"/>
      <c r="B8" s="81"/>
      <c r="C8" s="81"/>
      <c r="D8" s="85" t="str">
        <f>IF(B8="","",IF(ISNUMBER(K8),K8,IFERROR(IF(INDEX('6. C1_VTVL'!$E$3:$E$202,MATCH(B8,'6. C1_VTVL'!$A$3:$A$202,0))="","",INDEX('6. C1_VTVL'!$E$3:$E$202,MATCH(B8,'6. C1_VTVL'!$A$3:$A$202,0))),"")))</f>
        <v/>
      </c>
      <c r="E8" s="81"/>
      <c r="F8" s="81"/>
      <c r="G8" s="81"/>
      <c r="H8" s="81"/>
      <c r="I8" s="81"/>
      <c r="J8" s="83" t="str">
        <f t="shared" si="0"/>
        <v/>
      </c>
      <c r="K8" s="81"/>
    </row>
    <row r="9" spans="1:11" s="59" customFormat="1" ht="18.75">
      <c r="A9" s="81"/>
      <c r="B9" s="81"/>
      <c r="C9" s="81"/>
      <c r="D9" s="85" t="str">
        <f>IF(B9="","",IF(ISNUMBER(K9),K9,IFERROR(IF(INDEX('6. C1_VTVL'!$E$3:$E$202,MATCH(B9,'6. C1_VTVL'!$A$3:$A$202,0))="","",INDEX('6. C1_VTVL'!$E$3:$E$202,MATCH(B9,'6. C1_VTVL'!$A$3:$A$202,0))),"")))</f>
        <v/>
      </c>
      <c r="E9" s="81"/>
      <c r="F9" s="81"/>
      <c r="G9" s="81"/>
      <c r="H9" s="81"/>
      <c r="I9" s="81"/>
      <c r="J9" s="83" t="str">
        <f t="shared" si="0"/>
        <v/>
      </c>
      <c r="K9" s="81"/>
    </row>
    <row r="10" spans="1:11" s="59" customFormat="1" ht="18.75">
      <c r="A10" s="81"/>
      <c r="B10" s="81"/>
      <c r="C10" s="81"/>
      <c r="D10" s="85" t="str">
        <f>IF(B10="","",IF(ISNUMBER(K10),K10,IFERROR(IF(INDEX('6. C1_VTVL'!$E$3:$E$202,MATCH(B10,'6. C1_VTVL'!$A$3:$A$202,0))="","",INDEX('6. C1_VTVL'!$E$3:$E$202,MATCH(B10,'6. C1_VTVL'!$A$3:$A$202,0))),"")))</f>
        <v/>
      </c>
      <c r="E10" s="81"/>
      <c r="F10" s="81"/>
      <c r="G10" s="81"/>
      <c r="H10" s="81"/>
      <c r="I10" s="81"/>
      <c r="J10" s="83" t="str">
        <f t="shared" si="0"/>
        <v/>
      </c>
      <c r="K10" s="81"/>
    </row>
    <row r="11" spans="1:11" s="59" customFormat="1" ht="18.75">
      <c r="A11" s="81"/>
      <c r="B11" s="81"/>
      <c r="C11" s="81"/>
      <c r="D11" s="85" t="str">
        <f>IF(B11="","",IF(ISNUMBER(K11),K11,IFERROR(IF(INDEX('6. C1_VTVL'!$E$3:$E$202,MATCH(B11,'6. C1_VTVL'!$A$3:$A$202,0))="","",INDEX('6. C1_VTVL'!$E$3:$E$202,MATCH(B11,'6. C1_VTVL'!$A$3:$A$202,0))),"")))</f>
        <v/>
      </c>
      <c r="E11" s="81"/>
      <c r="F11" s="81"/>
      <c r="G11" s="81"/>
      <c r="H11" s="81"/>
      <c r="I11" s="81"/>
      <c r="J11" s="83" t="str">
        <f t="shared" si="0"/>
        <v/>
      </c>
      <c r="K11" s="81"/>
    </row>
    <row r="12" spans="1:11" s="59" customFormat="1" ht="18.75">
      <c r="A12" s="81"/>
      <c r="B12" s="81"/>
      <c r="C12" s="81"/>
      <c r="D12" s="85" t="str">
        <f>IF(B12="","",IF(ISNUMBER(K12),K12,IFERROR(IF(INDEX('6. C1_VTVL'!$E$3:$E$202,MATCH(B12,'6. C1_VTVL'!$A$3:$A$202,0))="","",INDEX('6. C1_VTVL'!$E$3:$E$202,MATCH(B12,'6. C1_VTVL'!$A$3:$A$202,0))),"")))</f>
        <v/>
      </c>
      <c r="E12" s="81"/>
      <c r="F12" s="81"/>
      <c r="G12" s="81"/>
      <c r="H12" s="81"/>
      <c r="I12" s="81"/>
      <c r="J12" s="83" t="str">
        <f t="shared" si="0"/>
        <v/>
      </c>
      <c r="K12" s="81"/>
    </row>
    <row r="13" spans="1:11" s="59" customFormat="1" ht="18.75">
      <c r="A13" s="81"/>
      <c r="B13" s="81"/>
      <c r="C13" s="81"/>
      <c r="D13" s="85" t="str">
        <f>IF(B13="","",IF(ISNUMBER(K13),K13,IFERROR(IF(INDEX('6. C1_VTVL'!$E$3:$E$202,MATCH(B13,'6. C1_VTVL'!$A$3:$A$202,0))="","",INDEX('6. C1_VTVL'!$E$3:$E$202,MATCH(B13,'6. C1_VTVL'!$A$3:$A$202,0))),"")))</f>
        <v/>
      </c>
      <c r="E13" s="81"/>
      <c r="F13" s="81"/>
      <c r="G13" s="81"/>
      <c r="H13" s="81"/>
      <c r="I13" s="81"/>
      <c r="J13" s="83" t="str">
        <f t="shared" si="0"/>
        <v/>
      </c>
      <c r="K13" s="81"/>
    </row>
    <row r="14" spans="1:11" s="59" customFormat="1" ht="18.75">
      <c r="A14" s="81"/>
      <c r="B14" s="81"/>
      <c r="C14" s="81"/>
      <c r="D14" s="85" t="str">
        <f>IF(B14="","",IF(ISNUMBER(K14),K14,IFERROR(IF(INDEX('6. C1_VTVL'!$E$3:$E$202,MATCH(B14,'6. C1_VTVL'!$A$3:$A$202,0))="","",INDEX('6. C1_VTVL'!$E$3:$E$202,MATCH(B14,'6. C1_VTVL'!$A$3:$A$202,0))),"")))</f>
        <v/>
      </c>
      <c r="E14" s="81"/>
      <c r="F14" s="81"/>
      <c r="G14" s="81"/>
      <c r="H14" s="81"/>
      <c r="I14" s="81"/>
      <c r="J14" s="83" t="str">
        <f t="shared" si="0"/>
        <v/>
      </c>
      <c r="K14" s="81"/>
    </row>
    <row r="15" spans="1:11" s="59" customFormat="1" ht="18.75">
      <c r="A15" s="81"/>
      <c r="B15" s="81"/>
      <c r="C15" s="81"/>
      <c r="D15" s="85" t="str">
        <f>IF(B15="","",IF(ISNUMBER(K15),K15,IFERROR(IF(INDEX('6. C1_VTVL'!$E$3:$E$202,MATCH(B15,'6. C1_VTVL'!$A$3:$A$202,0))="","",INDEX('6. C1_VTVL'!$E$3:$E$202,MATCH(B15,'6. C1_VTVL'!$A$3:$A$202,0))),"")))</f>
        <v/>
      </c>
      <c r="E15" s="81"/>
      <c r="F15" s="81"/>
      <c r="G15" s="81"/>
      <c r="H15" s="81"/>
      <c r="I15" s="81"/>
      <c r="J15" s="83" t="str">
        <f t="shared" si="0"/>
        <v/>
      </c>
      <c r="K15" s="81"/>
    </row>
    <row r="16" spans="1:11" s="59" customFormat="1" ht="18.75">
      <c r="A16" s="81"/>
      <c r="B16" s="81"/>
      <c r="C16" s="81"/>
      <c r="D16" s="85" t="str">
        <f>IF(B16="","",IF(ISNUMBER(K16),K16,IFERROR(IF(INDEX('6. C1_VTVL'!$E$3:$E$202,MATCH(B16,'6. C1_VTVL'!$A$3:$A$202,0))="","",INDEX('6. C1_VTVL'!$E$3:$E$202,MATCH(B16,'6. C1_VTVL'!$A$3:$A$202,0))),"")))</f>
        <v/>
      </c>
      <c r="E16" s="81"/>
      <c r="F16" s="81"/>
      <c r="G16" s="81"/>
      <c r="H16" s="81"/>
      <c r="I16" s="81"/>
      <c r="J16" s="83" t="str">
        <f t="shared" si="0"/>
        <v/>
      </c>
      <c r="K16" s="81"/>
    </row>
    <row r="17" spans="1:11" s="59" customFormat="1" ht="18.75">
      <c r="A17" s="81"/>
      <c r="B17" s="81"/>
      <c r="C17" s="81"/>
      <c r="D17" s="85" t="str">
        <f>IF(B17="","",IF(ISNUMBER(K17),K17,IFERROR(IF(INDEX('6. C1_VTVL'!$E$3:$E$202,MATCH(B17,'6. C1_VTVL'!$A$3:$A$202,0))="","",INDEX('6. C1_VTVL'!$E$3:$E$202,MATCH(B17,'6. C1_VTVL'!$A$3:$A$202,0))),"")))</f>
        <v/>
      </c>
      <c r="E17" s="81"/>
      <c r="F17" s="81"/>
      <c r="G17" s="81"/>
      <c r="H17" s="81"/>
      <c r="I17" s="81"/>
      <c r="J17" s="83" t="str">
        <f t="shared" si="0"/>
        <v/>
      </c>
      <c r="K17" s="81"/>
    </row>
    <row r="18" spans="1:11" s="59" customFormat="1" ht="18.75">
      <c r="A18" s="81"/>
      <c r="B18" s="81"/>
      <c r="C18" s="81"/>
      <c r="D18" s="85" t="str">
        <f>IF(B18="","",IF(ISNUMBER(K18),K18,IFERROR(IF(INDEX('6. C1_VTVL'!$E$3:$E$202,MATCH(B18,'6. C1_VTVL'!$A$3:$A$202,0))="","",INDEX('6. C1_VTVL'!$E$3:$E$202,MATCH(B18,'6. C1_VTVL'!$A$3:$A$202,0))),"")))</f>
        <v/>
      </c>
      <c r="E18" s="81"/>
      <c r="F18" s="81"/>
      <c r="G18" s="81"/>
      <c r="H18" s="81"/>
      <c r="I18" s="81"/>
      <c r="J18" s="83" t="str">
        <f t="shared" si="0"/>
        <v/>
      </c>
      <c r="K18" s="81"/>
    </row>
    <row r="19" spans="1:11" s="59" customFormat="1" ht="18.75">
      <c r="A19" s="81"/>
      <c r="B19" s="81"/>
      <c r="C19" s="81"/>
      <c r="D19" s="85" t="str">
        <f>IF(B19="","",IF(ISNUMBER(K19),K19,IFERROR(IF(INDEX('6. C1_VTVL'!$E$3:$E$202,MATCH(B19,'6. C1_VTVL'!$A$3:$A$202,0))="","",INDEX('6. C1_VTVL'!$E$3:$E$202,MATCH(B19,'6. C1_VTVL'!$A$3:$A$202,0))),"")))</f>
        <v/>
      </c>
      <c r="E19" s="81"/>
      <c r="F19" s="81"/>
      <c r="G19" s="81"/>
      <c r="H19" s="81"/>
      <c r="I19" s="81"/>
      <c r="J19" s="83" t="str">
        <f t="shared" si="0"/>
        <v/>
      </c>
      <c r="K19" s="81"/>
    </row>
    <row r="20" spans="1:11" s="59" customFormat="1" ht="18.75">
      <c r="A20" s="81"/>
      <c r="B20" s="81"/>
      <c r="C20" s="81"/>
      <c r="D20" s="85" t="str">
        <f>IF(B20="","",IF(ISNUMBER(K20),K20,IFERROR(IF(INDEX('6. C1_VTVL'!$E$3:$E$202,MATCH(B20,'6. C1_VTVL'!$A$3:$A$202,0))="","",INDEX('6. C1_VTVL'!$E$3:$E$202,MATCH(B20,'6. C1_VTVL'!$A$3:$A$202,0))),"")))</f>
        <v/>
      </c>
      <c r="E20" s="81"/>
      <c r="F20" s="81"/>
      <c r="G20" s="81"/>
      <c r="H20" s="81"/>
      <c r="I20" s="81"/>
      <c r="J20" s="83" t="str">
        <f t="shared" si="0"/>
        <v/>
      </c>
      <c r="K20" s="81"/>
    </row>
    <row r="21" spans="1:11" s="59" customFormat="1" ht="18.75">
      <c r="A21" s="81"/>
      <c r="B21" s="81"/>
      <c r="C21" s="81"/>
      <c r="D21" s="85" t="str">
        <f>IF(B21="","",IF(ISNUMBER(K21),K21,IFERROR(IF(INDEX('6. C1_VTVL'!$E$3:$E$202,MATCH(B21,'6. C1_VTVL'!$A$3:$A$202,0))="","",INDEX('6. C1_VTVL'!$E$3:$E$202,MATCH(B21,'6. C1_VTVL'!$A$3:$A$202,0))),"")))</f>
        <v/>
      </c>
      <c r="E21" s="81"/>
      <c r="F21" s="81"/>
      <c r="G21" s="81"/>
      <c r="H21" s="81"/>
      <c r="I21" s="81"/>
      <c r="J21" s="83" t="str">
        <f t="shared" si="0"/>
        <v/>
      </c>
      <c r="K21" s="81"/>
    </row>
    <row r="22" spans="1:11" ht="18.75">
      <c r="A22" s="81"/>
      <c r="B22" s="81"/>
      <c r="C22" s="81"/>
      <c r="D22" s="85" t="str">
        <f>IF(B22="","",IF(ISNUMBER(K22),K22,IFERROR(IF(INDEX('6. C1_VTVL'!$E$3:$E$202,MATCH(B22,'6. C1_VTVL'!$A$3:$A$202,0))="","",INDEX('6. C1_VTVL'!$E$3:$E$202,MATCH(B22,'6. C1_VTVL'!$A$3:$A$202,0))),"")))</f>
        <v/>
      </c>
      <c r="E22" s="81"/>
      <c r="F22" s="81"/>
      <c r="G22" s="81"/>
      <c r="H22" s="81"/>
      <c r="I22" s="81"/>
      <c r="J22" s="83" t="str">
        <f t="shared" si="0"/>
        <v/>
      </c>
      <c r="K22" s="81"/>
    </row>
    <row r="23" spans="1:11" ht="18.75">
      <c r="A23" s="81"/>
      <c r="B23" s="81"/>
      <c r="C23" s="81"/>
      <c r="D23" s="85" t="str">
        <f>IF(B23="","",IF(ISNUMBER(K23),K23,IFERROR(IF(INDEX('6. C1_VTVL'!$E$3:$E$202,MATCH(B23,'6. C1_VTVL'!$A$3:$A$202,0))="","",INDEX('6. C1_VTVL'!$E$3:$E$202,MATCH(B23,'6. C1_VTVL'!$A$3:$A$202,0))),"")))</f>
        <v/>
      </c>
      <c r="E23" s="81"/>
      <c r="F23" s="81"/>
      <c r="G23" s="81"/>
      <c r="H23" s="81"/>
      <c r="I23" s="81"/>
      <c r="J23" s="83" t="str">
        <f t="shared" si="0"/>
        <v/>
      </c>
      <c r="K23" s="81"/>
    </row>
    <row r="24" spans="1:11" ht="18.75">
      <c r="A24" s="81"/>
      <c r="B24" s="81"/>
      <c r="C24" s="81"/>
      <c r="D24" s="85" t="str">
        <f>IF(B24="","",IF(ISNUMBER(K24),K24,IFERROR(IF(INDEX('6. C1_VTVL'!$E$3:$E$202,MATCH(B24,'6. C1_VTVL'!$A$3:$A$202,0))="","",INDEX('6. C1_VTVL'!$E$3:$E$202,MATCH(B24,'6. C1_VTVL'!$A$3:$A$202,0))),"")))</f>
        <v/>
      </c>
      <c r="E24" s="81"/>
      <c r="F24" s="81"/>
      <c r="G24" s="81"/>
      <c r="H24" s="81"/>
      <c r="I24" s="81"/>
      <c r="J24" s="83" t="str">
        <f t="shared" si="0"/>
        <v/>
      </c>
      <c r="K24" s="81"/>
    </row>
    <row r="25" spans="1:11" ht="18.75">
      <c r="A25" s="81"/>
      <c r="B25" s="81"/>
      <c r="C25" s="81"/>
      <c r="D25" s="85" t="str">
        <f>IF(B25="","",IF(ISNUMBER(K25),K25,IFERROR(IF(INDEX('6. C1_VTVL'!$E$3:$E$202,MATCH(B25,'6. C1_VTVL'!$A$3:$A$202,0))="","",INDEX('6. C1_VTVL'!$E$3:$E$202,MATCH(B25,'6. C1_VTVL'!$A$3:$A$202,0))),"")))</f>
        <v/>
      </c>
      <c r="E25" s="81"/>
      <c r="F25" s="81"/>
      <c r="G25" s="81"/>
      <c r="H25" s="81"/>
      <c r="I25" s="81"/>
      <c r="J25" s="83" t="str">
        <f t="shared" si="0"/>
        <v/>
      </c>
      <c r="K25" s="81"/>
    </row>
    <row r="26" spans="1:11" ht="18.75">
      <c r="A26" s="81"/>
      <c r="B26" s="81"/>
      <c r="C26" s="81"/>
      <c r="D26" s="85" t="str">
        <f>IF(B26="","",IF(ISNUMBER(K26),K26,IFERROR(IF(INDEX('6. C1_VTVL'!$E$3:$E$202,MATCH(B26,'6. C1_VTVL'!$A$3:$A$202,0))="","",INDEX('6. C1_VTVL'!$E$3:$E$202,MATCH(B26,'6. C1_VTVL'!$A$3:$A$202,0))),"")))</f>
        <v/>
      </c>
      <c r="E26" s="81"/>
      <c r="F26" s="81"/>
      <c r="G26" s="81"/>
      <c r="H26" s="81"/>
      <c r="I26" s="81"/>
      <c r="J26" s="83" t="str">
        <f t="shared" si="0"/>
        <v/>
      </c>
      <c r="K26" s="81"/>
    </row>
    <row r="27" spans="1:11" ht="18.75">
      <c r="A27" s="81"/>
      <c r="B27" s="81"/>
      <c r="C27" s="81"/>
      <c r="D27" s="85" t="str">
        <f>IF(B27="","",IF(ISNUMBER(K27),K27,IFERROR(IF(INDEX('6. C1_VTVL'!$E$3:$E$202,MATCH(B27,'6. C1_VTVL'!$A$3:$A$202,0))="","",INDEX('6. C1_VTVL'!$E$3:$E$202,MATCH(B27,'6. C1_VTVL'!$A$3:$A$202,0))),"")))</f>
        <v/>
      </c>
      <c r="E27" s="81"/>
      <c r="F27" s="81"/>
      <c r="G27" s="81"/>
      <c r="H27" s="81"/>
      <c r="I27" s="81"/>
      <c r="J27" s="83" t="str">
        <f t="shared" si="0"/>
        <v/>
      </c>
      <c r="K27" s="81"/>
    </row>
    <row r="28" spans="1:11" ht="18.75">
      <c r="A28" s="81"/>
      <c r="B28" s="81"/>
      <c r="C28" s="81"/>
      <c r="D28" s="85" t="str">
        <f>IF(B28="","",IF(ISNUMBER(K28),K28,IFERROR(IF(INDEX('6. C1_VTVL'!$E$3:$E$202,MATCH(B28,'6. C1_VTVL'!$A$3:$A$202,0))="","",INDEX('6. C1_VTVL'!$E$3:$E$202,MATCH(B28,'6. C1_VTVL'!$A$3:$A$202,0))),"")))</f>
        <v/>
      </c>
      <c r="E28" s="81"/>
      <c r="F28" s="81"/>
      <c r="G28" s="81"/>
      <c r="H28" s="81"/>
      <c r="I28" s="81"/>
      <c r="J28" s="83" t="str">
        <f t="shared" si="0"/>
        <v/>
      </c>
      <c r="K28" s="81"/>
    </row>
    <row r="29" spans="1:11" ht="18.75">
      <c r="A29" s="81"/>
      <c r="B29" s="81"/>
      <c r="C29" s="81"/>
      <c r="D29" s="85" t="str">
        <f>IF(B29="","",IF(ISNUMBER(K29),K29,IFERROR(IF(INDEX('6. C1_VTVL'!$E$3:$E$202,MATCH(B29,'6. C1_VTVL'!$A$3:$A$202,0))="","",INDEX('6. C1_VTVL'!$E$3:$E$202,MATCH(B29,'6. C1_VTVL'!$A$3:$A$202,0))),"")))</f>
        <v/>
      </c>
      <c r="E29" s="81"/>
      <c r="F29" s="81"/>
      <c r="G29" s="81"/>
      <c r="H29" s="81"/>
      <c r="I29" s="81"/>
      <c r="J29" s="83" t="str">
        <f t="shared" si="0"/>
        <v/>
      </c>
      <c r="K29" s="81"/>
    </row>
    <row r="30" spans="1:11" ht="18.75">
      <c r="A30" s="81"/>
      <c r="B30" s="81"/>
      <c r="C30" s="81"/>
      <c r="D30" s="85" t="str">
        <f>IF(B30="","",IF(ISNUMBER(K30),K30,IFERROR(IF(INDEX('6. C1_VTVL'!$E$3:$E$202,MATCH(B30,'6. C1_VTVL'!$A$3:$A$202,0))="","",INDEX('6. C1_VTVL'!$E$3:$E$202,MATCH(B30,'6. C1_VTVL'!$A$3:$A$202,0))),"")))</f>
        <v/>
      </c>
      <c r="E30" s="81"/>
      <c r="F30" s="81"/>
      <c r="G30" s="81"/>
      <c r="H30" s="81"/>
      <c r="I30" s="81"/>
      <c r="J30" s="83" t="str">
        <f t="shared" si="0"/>
        <v/>
      </c>
      <c r="K30" s="81"/>
    </row>
    <row r="31" spans="1:11" ht="18.75">
      <c r="A31" s="81"/>
      <c r="B31" s="81"/>
      <c r="C31" s="81"/>
      <c r="D31" s="85" t="str">
        <f>IF(B31="","",IF(ISNUMBER(K31),K31,IFERROR(IF(INDEX('6. C1_VTVL'!$E$3:$E$202,MATCH(B31,'6. C1_VTVL'!$A$3:$A$202,0))="","",INDEX('6. C1_VTVL'!$E$3:$E$202,MATCH(B31,'6. C1_VTVL'!$A$3:$A$202,0))),"")))</f>
        <v/>
      </c>
      <c r="E31" s="81"/>
      <c r="F31" s="81"/>
      <c r="G31" s="81"/>
      <c r="H31" s="81"/>
      <c r="I31" s="81"/>
      <c r="J31" s="83" t="str">
        <f t="shared" si="0"/>
        <v/>
      </c>
      <c r="K31" s="81"/>
    </row>
    <row r="32" spans="1:11" ht="18.75">
      <c r="A32" s="81"/>
      <c r="B32" s="81"/>
      <c r="C32" s="81"/>
      <c r="D32" s="85" t="str">
        <f>IF(B32="","",IF(ISNUMBER(K32),K32,IFERROR(IF(INDEX('6. C1_VTVL'!$E$3:$E$202,MATCH(B32,'6. C1_VTVL'!$A$3:$A$202,0))="","",INDEX('6. C1_VTVL'!$E$3:$E$202,MATCH(B32,'6. C1_VTVL'!$A$3:$A$202,0))),"")))</f>
        <v/>
      </c>
      <c r="E32" s="81"/>
      <c r="F32" s="81"/>
      <c r="G32" s="81"/>
      <c r="H32" s="81"/>
      <c r="I32" s="81"/>
      <c r="J32" s="83" t="str">
        <f t="shared" si="0"/>
        <v/>
      </c>
      <c r="K32" s="81"/>
    </row>
    <row r="33" spans="1:11" ht="18.75">
      <c r="A33" s="81"/>
      <c r="B33" s="81"/>
      <c r="C33" s="81"/>
      <c r="D33" s="85" t="str">
        <f>IF(B33="","",IF(ISNUMBER(K33),K33,IFERROR(IF(INDEX('6. C1_VTVL'!$E$3:$E$202,MATCH(B33,'6. C1_VTVL'!$A$3:$A$202,0))="","",INDEX('6. C1_VTVL'!$E$3:$E$202,MATCH(B33,'6. C1_VTVL'!$A$3:$A$202,0))),"")))</f>
        <v/>
      </c>
      <c r="E33" s="81"/>
      <c r="F33" s="81"/>
      <c r="G33" s="81"/>
      <c r="H33" s="81"/>
      <c r="I33" s="81"/>
      <c r="J33" s="83" t="str">
        <f t="shared" si="0"/>
        <v/>
      </c>
      <c r="K33" s="81"/>
    </row>
    <row r="34" spans="1:11" ht="18.75">
      <c r="A34" s="81"/>
      <c r="B34" s="81"/>
      <c r="C34" s="81"/>
      <c r="D34" s="85" t="str">
        <f>IF(B34="","",IF(ISNUMBER(K34),K34,IFERROR(IF(INDEX('6. C1_VTVL'!$E$3:$E$202,MATCH(B34,'6. C1_VTVL'!$A$3:$A$202,0))="","",INDEX('6. C1_VTVL'!$E$3:$E$202,MATCH(B34,'6. C1_VTVL'!$A$3:$A$202,0))),"")))</f>
        <v/>
      </c>
      <c r="E34" s="81"/>
      <c r="F34" s="81"/>
      <c r="G34" s="81"/>
      <c r="H34" s="81"/>
      <c r="I34" s="81"/>
      <c r="J34" s="83" t="str">
        <f t="shared" si="0"/>
        <v/>
      </c>
      <c r="K34" s="81"/>
    </row>
    <row r="35" spans="1:11" ht="18.75">
      <c r="A35" s="81"/>
      <c r="B35" s="81"/>
      <c r="C35" s="81"/>
      <c r="D35" s="85" t="str">
        <f>IF(B35="","",IF(ISNUMBER(K35),K35,IFERROR(IF(INDEX('6. C1_VTVL'!$E$3:$E$202,MATCH(B35,'6. C1_VTVL'!$A$3:$A$202,0))="","",INDEX('6. C1_VTVL'!$E$3:$E$202,MATCH(B35,'6. C1_VTVL'!$A$3:$A$202,0))),"")))</f>
        <v/>
      </c>
      <c r="E35" s="81"/>
      <c r="F35" s="81"/>
      <c r="G35" s="81"/>
      <c r="H35" s="81"/>
      <c r="I35" s="81"/>
      <c r="J35" s="83" t="str">
        <f t="shared" ref="J35:J66" si="1">IF(A35="","",IF(COUNTIF($A$3:$A$202,A35)&gt;1,"TRÙNG MÃ NGUỒN LỰC",IF(G35="","THIẾU NƠI TÍNH BIÊN CHẾ",IF(OR(D35="",E35="",F35="",H35="",I35&lt;&gt;"Đã kiểm chứng"),"Chưa đủ căn cứ",IF(E35+F35&gt;D35,"Vượt quỹ giờ","Đạt")))))</f>
        <v/>
      </c>
      <c r="K35" s="81"/>
    </row>
    <row r="36" spans="1:11" ht="18.75">
      <c r="A36" s="81"/>
      <c r="B36" s="81"/>
      <c r="C36" s="81"/>
      <c r="D36" s="85" t="str">
        <f>IF(B36="","",IF(ISNUMBER(K36),K36,IFERROR(IF(INDEX('6. C1_VTVL'!$E$3:$E$202,MATCH(B36,'6. C1_VTVL'!$A$3:$A$202,0))="","",INDEX('6. C1_VTVL'!$E$3:$E$202,MATCH(B36,'6. C1_VTVL'!$A$3:$A$202,0))),"")))</f>
        <v/>
      </c>
      <c r="E36" s="81"/>
      <c r="F36" s="81"/>
      <c r="G36" s="81"/>
      <c r="H36" s="81"/>
      <c r="I36" s="81"/>
      <c r="J36" s="83" t="str">
        <f t="shared" si="1"/>
        <v/>
      </c>
      <c r="K36" s="81"/>
    </row>
    <row r="37" spans="1:11" ht="18.75">
      <c r="A37" s="81"/>
      <c r="B37" s="81"/>
      <c r="C37" s="81"/>
      <c r="D37" s="85" t="str">
        <f>IF(B37="","",IF(ISNUMBER(K37),K37,IFERROR(IF(INDEX('6. C1_VTVL'!$E$3:$E$202,MATCH(B37,'6. C1_VTVL'!$A$3:$A$202,0))="","",INDEX('6. C1_VTVL'!$E$3:$E$202,MATCH(B37,'6. C1_VTVL'!$A$3:$A$202,0))),"")))</f>
        <v/>
      </c>
      <c r="E37" s="81"/>
      <c r="F37" s="81"/>
      <c r="G37" s="81"/>
      <c r="H37" s="81"/>
      <c r="I37" s="81"/>
      <c r="J37" s="83" t="str">
        <f t="shared" si="1"/>
        <v/>
      </c>
      <c r="K37" s="81"/>
    </row>
    <row r="38" spans="1:11" ht="18.75">
      <c r="A38" s="81"/>
      <c r="B38" s="81"/>
      <c r="C38" s="81"/>
      <c r="D38" s="85" t="str">
        <f>IF(B38="","",IF(ISNUMBER(K38),K38,IFERROR(IF(INDEX('6. C1_VTVL'!$E$3:$E$202,MATCH(B38,'6. C1_VTVL'!$A$3:$A$202,0))="","",INDEX('6. C1_VTVL'!$E$3:$E$202,MATCH(B38,'6. C1_VTVL'!$A$3:$A$202,0))),"")))</f>
        <v/>
      </c>
      <c r="E38" s="81"/>
      <c r="F38" s="81"/>
      <c r="G38" s="81"/>
      <c r="H38" s="81"/>
      <c r="I38" s="81"/>
      <c r="J38" s="83" t="str">
        <f t="shared" si="1"/>
        <v/>
      </c>
      <c r="K38" s="81"/>
    </row>
    <row r="39" spans="1:11" ht="18.75">
      <c r="A39" s="81"/>
      <c r="B39" s="81"/>
      <c r="C39" s="81"/>
      <c r="D39" s="85" t="str">
        <f>IF(B39="","",IF(ISNUMBER(K39),K39,IFERROR(IF(INDEX('6. C1_VTVL'!$E$3:$E$202,MATCH(B39,'6. C1_VTVL'!$A$3:$A$202,0))="","",INDEX('6. C1_VTVL'!$E$3:$E$202,MATCH(B39,'6. C1_VTVL'!$A$3:$A$202,0))),"")))</f>
        <v/>
      </c>
      <c r="E39" s="81"/>
      <c r="F39" s="81"/>
      <c r="G39" s="81"/>
      <c r="H39" s="81"/>
      <c r="I39" s="81"/>
      <c r="J39" s="83" t="str">
        <f t="shared" si="1"/>
        <v/>
      </c>
      <c r="K39" s="81"/>
    </row>
    <row r="40" spans="1:11" ht="18.75">
      <c r="A40" s="81"/>
      <c r="B40" s="81"/>
      <c r="C40" s="81"/>
      <c r="D40" s="85" t="str">
        <f>IF(B40="","",IF(ISNUMBER(K40),K40,IFERROR(IF(INDEX('6. C1_VTVL'!$E$3:$E$202,MATCH(B40,'6. C1_VTVL'!$A$3:$A$202,0))="","",INDEX('6. C1_VTVL'!$E$3:$E$202,MATCH(B40,'6. C1_VTVL'!$A$3:$A$202,0))),"")))</f>
        <v/>
      </c>
      <c r="E40" s="81"/>
      <c r="F40" s="81"/>
      <c r="G40" s="81"/>
      <c r="H40" s="81"/>
      <c r="I40" s="81"/>
      <c r="J40" s="83" t="str">
        <f t="shared" si="1"/>
        <v/>
      </c>
      <c r="K40" s="81"/>
    </row>
    <row r="41" spans="1:11" ht="18.75">
      <c r="A41" s="81"/>
      <c r="B41" s="81"/>
      <c r="C41" s="81"/>
      <c r="D41" s="85" t="str">
        <f>IF(B41="","",IF(ISNUMBER(K41),K41,IFERROR(IF(INDEX('6. C1_VTVL'!$E$3:$E$202,MATCH(B41,'6. C1_VTVL'!$A$3:$A$202,0))="","",INDEX('6. C1_VTVL'!$E$3:$E$202,MATCH(B41,'6. C1_VTVL'!$A$3:$A$202,0))),"")))</f>
        <v/>
      </c>
      <c r="E41" s="81"/>
      <c r="F41" s="81"/>
      <c r="G41" s="81"/>
      <c r="H41" s="81"/>
      <c r="I41" s="81"/>
      <c r="J41" s="83" t="str">
        <f t="shared" si="1"/>
        <v/>
      </c>
      <c r="K41" s="81"/>
    </row>
    <row r="42" spans="1:11" ht="18.75">
      <c r="A42" s="81"/>
      <c r="B42" s="81"/>
      <c r="C42" s="81"/>
      <c r="D42" s="85" t="str">
        <f>IF(B42="","",IF(ISNUMBER(K42),K42,IFERROR(IF(INDEX('6. C1_VTVL'!$E$3:$E$202,MATCH(B42,'6. C1_VTVL'!$A$3:$A$202,0))="","",INDEX('6. C1_VTVL'!$E$3:$E$202,MATCH(B42,'6. C1_VTVL'!$A$3:$A$202,0))),"")))</f>
        <v/>
      </c>
      <c r="E42" s="81"/>
      <c r="F42" s="81"/>
      <c r="G42" s="81"/>
      <c r="H42" s="81"/>
      <c r="I42" s="81"/>
      <c r="J42" s="83" t="str">
        <f t="shared" si="1"/>
        <v/>
      </c>
      <c r="K42" s="81"/>
    </row>
    <row r="43" spans="1:11" ht="18.75">
      <c r="A43" s="81"/>
      <c r="B43" s="81"/>
      <c r="C43" s="81"/>
      <c r="D43" s="85" t="str">
        <f>IF(B43="","",IF(ISNUMBER(K43),K43,IFERROR(IF(INDEX('6. C1_VTVL'!$E$3:$E$202,MATCH(B43,'6. C1_VTVL'!$A$3:$A$202,0))="","",INDEX('6. C1_VTVL'!$E$3:$E$202,MATCH(B43,'6. C1_VTVL'!$A$3:$A$202,0))),"")))</f>
        <v/>
      </c>
      <c r="E43" s="81"/>
      <c r="F43" s="81"/>
      <c r="G43" s="81"/>
      <c r="H43" s="81"/>
      <c r="I43" s="81"/>
      <c r="J43" s="83" t="str">
        <f t="shared" si="1"/>
        <v/>
      </c>
      <c r="K43" s="81"/>
    </row>
    <row r="44" spans="1:11" ht="18.75">
      <c r="A44" s="81"/>
      <c r="B44" s="81"/>
      <c r="C44" s="81"/>
      <c r="D44" s="85" t="str">
        <f>IF(B44="","",IF(ISNUMBER(K44),K44,IFERROR(IF(INDEX('6. C1_VTVL'!$E$3:$E$202,MATCH(B44,'6. C1_VTVL'!$A$3:$A$202,0))="","",INDEX('6. C1_VTVL'!$E$3:$E$202,MATCH(B44,'6. C1_VTVL'!$A$3:$A$202,0))),"")))</f>
        <v/>
      </c>
      <c r="E44" s="81"/>
      <c r="F44" s="81"/>
      <c r="G44" s="81"/>
      <c r="H44" s="81"/>
      <c r="I44" s="81"/>
      <c r="J44" s="83" t="str">
        <f t="shared" si="1"/>
        <v/>
      </c>
      <c r="K44" s="81"/>
    </row>
    <row r="45" spans="1:11" ht="18.75">
      <c r="A45" s="81"/>
      <c r="B45" s="81"/>
      <c r="C45" s="81"/>
      <c r="D45" s="85" t="str">
        <f>IF(B45="","",IF(ISNUMBER(K45),K45,IFERROR(IF(INDEX('6. C1_VTVL'!$E$3:$E$202,MATCH(B45,'6. C1_VTVL'!$A$3:$A$202,0))="","",INDEX('6. C1_VTVL'!$E$3:$E$202,MATCH(B45,'6. C1_VTVL'!$A$3:$A$202,0))),"")))</f>
        <v/>
      </c>
      <c r="E45" s="81"/>
      <c r="F45" s="81"/>
      <c r="G45" s="81"/>
      <c r="H45" s="81"/>
      <c r="I45" s="81"/>
      <c r="J45" s="83" t="str">
        <f t="shared" si="1"/>
        <v/>
      </c>
      <c r="K45" s="81"/>
    </row>
    <row r="46" spans="1:11" ht="18.75">
      <c r="A46" s="81"/>
      <c r="B46" s="81"/>
      <c r="C46" s="81"/>
      <c r="D46" s="85" t="str">
        <f>IF(B46="","",IF(ISNUMBER(K46),K46,IFERROR(IF(INDEX('6. C1_VTVL'!$E$3:$E$202,MATCH(B46,'6. C1_VTVL'!$A$3:$A$202,0))="","",INDEX('6. C1_VTVL'!$E$3:$E$202,MATCH(B46,'6. C1_VTVL'!$A$3:$A$202,0))),"")))</f>
        <v/>
      </c>
      <c r="E46" s="81"/>
      <c r="F46" s="81"/>
      <c r="G46" s="81"/>
      <c r="H46" s="81"/>
      <c r="I46" s="81"/>
      <c r="J46" s="83" t="str">
        <f t="shared" si="1"/>
        <v/>
      </c>
      <c r="K46" s="81"/>
    </row>
    <row r="47" spans="1:11" ht="18.75">
      <c r="A47" s="81"/>
      <c r="B47" s="81"/>
      <c r="C47" s="81"/>
      <c r="D47" s="85" t="str">
        <f>IF(B47="","",IF(ISNUMBER(K47),K47,IFERROR(IF(INDEX('6. C1_VTVL'!$E$3:$E$202,MATCH(B47,'6. C1_VTVL'!$A$3:$A$202,0))="","",INDEX('6. C1_VTVL'!$E$3:$E$202,MATCH(B47,'6. C1_VTVL'!$A$3:$A$202,0))),"")))</f>
        <v/>
      </c>
      <c r="E47" s="81"/>
      <c r="F47" s="81"/>
      <c r="G47" s="81"/>
      <c r="H47" s="81"/>
      <c r="I47" s="81"/>
      <c r="J47" s="83" t="str">
        <f t="shared" si="1"/>
        <v/>
      </c>
      <c r="K47" s="81"/>
    </row>
    <row r="48" spans="1:11" ht="18.75">
      <c r="A48" s="81"/>
      <c r="B48" s="81"/>
      <c r="C48" s="81"/>
      <c r="D48" s="85" t="str">
        <f>IF(B48="","",IF(ISNUMBER(K48),K48,IFERROR(IF(INDEX('6. C1_VTVL'!$E$3:$E$202,MATCH(B48,'6. C1_VTVL'!$A$3:$A$202,0))="","",INDEX('6. C1_VTVL'!$E$3:$E$202,MATCH(B48,'6. C1_VTVL'!$A$3:$A$202,0))),"")))</f>
        <v/>
      </c>
      <c r="E48" s="81"/>
      <c r="F48" s="81"/>
      <c r="G48" s="81"/>
      <c r="H48" s="81"/>
      <c r="I48" s="81"/>
      <c r="J48" s="83" t="str">
        <f t="shared" si="1"/>
        <v/>
      </c>
      <c r="K48" s="81"/>
    </row>
    <row r="49" spans="1:11" ht="18.75">
      <c r="A49" s="81"/>
      <c r="B49" s="81"/>
      <c r="C49" s="81"/>
      <c r="D49" s="85" t="str">
        <f>IF(B49="","",IF(ISNUMBER(K49),K49,IFERROR(IF(INDEX('6. C1_VTVL'!$E$3:$E$202,MATCH(B49,'6. C1_VTVL'!$A$3:$A$202,0))="","",INDEX('6. C1_VTVL'!$E$3:$E$202,MATCH(B49,'6. C1_VTVL'!$A$3:$A$202,0))),"")))</f>
        <v/>
      </c>
      <c r="E49" s="81"/>
      <c r="F49" s="81"/>
      <c r="G49" s="81"/>
      <c r="H49" s="81"/>
      <c r="I49" s="81"/>
      <c r="J49" s="83" t="str">
        <f t="shared" si="1"/>
        <v/>
      </c>
      <c r="K49" s="81"/>
    </row>
    <row r="50" spans="1:11" ht="18.75">
      <c r="A50" s="81"/>
      <c r="B50" s="81"/>
      <c r="C50" s="81"/>
      <c r="D50" s="85" t="str">
        <f>IF(B50="","",IF(ISNUMBER(K50),K50,IFERROR(IF(INDEX('6. C1_VTVL'!$E$3:$E$202,MATCH(B50,'6. C1_VTVL'!$A$3:$A$202,0))="","",INDEX('6. C1_VTVL'!$E$3:$E$202,MATCH(B50,'6. C1_VTVL'!$A$3:$A$202,0))),"")))</f>
        <v/>
      </c>
      <c r="E50" s="81"/>
      <c r="F50" s="81"/>
      <c r="G50" s="81"/>
      <c r="H50" s="81"/>
      <c r="I50" s="81"/>
      <c r="J50" s="83" t="str">
        <f t="shared" si="1"/>
        <v/>
      </c>
      <c r="K50" s="81"/>
    </row>
    <row r="51" spans="1:11" ht="18.75">
      <c r="A51" s="81"/>
      <c r="B51" s="81"/>
      <c r="C51" s="81"/>
      <c r="D51" s="85" t="str">
        <f>IF(B51="","",IF(ISNUMBER(K51),K51,IFERROR(IF(INDEX('6. C1_VTVL'!$E$3:$E$202,MATCH(B51,'6. C1_VTVL'!$A$3:$A$202,0))="","",INDEX('6. C1_VTVL'!$E$3:$E$202,MATCH(B51,'6. C1_VTVL'!$A$3:$A$202,0))),"")))</f>
        <v/>
      </c>
      <c r="E51" s="81"/>
      <c r="F51" s="81"/>
      <c r="G51" s="81"/>
      <c r="H51" s="81"/>
      <c r="I51" s="81"/>
      <c r="J51" s="83" t="str">
        <f t="shared" si="1"/>
        <v/>
      </c>
      <c r="K51" s="81"/>
    </row>
    <row r="52" spans="1:11" ht="18.75">
      <c r="A52" s="81"/>
      <c r="B52" s="81"/>
      <c r="C52" s="81"/>
      <c r="D52" s="85" t="str">
        <f>IF(B52="","",IF(ISNUMBER(K52),K52,IFERROR(IF(INDEX('6. C1_VTVL'!$E$3:$E$202,MATCH(B52,'6. C1_VTVL'!$A$3:$A$202,0))="","",INDEX('6. C1_VTVL'!$E$3:$E$202,MATCH(B52,'6. C1_VTVL'!$A$3:$A$202,0))),"")))</f>
        <v/>
      </c>
      <c r="E52" s="81"/>
      <c r="F52" s="81"/>
      <c r="G52" s="81"/>
      <c r="H52" s="81"/>
      <c r="I52" s="81"/>
      <c r="J52" s="83" t="str">
        <f t="shared" si="1"/>
        <v/>
      </c>
      <c r="K52" s="81"/>
    </row>
    <row r="53" spans="1:11" ht="18.75">
      <c r="A53" s="81"/>
      <c r="B53" s="81"/>
      <c r="C53" s="81"/>
      <c r="D53" s="85" t="str">
        <f>IF(B53="","",IF(ISNUMBER(K53),K53,IFERROR(IF(INDEX('6. C1_VTVL'!$E$3:$E$202,MATCH(B53,'6. C1_VTVL'!$A$3:$A$202,0))="","",INDEX('6. C1_VTVL'!$E$3:$E$202,MATCH(B53,'6. C1_VTVL'!$A$3:$A$202,0))),"")))</f>
        <v/>
      </c>
      <c r="E53" s="81"/>
      <c r="F53" s="81"/>
      <c r="G53" s="81"/>
      <c r="H53" s="81"/>
      <c r="I53" s="81"/>
      <c r="J53" s="83" t="str">
        <f t="shared" si="1"/>
        <v/>
      </c>
      <c r="K53" s="81"/>
    </row>
    <row r="54" spans="1:11" ht="18.75">
      <c r="A54" s="81"/>
      <c r="B54" s="81"/>
      <c r="C54" s="81"/>
      <c r="D54" s="85" t="str">
        <f>IF(B54="","",IF(ISNUMBER(K54),K54,IFERROR(IF(INDEX('6. C1_VTVL'!$E$3:$E$202,MATCH(B54,'6. C1_VTVL'!$A$3:$A$202,0))="","",INDEX('6. C1_VTVL'!$E$3:$E$202,MATCH(B54,'6. C1_VTVL'!$A$3:$A$202,0))),"")))</f>
        <v/>
      </c>
      <c r="E54" s="81"/>
      <c r="F54" s="81"/>
      <c r="G54" s="81"/>
      <c r="H54" s="81"/>
      <c r="I54" s="81"/>
      <c r="J54" s="83" t="str">
        <f t="shared" si="1"/>
        <v/>
      </c>
      <c r="K54" s="81"/>
    </row>
    <row r="55" spans="1:11" ht="18.75">
      <c r="A55" s="81"/>
      <c r="B55" s="81"/>
      <c r="C55" s="81"/>
      <c r="D55" s="85" t="str">
        <f>IF(B55="","",IF(ISNUMBER(K55),K55,IFERROR(IF(INDEX('6. C1_VTVL'!$E$3:$E$202,MATCH(B55,'6. C1_VTVL'!$A$3:$A$202,0))="","",INDEX('6. C1_VTVL'!$E$3:$E$202,MATCH(B55,'6. C1_VTVL'!$A$3:$A$202,0))),"")))</f>
        <v/>
      </c>
      <c r="E55" s="81"/>
      <c r="F55" s="81"/>
      <c r="G55" s="81"/>
      <c r="H55" s="81"/>
      <c r="I55" s="81"/>
      <c r="J55" s="83" t="str">
        <f t="shared" si="1"/>
        <v/>
      </c>
      <c r="K55" s="81"/>
    </row>
    <row r="56" spans="1:11" ht="18.75">
      <c r="A56" s="81"/>
      <c r="B56" s="81"/>
      <c r="C56" s="81"/>
      <c r="D56" s="85" t="str">
        <f>IF(B56="","",IF(ISNUMBER(K56),K56,IFERROR(IF(INDEX('6. C1_VTVL'!$E$3:$E$202,MATCH(B56,'6. C1_VTVL'!$A$3:$A$202,0))="","",INDEX('6. C1_VTVL'!$E$3:$E$202,MATCH(B56,'6. C1_VTVL'!$A$3:$A$202,0))),"")))</f>
        <v/>
      </c>
      <c r="E56" s="81"/>
      <c r="F56" s="81"/>
      <c r="G56" s="81"/>
      <c r="H56" s="81"/>
      <c r="I56" s="81"/>
      <c r="J56" s="83" t="str">
        <f t="shared" si="1"/>
        <v/>
      </c>
      <c r="K56" s="81"/>
    </row>
    <row r="57" spans="1:11" ht="18.75">
      <c r="A57" s="81"/>
      <c r="B57" s="81"/>
      <c r="C57" s="81"/>
      <c r="D57" s="85" t="str">
        <f>IF(B57="","",IF(ISNUMBER(K57),K57,IFERROR(IF(INDEX('6. C1_VTVL'!$E$3:$E$202,MATCH(B57,'6. C1_VTVL'!$A$3:$A$202,0))="","",INDEX('6. C1_VTVL'!$E$3:$E$202,MATCH(B57,'6. C1_VTVL'!$A$3:$A$202,0))),"")))</f>
        <v/>
      </c>
      <c r="E57" s="81"/>
      <c r="F57" s="81"/>
      <c r="G57" s="81"/>
      <c r="H57" s="81"/>
      <c r="I57" s="81"/>
      <c r="J57" s="83" t="str">
        <f t="shared" si="1"/>
        <v/>
      </c>
      <c r="K57" s="81"/>
    </row>
    <row r="58" spans="1:11" ht="18.75">
      <c r="A58" s="81"/>
      <c r="B58" s="81"/>
      <c r="C58" s="81"/>
      <c r="D58" s="85" t="str">
        <f>IF(B58="","",IF(ISNUMBER(K58),K58,IFERROR(IF(INDEX('6. C1_VTVL'!$E$3:$E$202,MATCH(B58,'6. C1_VTVL'!$A$3:$A$202,0))="","",INDEX('6. C1_VTVL'!$E$3:$E$202,MATCH(B58,'6. C1_VTVL'!$A$3:$A$202,0))),"")))</f>
        <v/>
      </c>
      <c r="E58" s="81"/>
      <c r="F58" s="81"/>
      <c r="G58" s="81"/>
      <c r="H58" s="81"/>
      <c r="I58" s="81"/>
      <c r="J58" s="83" t="str">
        <f t="shared" si="1"/>
        <v/>
      </c>
      <c r="K58" s="81"/>
    </row>
    <row r="59" spans="1:11" ht="18.75">
      <c r="A59" s="81"/>
      <c r="B59" s="81"/>
      <c r="C59" s="81"/>
      <c r="D59" s="85" t="str">
        <f>IF(B59="","",IF(ISNUMBER(K59),K59,IFERROR(IF(INDEX('6. C1_VTVL'!$E$3:$E$202,MATCH(B59,'6. C1_VTVL'!$A$3:$A$202,0))="","",INDEX('6. C1_VTVL'!$E$3:$E$202,MATCH(B59,'6. C1_VTVL'!$A$3:$A$202,0))),"")))</f>
        <v/>
      </c>
      <c r="E59" s="81"/>
      <c r="F59" s="81"/>
      <c r="G59" s="81"/>
      <c r="H59" s="81"/>
      <c r="I59" s="81"/>
      <c r="J59" s="83" t="str">
        <f t="shared" si="1"/>
        <v/>
      </c>
      <c r="K59" s="81"/>
    </row>
    <row r="60" spans="1:11" ht="18.75">
      <c r="A60" s="81"/>
      <c r="B60" s="81"/>
      <c r="C60" s="81"/>
      <c r="D60" s="85" t="str">
        <f>IF(B60="","",IF(ISNUMBER(K60),K60,IFERROR(IF(INDEX('6. C1_VTVL'!$E$3:$E$202,MATCH(B60,'6. C1_VTVL'!$A$3:$A$202,0))="","",INDEX('6. C1_VTVL'!$E$3:$E$202,MATCH(B60,'6. C1_VTVL'!$A$3:$A$202,0))),"")))</f>
        <v/>
      </c>
      <c r="E60" s="81"/>
      <c r="F60" s="81"/>
      <c r="G60" s="81"/>
      <c r="H60" s="81"/>
      <c r="I60" s="81"/>
      <c r="J60" s="83" t="str">
        <f t="shared" si="1"/>
        <v/>
      </c>
      <c r="K60" s="81"/>
    </row>
    <row r="61" spans="1:11" ht="18.75">
      <c r="A61" s="81"/>
      <c r="B61" s="81"/>
      <c r="C61" s="81"/>
      <c r="D61" s="85" t="str">
        <f>IF(B61="","",IF(ISNUMBER(K61),K61,IFERROR(IF(INDEX('6. C1_VTVL'!$E$3:$E$202,MATCH(B61,'6. C1_VTVL'!$A$3:$A$202,0))="","",INDEX('6. C1_VTVL'!$E$3:$E$202,MATCH(B61,'6. C1_VTVL'!$A$3:$A$202,0))),"")))</f>
        <v/>
      </c>
      <c r="E61" s="81"/>
      <c r="F61" s="81"/>
      <c r="G61" s="81"/>
      <c r="H61" s="81"/>
      <c r="I61" s="81"/>
      <c r="J61" s="83" t="str">
        <f t="shared" si="1"/>
        <v/>
      </c>
      <c r="K61" s="81"/>
    </row>
    <row r="62" spans="1:11" ht="18.75">
      <c r="A62" s="81"/>
      <c r="B62" s="81"/>
      <c r="C62" s="81"/>
      <c r="D62" s="85" t="str">
        <f>IF(B62="","",IF(ISNUMBER(K62),K62,IFERROR(IF(INDEX('6. C1_VTVL'!$E$3:$E$202,MATCH(B62,'6. C1_VTVL'!$A$3:$A$202,0))="","",INDEX('6. C1_VTVL'!$E$3:$E$202,MATCH(B62,'6. C1_VTVL'!$A$3:$A$202,0))),"")))</f>
        <v/>
      </c>
      <c r="E62" s="81"/>
      <c r="F62" s="81"/>
      <c r="G62" s="81"/>
      <c r="H62" s="81"/>
      <c r="I62" s="81"/>
      <c r="J62" s="83" t="str">
        <f t="shared" si="1"/>
        <v/>
      </c>
      <c r="K62" s="81"/>
    </row>
    <row r="63" spans="1:11" ht="18.75">
      <c r="A63" s="81"/>
      <c r="B63" s="81"/>
      <c r="C63" s="81"/>
      <c r="D63" s="85" t="str">
        <f>IF(B63="","",IF(ISNUMBER(K63),K63,IFERROR(IF(INDEX('6. C1_VTVL'!$E$3:$E$202,MATCH(B63,'6. C1_VTVL'!$A$3:$A$202,0))="","",INDEX('6. C1_VTVL'!$E$3:$E$202,MATCH(B63,'6. C1_VTVL'!$A$3:$A$202,0))),"")))</f>
        <v/>
      </c>
      <c r="E63" s="81"/>
      <c r="F63" s="81"/>
      <c r="G63" s="81"/>
      <c r="H63" s="81"/>
      <c r="I63" s="81"/>
      <c r="J63" s="83" t="str">
        <f t="shared" si="1"/>
        <v/>
      </c>
      <c r="K63" s="81"/>
    </row>
    <row r="64" spans="1:11" ht="18.75">
      <c r="A64" s="81"/>
      <c r="B64" s="81"/>
      <c r="C64" s="81"/>
      <c r="D64" s="85" t="str">
        <f>IF(B64="","",IF(ISNUMBER(K64),K64,IFERROR(IF(INDEX('6. C1_VTVL'!$E$3:$E$202,MATCH(B64,'6. C1_VTVL'!$A$3:$A$202,0))="","",INDEX('6. C1_VTVL'!$E$3:$E$202,MATCH(B64,'6. C1_VTVL'!$A$3:$A$202,0))),"")))</f>
        <v/>
      </c>
      <c r="E64" s="81"/>
      <c r="F64" s="81"/>
      <c r="G64" s="81"/>
      <c r="H64" s="81"/>
      <c r="I64" s="81"/>
      <c r="J64" s="83" t="str">
        <f t="shared" si="1"/>
        <v/>
      </c>
      <c r="K64" s="81"/>
    </row>
    <row r="65" spans="1:11" ht="18.75">
      <c r="A65" s="81"/>
      <c r="B65" s="81"/>
      <c r="C65" s="81"/>
      <c r="D65" s="85" t="str">
        <f>IF(B65="","",IF(ISNUMBER(K65),K65,IFERROR(IF(INDEX('6. C1_VTVL'!$E$3:$E$202,MATCH(B65,'6. C1_VTVL'!$A$3:$A$202,0))="","",INDEX('6. C1_VTVL'!$E$3:$E$202,MATCH(B65,'6. C1_VTVL'!$A$3:$A$202,0))),"")))</f>
        <v/>
      </c>
      <c r="E65" s="81"/>
      <c r="F65" s="81"/>
      <c r="G65" s="81"/>
      <c r="H65" s="81"/>
      <c r="I65" s="81"/>
      <c r="J65" s="83" t="str">
        <f t="shared" si="1"/>
        <v/>
      </c>
      <c r="K65" s="81"/>
    </row>
    <row r="66" spans="1:11" ht="18.75">
      <c r="A66" s="81"/>
      <c r="B66" s="81"/>
      <c r="C66" s="81"/>
      <c r="D66" s="85" t="str">
        <f>IF(B66="","",IF(ISNUMBER(K66),K66,IFERROR(IF(INDEX('6. C1_VTVL'!$E$3:$E$202,MATCH(B66,'6. C1_VTVL'!$A$3:$A$202,0))="","",INDEX('6. C1_VTVL'!$E$3:$E$202,MATCH(B66,'6. C1_VTVL'!$A$3:$A$202,0))),"")))</f>
        <v/>
      </c>
      <c r="E66" s="81"/>
      <c r="F66" s="81"/>
      <c r="G66" s="81"/>
      <c r="H66" s="81"/>
      <c r="I66" s="81"/>
      <c r="J66" s="83" t="str">
        <f t="shared" si="1"/>
        <v/>
      </c>
      <c r="K66" s="81"/>
    </row>
    <row r="67" spans="1:11" ht="18.75">
      <c r="A67" s="81"/>
      <c r="B67" s="81"/>
      <c r="C67" s="81"/>
      <c r="D67" s="85" t="str">
        <f>IF(B67="","",IF(ISNUMBER(K67),K67,IFERROR(IF(INDEX('6. C1_VTVL'!$E$3:$E$202,MATCH(B67,'6. C1_VTVL'!$A$3:$A$202,0))="","",INDEX('6. C1_VTVL'!$E$3:$E$202,MATCH(B67,'6. C1_VTVL'!$A$3:$A$202,0))),"")))</f>
        <v/>
      </c>
      <c r="E67" s="81"/>
      <c r="F67" s="81"/>
      <c r="G67" s="81"/>
      <c r="H67" s="81"/>
      <c r="I67" s="81"/>
      <c r="J67" s="83" t="str">
        <f t="shared" ref="J67:J98" si="2">IF(A67="","",IF(COUNTIF($A$3:$A$202,A67)&gt;1,"TRÙNG MÃ NGUỒN LỰC",IF(G67="","THIẾU NƠI TÍNH BIÊN CHẾ",IF(OR(D67="",E67="",F67="",H67="",I67&lt;&gt;"Đã kiểm chứng"),"Chưa đủ căn cứ",IF(E67+F67&gt;D67,"Vượt quỹ giờ","Đạt")))))</f>
        <v/>
      </c>
      <c r="K67" s="81"/>
    </row>
    <row r="68" spans="1:11" ht="18.75">
      <c r="A68" s="81"/>
      <c r="B68" s="81"/>
      <c r="C68" s="81"/>
      <c r="D68" s="85" t="str">
        <f>IF(B68="","",IF(ISNUMBER(K68),K68,IFERROR(IF(INDEX('6. C1_VTVL'!$E$3:$E$202,MATCH(B68,'6. C1_VTVL'!$A$3:$A$202,0))="","",INDEX('6. C1_VTVL'!$E$3:$E$202,MATCH(B68,'6. C1_VTVL'!$A$3:$A$202,0))),"")))</f>
        <v/>
      </c>
      <c r="E68" s="81"/>
      <c r="F68" s="81"/>
      <c r="G68" s="81"/>
      <c r="H68" s="81"/>
      <c r="I68" s="81"/>
      <c r="J68" s="83" t="str">
        <f t="shared" si="2"/>
        <v/>
      </c>
      <c r="K68" s="81"/>
    </row>
    <row r="69" spans="1:11" ht="18.75">
      <c r="A69" s="81"/>
      <c r="B69" s="81"/>
      <c r="C69" s="81"/>
      <c r="D69" s="85" t="str">
        <f>IF(B69="","",IF(ISNUMBER(K69),K69,IFERROR(IF(INDEX('6. C1_VTVL'!$E$3:$E$202,MATCH(B69,'6. C1_VTVL'!$A$3:$A$202,0))="","",INDEX('6. C1_VTVL'!$E$3:$E$202,MATCH(B69,'6. C1_VTVL'!$A$3:$A$202,0))),"")))</f>
        <v/>
      </c>
      <c r="E69" s="81"/>
      <c r="F69" s="81"/>
      <c r="G69" s="81"/>
      <c r="H69" s="81"/>
      <c r="I69" s="81"/>
      <c r="J69" s="83" t="str">
        <f t="shared" si="2"/>
        <v/>
      </c>
      <c r="K69" s="81"/>
    </row>
    <row r="70" spans="1:11" ht="18.75">
      <c r="A70" s="81"/>
      <c r="B70" s="81"/>
      <c r="C70" s="81"/>
      <c r="D70" s="85" t="str">
        <f>IF(B70="","",IF(ISNUMBER(K70),K70,IFERROR(IF(INDEX('6. C1_VTVL'!$E$3:$E$202,MATCH(B70,'6. C1_VTVL'!$A$3:$A$202,0))="","",INDEX('6. C1_VTVL'!$E$3:$E$202,MATCH(B70,'6. C1_VTVL'!$A$3:$A$202,0))),"")))</f>
        <v/>
      </c>
      <c r="E70" s="81"/>
      <c r="F70" s="81"/>
      <c r="G70" s="81"/>
      <c r="H70" s="81"/>
      <c r="I70" s="81"/>
      <c r="J70" s="83" t="str">
        <f t="shared" si="2"/>
        <v/>
      </c>
      <c r="K70" s="81"/>
    </row>
    <row r="71" spans="1:11" ht="18.75">
      <c r="A71" s="81"/>
      <c r="B71" s="81"/>
      <c r="C71" s="81"/>
      <c r="D71" s="85" t="str">
        <f>IF(B71="","",IF(ISNUMBER(K71),K71,IFERROR(IF(INDEX('6. C1_VTVL'!$E$3:$E$202,MATCH(B71,'6. C1_VTVL'!$A$3:$A$202,0))="","",INDEX('6. C1_VTVL'!$E$3:$E$202,MATCH(B71,'6. C1_VTVL'!$A$3:$A$202,0))),"")))</f>
        <v/>
      </c>
      <c r="E71" s="81"/>
      <c r="F71" s="81"/>
      <c r="G71" s="81"/>
      <c r="H71" s="81"/>
      <c r="I71" s="81"/>
      <c r="J71" s="83" t="str">
        <f t="shared" si="2"/>
        <v/>
      </c>
      <c r="K71" s="81"/>
    </row>
    <row r="72" spans="1:11" ht="18.75">
      <c r="A72" s="81"/>
      <c r="B72" s="81"/>
      <c r="C72" s="81"/>
      <c r="D72" s="85" t="str">
        <f>IF(B72="","",IF(ISNUMBER(K72),K72,IFERROR(IF(INDEX('6. C1_VTVL'!$E$3:$E$202,MATCH(B72,'6. C1_VTVL'!$A$3:$A$202,0))="","",INDEX('6. C1_VTVL'!$E$3:$E$202,MATCH(B72,'6. C1_VTVL'!$A$3:$A$202,0))),"")))</f>
        <v/>
      </c>
      <c r="E72" s="81"/>
      <c r="F72" s="81"/>
      <c r="G72" s="81"/>
      <c r="H72" s="81"/>
      <c r="I72" s="81"/>
      <c r="J72" s="83" t="str">
        <f t="shared" si="2"/>
        <v/>
      </c>
      <c r="K72" s="81"/>
    </row>
    <row r="73" spans="1:11" ht="18.75">
      <c r="A73" s="81"/>
      <c r="B73" s="81"/>
      <c r="C73" s="81"/>
      <c r="D73" s="85" t="str">
        <f>IF(B73="","",IF(ISNUMBER(K73),K73,IFERROR(IF(INDEX('6. C1_VTVL'!$E$3:$E$202,MATCH(B73,'6. C1_VTVL'!$A$3:$A$202,0))="","",INDEX('6. C1_VTVL'!$E$3:$E$202,MATCH(B73,'6. C1_VTVL'!$A$3:$A$202,0))),"")))</f>
        <v/>
      </c>
      <c r="E73" s="81"/>
      <c r="F73" s="81"/>
      <c r="G73" s="81"/>
      <c r="H73" s="81"/>
      <c r="I73" s="81"/>
      <c r="J73" s="83" t="str">
        <f t="shared" si="2"/>
        <v/>
      </c>
      <c r="K73" s="81"/>
    </row>
    <row r="74" spans="1:11" ht="18.75">
      <c r="A74" s="81"/>
      <c r="B74" s="81"/>
      <c r="C74" s="81"/>
      <c r="D74" s="85" t="str">
        <f>IF(B74="","",IF(ISNUMBER(K74),K74,IFERROR(IF(INDEX('6. C1_VTVL'!$E$3:$E$202,MATCH(B74,'6. C1_VTVL'!$A$3:$A$202,0))="","",INDEX('6. C1_VTVL'!$E$3:$E$202,MATCH(B74,'6. C1_VTVL'!$A$3:$A$202,0))),"")))</f>
        <v/>
      </c>
      <c r="E74" s="81"/>
      <c r="F74" s="81"/>
      <c r="G74" s="81"/>
      <c r="H74" s="81"/>
      <c r="I74" s="81"/>
      <c r="J74" s="83" t="str">
        <f t="shared" si="2"/>
        <v/>
      </c>
      <c r="K74" s="81"/>
    </row>
    <row r="75" spans="1:11" ht="18.75">
      <c r="A75" s="81"/>
      <c r="B75" s="81"/>
      <c r="C75" s="81"/>
      <c r="D75" s="85" t="str">
        <f>IF(B75="","",IF(ISNUMBER(K75),K75,IFERROR(IF(INDEX('6. C1_VTVL'!$E$3:$E$202,MATCH(B75,'6. C1_VTVL'!$A$3:$A$202,0))="","",INDEX('6. C1_VTVL'!$E$3:$E$202,MATCH(B75,'6. C1_VTVL'!$A$3:$A$202,0))),"")))</f>
        <v/>
      </c>
      <c r="E75" s="81"/>
      <c r="F75" s="81"/>
      <c r="G75" s="81"/>
      <c r="H75" s="81"/>
      <c r="I75" s="81"/>
      <c r="J75" s="83" t="str">
        <f t="shared" si="2"/>
        <v/>
      </c>
      <c r="K75" s="81"/>
    </row>
    <row r="76" spans="1:11" ht="18.75">
      <c r="A76" s="81"/>
      <c r="B76" s="81"/>
      <c r="C76" s="81"/>
      <c r="D76" s="85" t="str">
        <f>IF(B76="","",IF(ISNUMBER(K76),K76,IFERROR(IF(INDEX('6. C1_VTVL'!$E$3:$E$202,MATCH(B76,'6. C1_VTVL'!$A$3:$A$202,0))="","",INDEX('6. C1_VTVL'!$E$3:$E$202,MATCH(B76,'6. C1_VTVL'!$A$3:$A$202,0))),"")))</f>
        <v/>
      </c>
      <c r="E76" s="81"/>
      <c r="F76" s="81"/>
      <c r="G76" s="81"/>
      <c r="H76" s="81"/>
      <c r="I76" s="81"/>
      <c r="J76" s="83" t="str">
        <f t="shared" si="2"/>
        <v/>
      </c>
      <c r="K76" s="81"/>
    </row>
    <row r="77" spans="1:11" ht="18.75">
      <c r="A77" s="81"/>
      <c r="B77" s="81"/>
      <c r="C77" s="81"/>
      <c r="D77" s="85" t="str">
        <f>IF(B77="","",IF(ISNUMBER(K77),K77,IFERROR(IF(INDEX('6. C1_VTVL'!$E$3:$E$202,MATCH(B77,'6. C1_VTVL'!$A$3:$A$202,0))="","",INDEX('6. C1_VTVL'!$E$3:$E$202,MATCH(B77,'6. C1_VTVL'!$A$3:$A$202,0))),"")))</f>
        <v/>
      </c>
      <c r="E77" s="81"/>
      <c r="F77" s="81"/>
      <c r="G77" s="81"/>
      <c r="H77" s="81"/>
      <c r="I77" s="81"/>
      <c r="J77" s="83" t="str">
        <f t="shared" si="2"/>
        <v/>
      </c>
      <c r="K77" s="81"/>
    </row>
    <row r="78" spans="1:11" ht="18.75">
      <c r="A78" s="81"/>
      <c r="B78" s="81"/>
      <c r="C78" s="81"/>
      <c r="D78" s="85" t="str">
        <f>IF(B78="","",IF(ISNUMBER(K78),K78,IFERROR(IF(INDEX('6. C1_VTVL'!$E$3:$E$202,MATCH(B78,'6. C1_VTVL'!$A$3:$A$202,0))="","",INDEX('6. C1_VTVL'!$E$3:$E$202,MATCH(B78,'6. C1_VTVL'!$A$3:$A$202,0))),"")))</f>
        <v/>
      </c>
      <c r="E78" s="81"/>
      <c r="F78" s="81"/>
      <c r="G78" s="81"/>
      <c r="H78" s="81"/>
      <c r="I78" s="81"/>
      <c r="J78" s="83" t="str">
        <f t="shared" si="2"/>
        <v/>
      </c>
      <c r="K78" s="81"/>
    </row>
    <row r="79" spans="1:11" ht="18.75">
      <c r="A79" s="81"/>
      <c r="B79" s="81"/>
      <c r="C79" s="81"/>
      <c r="D79" s="85" t="str">
        <f>IF(B79="","",IF(ISNUMBER(K79),K79,IFERROR(IF(INDEX('6. C1_VTVL'!$E$3:$E$202,MATCH(B79,'6. C1_VTVL'!$A$3:$A$202,0))="","",INDEX('6. C1_VTVL'!$E$3:$E$202,MATCH(B79,'6. C1_VTVL'!$A$3:$A$202,0))),"")))</f>
        <v/>
      </c>
      <c r="E79" s="81"/>
      <c r="F79" s="81"/>
      <c r="G79" s="81"/>
      <c r="H79" s="81"/>
      <c r="I79" s="81"/>
      <c r="J79" s="83" t="str">
        <f t="shared" si="2"/>
        <v/>
      </c>
      <c r="K79" s="81"/>
    </row>
    <row r="80" spans="1:11" ht="18.75">
      <c r="A80" s="81"/>
      <c r="B80" s="81"/>
      <c r="C80" s="81"/>
      <c r="D80" s="85" t="str">
        <f>IF(B80="","",IF(ISNUMBER(K80),K80,IFERROR(IF(INDEX('6. C1_VTVL'!$E$3:$E$202,MATCH(B80,'6. C1_VTVL'!$A$3:$A$202,0))="","",INDEX('6. C1_VTVL'!$E$3:$E$202,MATCH(B80,'6. C1_VTVL'!$A$3:$A$202,0))),"")))</f>
        <v/>
      </c>
      <c r="E80" s="81"/>
      <c r="F80" s="81"/>
      <c r="G80" s="81"/>
      <c r="H80" s="81"/>
      <c r="I80" s="81"/>
      <c r="J80" s="83" t="str">
        <f t="shared" si="2"/>
        <v/>
      </c>
      <c r="K80" s="81"/>
    </row>
    <row r="81" spans="1:11" ht="18.75">
      <c r="A81" s="81"/>
      <c r="B81" s="81"/>
      <c r="C81" s="81"/>
      <c r="D81" s="85" t="str">
        <f>IF(B81="","",IF(ISNUMBER(K81),K81,IFERROR(IF(INDEX('6. C1_VTVL'!$E$3:$E$202,MATCH(B81,'6. C1_VTVL'!$A$3:$A$202,0))="","",INDEX('6. C1_VTVL'!$E$3:$E$202,MATCH(B81,'6. C1_VTVL'!$A$3:$A$202,0))),"")))</f>
        <v/>
      </c>
      <c r="E81" s="81"/>
      <c r="F81" s="81"/>
      <c r="G81" s="81"/>
      <c r="H81" s="81"/>
      <c r="I81" s="81"/>
      <c r="J81" s="83" t="str">
        <f t="shared" si="2"/>
        <v/>
      </c>
      <c r="K81" s="81"/>
    </row>
    <row r="82" spans="1:11" ht="18.75">
      <c r="A82" s="81"/>
      <c r="B82" s="81"/>
      <c r="C82" s="81"/>
      <c r="D82" s="85" t="str">
        <f>IF(B82="","",IF(ISNUMBER(K82),K82,IFERROR(IF(INDEX('6. C1_VTVL'!$E$3:$E$202,MATCH(B82,'6. C1_VTVL'!$A$3:$A$202,0))="","",INDEX('6. C1_VTVL'!$E$3:$E$202,MATCH(B82,'6. C1_VTVL'!$A$3:$A$202,0))),"")))</f>
        <v/>
      </c>
      <c r="E82" s="81"/>
      <c r="F82" s="81"/>
      <c r="G82" s="81"/>
      <c r="H82" s="81"/>
      <c r="I82" s="81"/>
      <c r="J82" s="83" t="str">
        <f t="shared" si="2"/>
        <v/>
      </c>
      <c r="K82" s="81"/>
    </row>
    <row r="83" spans="1:11" ht="18.75">
      <c r="A83" s="81"/>
      <c r="B83" s="81"/>
      <c r="C83" s="81"/>
      <c r="D83" s="85" t="str">
        <f>IF(B83="","",IF(ISNUMBER(K83),K83,IFERROR(IF(INDEX('6. C1_VTVL'!$E$3:$E$202,MATCH(B83,'6. C1_VTVL'!$A$3:$A$202,0))="","",INDEX('6. C1_VTVL'!$E$3:$E$202,MATCH(B83,'6. C1_VTVL'!$A$3:$A$202,0))),"")))</f>
        <v/>
      </c>
      <c r="E83" s="81"/>
      <c r="F83" s="81"/>
      <c r="G83" s="81"/>
      <c r="H83" s="81"/>
      <c r="I83" s="81"/>
      <c r="J83" s="83" t="str">
        <f t="shared" si="2"/>
        <v/>
      </c>
      <c r="K83" s="81"/>
    </row>
    <row r="84" spans="1:11" ht="18.75">
      <c r="A84" s="81"/>
      <c r="B84" s="81"/>
      <c r="C84" s="81"/>
      <c r="D84" s="85" t="str">
        <f>IF(B84="","",IF(ISNUMBER(K84),K84,IFERROR(IF(INDEX('6. C1_VTVL'!$E$3:$E$202,MATCH(B84,'6. C1_VTVL'!$A$3:$A$202,0))="","",INDEX('6. C1_VTVL'!$E$3:$E$202,MATCH(B84,'6. C1_VTVL'!$A$3:$A$202,0))),"")))</f>
        <v/>
      </c>
      <c r="E84" s="81"/>
      <c r="F84" s="81"/>
      <c r="G84" s="81"/>
      <c r="H84" s="81"/>
      <c r="I84" s="81"/>
      <c r="J84" s="83" t="str">
        <f t="shared" si="2"/>
        <v/>
      </c>
      <c r="K84" s="81"/>
    </row>
    <row r="85" spans="1:11" ht="18.75">
      <c r="A85" s="81"/>
      <c r="B85" s="81"/>
      <c r="C85" s="81"/>
      <c r="D85" s="85" t="str">
        <f>IF(B85="","",IF(ISNUMBER(K85),K85,IFERROR(IF(INDEX('6. C1_VTVL'!$E$3:$E$202,MATCH(B85,'6. C1_VTVL'!$A$3:$A$202,0))="","",INDEX('6. C1_VTVL'!$E$3:$E$202,MATCH(B85,'6. C1_VTVL'!$A$3:$A$202,0))),"")))</f>
        <v/>
      </c>
      <c r="E85" s="81"/>
      <c r="F85" s="81"/>
      <c r="G85" s="81"/>
      <c r="H85" s="81"/>
      <c r="I85" s="81"/>
      <c r="J85" s="83" t="str">
        <f t="shared" si="2"/>
        <v/>
      </c>
      <c r="K85" s="81"/>
    </row>
    <row r="86" spans="1:11" ht="18.75">
      <c r="A86" s="81"/>
      <c r="B86" s="81"/>
      <c r="C86" s="81"/>
      <c r="D86" s="85" t="str">
        <f>IF(B86="","",IF(ISNUMBER(K86),K86,IFERROR(IF(INDEX('6. C1_VTVL'!$E$3:$E$202,MATCH(B86,'6. C1_VTVL'!$A$3:$A$202,0))="","",INDEX('6. C1_VTVL'!$E$3:$E$202,MATCH(B86,'6. C1_VTVL'!$A$3:$A$202,0))),"")))</f>
        <v/>
      </c>
      <c r="E86" s="81"/>
      <c r="F86" s="81"/>
      <c r="G86" s="81"/>
      <c r="H86" s="81"/>
      <c r="I86" s="81"/>
      <c r="J86" s="83" t="str">
        <f t="shared" si="2"/>
        <v/>
      </c>
      <c r="K86" s="81"/>
    </row>
    <row r="87" spans="1:11" ht="18.75">
      <c r="A87" s="81"/>
      <c r="B87" s="81"/>
      <c r="C87" s="81"/>
      <c r="D87" s="85" t="str">
        <f>IF(B87="","",IF(ISNUMBER(K87),K87,IFERROR(IF(INDEX('6. C1_VTVL'!$E$3:$E$202,MATCH(B87,'6. C1_VTVL'!$A$3:$A$202,0))="","",INDEX('6. C1_VTVL'!$E$3:$E$202,MATCH(B87,'6. C1_VTVL'!$A$3:$A$202,0))),"")))</f>
        <v/>
      </c>
      <c r="E87" s="81"/>
      <c r="F87" s="81"/>
      <c r="G87" s="81"/>
      <c r="H87" s="81"/>
      <c r="I87" s="81"/>
      <c r="J87" s="83" t="str">
        <f t="shared" si="2"/>
        <v/>
      </c>
      <c r="K87" s="81"/>
    </row>
    <row r="88" spans="1:11" ht="18.75">
      <c r="A88" s="81"/>
      <c r="B88" s="81"/>
      <c r="C88" s="81"/>
      <c r="D88" s="85" t="str">
        <f>IF(B88="","",IF(ISNUMBER(K88),K88,IFERROR(IF(INDEX('6. C1_VTVL'!$E$3:$E$202,MATCH(B88,'6. C1_VTVL'!$A$3:$A$202,0))="","",INDEX('6. C1_VTVL'!$E$3:$E$202,MATCH(B88,'6. C1_VTVL'!$A$3:$A$202,0))),"")))</f>
        <v/>
      </c>
      <c r="E88" s="81"/>
      <c r="F88" s="81"/>
      <c r="G88" s="81"/>
      <c r="H88" s="81"/>
      <c r="I88" s="81"/>
      <c r="J88" s="83" t="str">
        <f t="shared" si="2"/>
        <v/>
      </c>
      <c r="K88" s="81"/>
    </row>
    <row r="89" spans="1:11" ht="18.75">
      <c r="A89" s="81"/>
      <c r="B89" s="81"/>
      <c r="C89" s="81"/>
      <c r="D89" s="85" t="str">
        <f>IF(B89="","",IF(ISNUMBER(K89),K89,IFERROR(IF(INDEX('6. C1_VTVL'!$E$3:$E$202,MATCH(B89,'6. C1_VTVL'!$A$3:$A$202,0))="","",INDEX('6. C1_VTVL'!$E$3:$E$202,MATCH(B89,'6. C1_VTVL'!$A$3:$A$202,0))),"")))</f>
        <v/>
      </c>
      <c r="E89" s="81"/>
      <c r="F89" s="81"/>
      <c r="G89" s="81"/>
      <c r="H89" s="81"/>
      <c r="I89" s="81"/>
      <c r="J89" s="83" t="str">
        <f t="shared" si="2"/>
        <v/>
      </c>
      <c r="K89" s="81"/>
    </row>
    <row r="90" spans="1:11" ht="18.75">
      <c r="A90" s="81"/>
      <c r="B90" s="81"/>
      <c r="C90" s="81"/>
      <c r="D90" s="85" t="str">
        <f>IF(B90="","",IF(ISNUMBER(K90),K90,IFERROR(IF(INDEX('6. C1_VTVL'!$E$3:$E$202,MATCH(B90,'6. C1_VTVL'!$A$3:$A$202,0))="","",INDEX('6. C1_VTVL'!$E$3:$E$202,MATCH(B90,'6. C1_VTVL'!$A$3:$A$202,0))),"")))</f>
        <v/>
      </c>
      <c r="E90" s="81"/>
      <c r="F90" s="81"/>
      <c r="G90" s="81"/>
      <c r="H90" s="81"/>
      <c r="I90" s="81"/>
      <c r="J90" s="83" t="str">
        <f t="shared" si="2"/>
        <v/>
      </c>
      <c r="K90" s="81"/>
    </row>
    <row r="91" spans="1:11" ht="18.75">
      <c r="A91" s="81"/>
      <c r="B91" s="81"/>
      <c r="C91" s="81"/>
      <c r="D91" s="85" t="str">
        <f>IF(B91="","",IF(ISNUMBER(K91),K91,IFERROR(IF(INDEX('6. C1_VTVL'!$E$3:$E$202,MATCH(B91,'6. C1_VTVL'!$A$3:$A$202,0))="","",INDEX('6. C1_VTVL'!$E$3:$E$202,MATCH(B91,'6. C1_VTVL'!$A$3:$A$202,0))),"")))</f>
        <v/>
      </c>
      <c r="E91" s="81"/>
      <c r="F91" s="81"/>
      <c r="G91" s="81"/>
      <c r="H91" s="81"/>
      <c r="I91" s="81"/>
      <c r="J91" s="83" t="str">
        <f t="shared" si="2"/>
        <v/>
      </c>
      <c r="K91" s="81"/>
    </row>
    <row r="92" spans="1:11" ht="18.75">
      <c r="A92" s="81"/>
      <c r="B92" s="81"/>
      <c r="C92" s="81"/>
      <c r="D92" s="85" t="str">
        <f>IF(B92="","",IF(ISNUMBER(K92),K92,IFERROR(IF(INDEX('6. C1_VTVL'!$E$3:$E$202,MATCH(B92,'6. C1_VTVL'!$A$3:$A$202,0))="","",INDEX('6. C1_VTVL'!$E$3:$E$202,MATCH(B92,'6. C1_VTVL'!$A$3:$A$202,0))),"")))</f>
        <v/>
      </c>
      <c r="E92" s="81"/>
      <c r="F92" s="81"/>
      <c r="G92" s="81"/>
      <c r="H92" s="81"/>
      <c r="I92" s="81"/>
      <c r="J92" s="83" t="str">
        <f t="shared" si="2"/>
        <v/>
      </c>
      <c r="K92" s="81"/>
    </row>
    <row r="93" spans="1:11" ht="18.75">
      <c r="A93" s="81"/>
      <c r="B93" s="81"/>
      <c r="C93" s="81"/>
      <c r="D93" s="85" t="str">
        <f>IF(B93="","",IF(ISNUMBER(K93),K93,IFERROR(IF(INDEX('6. C1_VTVL'!$E$3:$E$202,MATCH(B93,'6. C1_VTVL'!$A$3:$A$202,0))="","",INDEX('6. C1_VTVL'!$E$3:$E$202,MATCH(B93,'6. C1_VTVL'!$A$3:$A$202,0))),"")))</f>
        <v/>
      </c>
      <c r="E93" s="81"/>
      <c r="F93" s="81"/>
      <c r="G93" s="81"/>
      <c r="H93" s="81"/>
      <c r="I93" s="81"/>
      <c r="J93" s="83" t="str">
        <f t="shared" si="2"/>
        <v/>
      </c>
      <c r="K93" s="81"/>
    </row>
    <row r="94" spans="1:11" ht="18.75">
      <c r="A94" s="81"/>
      <c r="B94" s="81"/>
      <c r="C94" s="81"/>
      <c r="D94" s="85" t="str">
        <f>IF(B94="","",IF(ISNUMBER(K94),K94,IFERROR(IF(INDEX('6. C1_VTVL'!$E$3:$E$202,MATCH(B94,'6. C1_VTVL'!$A$3:$A$202,0))="","",INDEX('6. C1_VTVL'!$E$3:$E$202,MATCH(B94,'6. C1_VTVL'!$A$3:$A$202,0))),"")))</f>
        <v/>
      </c>
      <c r="E94" s="81"/>
      <c r="F94" s="81"/>
      <c r="G94" s="81"/>
      <c r="H94" s="81"/>
      <c r="I94" s="81"/>
      <c r="J94" s="83" t="str">
        <f t="shared" si="2"/>
        <v/>
      </c>
      <c r="K94" s="81"/>
    </row>
    <row r="95" spans="1:11" ht="18.75">
      <c r="A95" s="81"/>
      <c r="B95" s="81"/>
      <c r="C95" s="81"/>
      <c r="D95" s="85" t="str">
        <f>IF(B95="","",IF(ISNUMBER(K95),K95,IFERROR(IF(INDEX('6. C1_VTVL'!$E$3:$E$202,MATCH(B95,'6. C1_VTVL'!$A$3:$A$202,0))="","",INDEX('6. C1_VTVL'!$E$3:$E$202,MATCH(B95,'6. C1_VTVL'!$A$3:$A$202,0))),"")))</f>
        <v/>
      </c>
      <c r="E95" s="81"/>
      <c r="F95" s="81"/>
      <c r="G95" s="81"/>
      <c r="H95" s="81"/>
      <c r="I95" s="81"/>
      <c r="J95" s="83" t="str">
        <f t="shared" si="2"/>
        <v/>
      </c>
      <c r="K95" s="81"/>
    </row>
    <row r="96" spans="1:11" ht="18.75">
      <c r="A96" s="81"/>
      <c r="B96" s="81"/>
      <c r="C96" s="81"/>
      <c r="D96" s="85" t="str">
        <f>IF(B96="","",IF(ISNUMBER(K96),K96,IFERROR(IF(INDEX('6. C1_VTVL'!$E$3:$E$202,MATCH(B96,'6. C1_VTVL'!$A$3:$A$202,0))="","",INDEX('6. C1_VTVL'!$E$3:$E$202,MATCH(B96,'6. C1_VTVL'!$A$3:$A$202,0))),"")))</f>
        <v/>
      </c>
      <c r="E96" s="81"/>
      <c r="F96" s="81"/>
      <c r="G96" s="81"/>
      <c r="H96" s="81"/>
      <c r="I96" s="81"/>
      <c r="J96" s="83" t="str">
        <f t="shared" si="2"/>
        <v/>
      </c>
      <c r="K96" s="81"/>
    </row>
    <row r="97" spans="1:11" ht="18.75">
      <c r="A97" s="81"/>
      <c r="B97" s="81"/>
      <c r="C97" s="81"/>
      <c r="D97" s="85" t="str">
        <f>IF(B97="","",IF(ISNUMBER(K97),K97,IFERROR(IF(INDEX('6. C1_VTVL'!$E$3:$E$202,MATCH(B97,'6. C1_VTVL'!$A$3:$A$202,0))="","",INDEX('6. C1_VTVL'!$E$3:$E$202,MATCH(B97,'6. C1_VTVL'!$A$3:$A$202,0))),"")))</f>
        <v/>
      </c>
      <c r="E97" s="81"/>
      <c r="F97" s="81"/>
      <c r="G97" s="81"/>
      <c r="H97" s="81"/>
      <c r="I97" s="81"/>
      <c r="J97" s="83" t="str">
        <f t="shared" si="2"/>
        <v/>
      </c>
      <c r="K97" s="81"/>
    </row>
    <row r="98" spans="1:11" ht="18.75">
      <c r="A98" s="81"/>
      <c r="B98" s="81"/>
      <c r="C98" s="81"/>
      <c r="D98" s="85" t="str">
        <f>IF(B98="","",IF(ISNUMBER(K98),K98,IFERROR(IF(INDEX('6. C1_VTVL'!$E$3:$E$202,MATCH(B98,'6. C1_VTVL'!$A$3:$A$202,0))="","",INDEX('6. C1_VTVL'!$E$3:$E$202,MATCH(B98,'6. C1_VTVL'!$A$3:$A$202,0))),"")))</f>
        <v/>
      </c>
      <c r="E98" s="81"/>
      <c r="F98" s="81"/>
      <c r="G98" s="81"/>
      <c r="H98" s="81"/>
      <c r="I98" s="81"/>
      <c r="J98" s="83" t="str">
        <f t="shared" si="2"/>
        <v/>
      </c>
      <c r="K98" s="81"/>
    </row>
    <row r="99" spans="1:11" ht="18.75">
      <c r="A99" s="81"/>
      <c r="B99" s="81"/>
      <c r="C99" s="81"/>
      <c r="D99" s="85" t="str">
        <f>IF(B99="","",IF(ISNUMBER(K99),K99,IFERROR(IF(INDEX('6. C1_VTVL'!$E$3:$E$202,MATCH(B99,'6. C1_VTVL'!$A$3:$A$202,0))="","",INDEX('6. C1_VTVL'!$E$3:$E$202,MATCH(B99,'6. C1_VTVL'!$A$3:$A$202,0))),"")))</f>
        <v/>
      </c>
      <c r="E99" s="81"/>
      <c r="F99" s="81"/>
      <c r="G99" s="81"/>
      <c r="H99" s="81"/>
      <c r="I99" s="81"/>
      <c r="J99" s="83" t="str">
        <f t="shared" ref="J99:J130" si="3">IF(A99="","",IF(COUNTIF($A$3:$A$202,A99)&gt;1,"TRÙNG MÃ NGUỒN LỰC",IF(G99="","THIẾU NƠI TÍNH BIÊN CHẾ",IF(OR(D99="",E99="",F99="",H99="",I99&lt;&gt;"Đã kiểm chứng"),"Chưa đủ căn cứ",IF(E99+F99&gt;D99,"Vượt quỹ giờ","Đạt")))))</f>
        <v/>
      </c>
      <c r="K99" s="81"/>
    </row>
    <row r="100" spans="1:11" ht="18.75">
      <c r="A100" s="81"/>
      <c r="B100" s="81"/>
      <c r="C100" s="81"/>
      <c r="D100" s="85" t="str">
        <f>IF(B100="","",IF(ISNUMBER(K100),K100,IFERROR(IF(INDEX('6. C1_VTVL'!$E$3:$E$202,MATCH(B100,'6. C1_VTVL'!$A$3:$A$202,0))="","",INDEX('6. C1_VTVL'!$E$3:$E$202,MATCH(B100,'6. C1_VTVL'!$A$3:$A$202,0))),"")))</f>
        <v/>
      </c>
      <c r="E100" s="81"/>
      <c r="F100" s="81"/>
      <c r="G100" s="81"/>
      <c r="H100" s="81"/>
      <c r="I100" s="81"/>
      <c r="J100" s="83" t="str">
        <f t="shared" si="3"/>
        <v/>
      </c>
      <c r="K100" s="81"/>
    </row>
    <row r="101" spans="1:11" ht="18.75">
      <c r="A101" s="81"/>
      <c r="B101" s="81"/>
      <c r="C101" s="81"/>
      <c r="D101" s="85" t="str">
        <f>IF(B101="","",IF(ISNUMBER(K101),K101,IFERROR(IF(INDEX('6. C1_VTVL'!$E$3:$E$202,MATCH(B101,'6. C1_VTVL'!$A$3:$A$202,0))="","",INDEX('6. C1_VTVL'!$E$3:$E$202,MATCH(B101,'6. C1_VTVL'!$A$3:$A$202,0))),"")))</f>
        <v/>
      </c>
      <c r="E101" s="81"/>
      <c r="F101" s="81"/>
      <c r="G101" s="81"/>
      <c r="H101" s="81"/>
      <c r="I101" s="81"/>
      <c r="J101" s="83" t="str">
        <f t="shared" si="3"/>
        <v/>
      </c>
      <c r="K101" s="81"/>
    </row>
    <row r="102" spans="1:11" ht="18.75">
      <c r="A102" s="81"/>
      <c r="B102" s="81"/>
      <c r="C102" s="81"/>
      <c r="D102" s="85" t="str">
        <f>IF(B102="","",IF(ISNUMBER(K102),K102,IFERROR(IF(INDEX('6. C1_VTVL'!$E$3:$E$202,MATCH(B102,'6. C1_VTVL'!$A$3:$A$202,0))="","",INDEX('6. C1_VTVL'!$E$3:$E$202,MATCH(B102,'6. C1_VTVL'!$A$3:$A$202,0))),"")))</f>
        <v/>
      </c>
      <c r="E102" s="81"/>
      <c r="F102" s="81"/>
      <c r="G102" s="81"/>
      <c r="H102" s="81"/>
      <c r="I102" s="81"/>
      <c r="J102" s="83" t="str">
        <f t="shared" si="3"/>
        <v/>
      </c>
      <c r="K102" s="81"/>
    </row>
    <row r="103" spans="1:11" ht="18.75">
      <c r="A103" s="81"/>
      <c r="B103" s="81"/>
      <c r="C103" s="81"/>
      <c r="D103" s="85" t="str">
        <f>IF(B103="","",IF(ISNUMBER(K103),K103,IFERROR(IF(INDEX('6. C1_VTVL'!$E$3:$E$202,MATCH(B103,'6. C1_VTVL'!$A$3:$A$202,0))="","",INDEX('6. C1_VTVL'!$E$3:$E$202,MATCH(B103,'6. C1_VTVL'!$A$3:$A$202,0))),"")))</f>
        <v/>
      </c>
      <c r="E103" s="81"/>
      <c r="F103" s="81"/>
      <c r="G103" s="81"/>
      <c r="H103" s="81"/>
      <c r="I103" s="81"/>
      <c r="J103" s="83" t="str">
        <f t="shared" si="3"/>
        <v/>
      </c>
      <c r="K103" s="81"/>
    </row>
    <row r="104" spans="1:11" ht="18.75">
      <c r="A104" s="81"/>
      <c r="B104" s="81"/>
      <c r="C104" s="81"/>
      <c r="D104" s="85" t="str">
        <f>IF(B104="","",IF(ISNUMBER(K104),K104,IFERROR(IF(INDEX('6. C1_VTVL'!$E$3:$E$202,MATCH(B104,'6. C1_VTVL'!$A$3:$A$202,0))="","",INDEX('6. C1_VTVL'!$E$3:$E$202,MATCH(B104,'6. C1_VTVL'!$A$3:$A$202,0))),"")))</f>
        <v/>
      </c>
      <c r="E104" s="81"/>
      <c r="F104" s="81"/>
      <c r="G104" s="81"/>
      <c r="H104" s="81"/>
      <c r="I104" s="81"/>
      <c r="J104" s="83" t="str">
        <f t="shared" si="3"/>
        <v/>
      </c>
      <c r="K104" s="81"/>
    </row>
    <row r="105" spans="1:11" ht="18.75">
      <c r="A105" s="81"/>
      <c r="B105" s="81"/>
      <c r="C105" s="81"/>
      <c r="D105" s="85" t="str">
        <f>IF(B105="","",IF(ISNUMBER(K105),K105,IFERROR(IF(INDEX('6. C1_VTVL'!$E$3:$E$202,MATCH(B105,'6. C1_VTVL'!$A$3:$A$202,0))="","",INDEX('6. C1_VTVL'!$E$3:$E$202,MATCH(B105,'6. C1_VTVL'!$A$3:$A$202,0))),"")))</f>
        <v/>
      </c>
      <c r="E105" s="81"/>
      <c r="F105" s="81"/>
      <c r="G105" s="81"/>
      <c r="H105" s="81"/>
      <c r="I105" s="81"/>
      <c r="J105" s="83" t="str">
        <f t="shared" si="3"/>
        <v/>
      </c>
      <c r="K105" s="81"/>
    </row>
    <row r="106" spans="1:11" ht="18.75">
      <c r="A106" s="81"/>
      <c r="B106" s="81"/>
      <c r="C106" s="81"/>
      <c r="D106" s="85" t="str">
        <f>IF(B106="","",IF(ISNUMBER(K106),K106,IFERROR(IF(INDEX('6. C1_VTVL'!$E$3:$E$202,MATCH(B106,'6. C1_VTVL'!$A$3:$A$202,0))="","",INDEX('6. C1_VTVL'!$E$3:$E$202,MATCH(B106,'6. C1_VTVL'!$A$3:$A$202,0))),"")))</f>
        <v/>
      </c>
      <c r="E106" s="81"/>
      <c r="F106" s="81"/>
      <c r="G106" s="81"/>
      <c r="H106" s="81"/>
      <c r="I106" s="81"/>
      <c r="J106" s="83" t="str">
        <f t="shared" si="3"/>
        <v/>
      </c>
      <c r="K106" s="81"/>
    </row>
    <row r="107" spans="1:11" ht="18.75">
      <c r="A107" s="81"/>
      <c r="B107" s="81"/>
      <c r="C107" s="81"/>
      <c r="D107" s="85" t="str">
        <f>IF(B107="","",IF(ISNUMBER(K107),K107,IFERROR(IF(INDEX('6. C1_VTVL'!$E$3:$E$202,MATCH(B107,'6. C1_VTVL'!$A$3:$A$202,0))="","",INDEX('6. C1_VTVL'!$E$3:$E$202,MATCH(B107,'6. C1_VTVL'!$A$3:$A$202,0))),"")))</f>
        <v/>
      </c>
      <c r="E107" s="81"/>
      <c r="F107" s="81"/>
      <c r="G107" s="81"/>
      <c r="H107" s="81"/>
      <c r="I107" s="81"/>
      <c r="J107" s="83" t="str">
        <f t="shared" si="3"/>
        <v/>
      </c>
      <c r="K107" s="81"/>
    </row>
    <row r="108" spans="1:11" ht="18.75">
      <c r="A108" s="81"/>
      <c r="B108" s="81"/>
      <c r="C108" s="81"/>
      <c r="D108" s="85" t="str">
        <f>IF(B108="","",IF(ISNUMBER(K108),K108,IFERROR(IF(INDEX('6. C1_VTVL'!$E$3:$E$202,MATCH(B108,'6. C1_VTVL'!$A$3:$A$202,0))="","",INDEX('6. C1_VTVL'!$E$3:$E$202,MATCH(B108,'6. C1_VTVL'!$A$3:$A$202,0))),"")))</f>
        <v/>
      </c>
      <c r="E108" s="81"/>
      <c r="F108" s="81"/>
      <c r="G108" s="81"/>
      <c r="H108" s="81"/>
      <c r="I108" s="81"/>
      <c r="J108" s="83" t="str">
        <f t="shared" si="3"/>
        <v/>
      </c>
      <c r="K108" s="81"/>
    </row>
    <row r="109" spans="1:11" ht="18.75">
      <c r="A109" s="81"/>
      <c r="B109" s="81"/>
      <c r="C109" s="81"/>
      <c r="D109" s="85" t="str">
        <f>IF(B109="","",IF(ISNUMBER(K109),K109,IFERROR(IF(INDEX('6. C1_VTVL'!$E$3:$E$202,MATCH(B109,'6. C1_VTVL'!$A$3:$A$202,0))="","",INDEX('6. C1_VTVL'!$E$3:$E$202,MATCH(B109,'6. C1_VTVL'!$A$3:$A$202,0))),"")))</f>
        <v/>
      </c>
      <c r="E109" s="81"/>
      <c r="F109" s="81"/>
      <c r="G109" s="81"/>
      <c r="H109" s="81"/>
      <c r="I109" s="81"/>
      <c r="J109" s="83" t="str">
        <f t="shared" si="3"/>
        <v/>
      </c>
      <c r="K109" s="81"/>
    </row>
    <row r="110" spans="1:11" ht="18.75">
      <c r="A110" s="81"/>
      <c r="B110" s="81"/>
      <c r="C110" s="81"/>
      <c r="D110" s="85" t="str">
        <f>IF(B110="","",IF(ISNUMBER(K110),K110,IFERROR(IF(INDEX('6. C1_VTVL'!$E$3:$E$202,MATCH(B110,'6. C1_VTVL'!$A$3:$A$202,0))="","",INDEX('6. C1_VTVL'!$E$3:$E$202,MATCH(B110,'6. C1_VTVL'!$A$3:$A$202,0))),"")))</f>
        <v/>
      </c>
      <c r="E110" s="81"/>
      <c r="F110" s="81"/>
      <c r="G110" s="81"/>
      <c r="H110" s="81"/>
      <c r="I110" s="81"/>
      <c r="J110" s="83" t="str">
        <f t="shared" si="3"/>
        <v/>
      </c>
      <c r="K110" s="81"/>
    </row>
    <row r="111" spans="1:11" ht="18.75">
      <c r="A111" s="81"/>
      <c r="B111" s="81"/>
      <c r="C111" s="81"/>
      <c r="D111" s="85" t="str">
        <f>IF(B111="","",IF(ISNUMBER(K111),K111,IFERROR(IF(INDEX('6. C1_VTVL'!$E$3:$E$202,MATCH(B111,'6. C1_VTVL'!$A$3:$A$202,0))="","",INDEX('6. C1_VTVL'!$E$3:$E$202,MATCH(B111,'6. C1_VTVL'!$A$3:$A$202,0))),"")))</f>
        <v/>
      </c>
      <c r="E111" s="81"/>
      <c r="F111" s="81"/>
      <c r="G111" s="81"/>
      <c r="H111" s="81"/>
      <c r="I111" s="81"/>
      <c r="J111" s="83" t="str">
        <f t="shared" si="3"/>
        <v/>
      </c>
      <c r="K111" s="81"/>
    </row>
    <row r="112" spans="1:11" ht="18.75">
      <c r="A112" s="81"/>
      <c r="B112" s="81"/>
      <c r="C112" s="81"/>
      <c r="D112" s="85" t="str">
        <f>IF(B112="","",IF(ISNUMBER(K112),K112,IFERROR(IF(INDEX('6. C1_VTVL'!$E$3:$E$202,MATCH(B112,'6. C1_VTVL'!$A$3:$A$202,0))="","",INDEX('6. C1_VTVL'!$E$3:$E$202,MATCH(B112,'6. C1_VTVL'!$A$3:$A$202,0))),"")))</f>
        <v/>
      </c>
      <c r="E112" s="81"/>
      <c r="F112" s="81"/>
      <c r="G112" s="81"/>
      <c r="H112" s="81"/>
      <c r="I112" s="81"/>
      <c r="J112" s="83" t="str">
        <f t="shared" si="3"/>
        <v/>
      </c>
      <c r="K112" s="81"/>
    </row>
    <row r="113" spans="1:11" ht="18.75">
      <c r="A113" s="81"/>
      <c r="B113" s="81"/>
      <c r="C113" s="81"/>
      <c r="D113" s="85" t="str">
        <f>IF(B113="","",IF(ISNUMBER(K113),K113,IFERROR(IF(INDEX('6. C1_VTVL'!$E$3:$E$202,MATCH(B113,'6. C1_VTVL'!$A$3:$A$202,0))="","",INDEX('6. C1_VTVL'!$E$3:$E$202,MATCH(B113,'6. C1_VTVL'!$A$3:$A$202,0))),"")))</f>
        <v/>
      </c>
      <c r="E113" s="81"/>
      <c r="F113" s="81"/>
      <c r="G113" s="81"/>
      <c r="H113" s="81"/>
      <c r="I113" s="81"/>
      <c r="J113" s="83" t="str">
        <f t="shared" si="3"/>
        <v/>
      </c>
      <c r="K113" s="81"/>
    </row>
    <row r="114" spans="1:11" ht="18.75">
      <c r="A114" s="81"/>
      <c r="B114" s="81"/>
      <c r="C114" s="81"/>
      <c r="D114" s="85" t="str">
        <f>IF(B114="","",IF(ISNUMBER(K114),K114,IFERROR(IF(INDEX('6. C1_VTVL'!$E$3:$E$202,MATCH(B114,'6. C1_VTVL'!$A$3:$A$202,0))="","",INDEX('6. C1_VTVL'!$E$3:$E$202,MATCH(B114,'6. C1_VTVL'!$A$3:$A$202,0))),"")))</f>
        <v/>
      </c>
      <c r="E114" s="81"/>
      <c r="F114" s="81"/>
      <c r="G114" s="81"/>
      <c r="H114" s="81"/>
      <c r="I114" s="81"/>
      <c r="J114" s="83" t="str">
        <f t="shared" si="3"/>
        <v/>
      </c>
      <c r="K114" s="81"/>
    </row>
    <row r="115" spans="1:11" ht="18.75">
      <c r="A115" s="81"/>
      <c r="B115" s="81"/>
      <c r="C115" s="81"/>
      <c r="D115" s="85" t="str">
        <f>IF(B115="","",IF(ISNUMBER(K115),K115,IFERROR(IF(INDEX('6. C1_VTVL'!$E$3:$E$202,MATCH(B115,'6. C1_VTVL'!$A$3:$A$202,0))="","",INDEX('6. C1_VTVL'!$E$3:$E$202,MATCH(B115,'6. C1_VTVL'!$A$3:$A$202,0))),"")))</f>
        <v/>
      </c>
      <c r="E115" s="81"/>
      <c r="F115" s="81"/>
      <c r="G115" s="81"/>
      <c r="H115" s="81"/>
      <c r="I115" s="81"/>
      <c r="J115" s="83" t="str">
        <f t="shared" si="3"/>
        <v/>
      </c>
      <c r="K115" s="81"/>
    </row>
    <row r="116" spans="1:11" ht="18.75">
      <c r="A116" s="81"/>
      <c r="B116" s="81"/>
      <c r="C116" s="81"/>
      <c r="D116" s="85" t="str">
        <f>IF(B116="","",IF(ISNUMBER(K116),K116,IFERROR(IF(INDEX('6. C1_VTVL'!$E$3:$E$202,MATCH(B116,'6. C1_VTVL'!$A$3:$A$202,0))="","",INDEX('6. C1_VTVL'!$E$3:$E$202,MATCH(B116,'6. C1_VTVL'!$A$3:$A$202,0))),"")))</f>
        <v/>
      </c>
      <c r="E116" s="81"/>
      <c r="F116" s="81"/>
      <c r="G116" s="81"/>
      <c r="H116" s="81"/>
      <c r="I116" s="81"/>
      <c r="J116" s="83" t="str">
        <f t="shared" si="3"/>
        <v/>
      </c>
      <c r="K116" s="81"/>
    </row>
    <row r="117" spans="1:11" ht="18.75">
      <c r="A117" s="81"/>
      <c r="B117" s="81"/>
      <c r="C117" s="81"/>
      <c r="D117" s="85" t="str">
        <f>IF(B117="","",IF(ISNUMBER(K117),K117,IFERROR(IF(INDEX('6. C1_VTVL'!$E$3:$E$202,MATCH(B117,'6. C1_VTVL'!$A$3:$A$202,0))="","",INDEX('6. C1_VTVL'!$E$3:$E$202,MATCH(B117,'6. C1_VTVL'!$A$3:$A$202,0))),"")))</f>
        <v/>
      </c>
      <c r="E117" s="81"/>
      <c r="F117" s="81"/>
      <c r="G117" s="81"/>
      <c r="H117" s="81"/>
      <c r="I117" s="81"/>
      <c r="J117" s="83" t="str">
        <f t="shared" si="3"/>
        <v/>
      </c>
      <c r="K117" s="81"/>
    </row>
    <row r="118" spans="1:11" ht="18.75">
      <c r="A118" s="81"/>
      <c r="B118" s="81"/>
      <c r="C118" s="81"/>
      <c r="D118" s="85" t="str">
        <f>IF(B118="","",IF(ISNUMBER(K118),K118,IFERROR(IF(INDEX('6. C1_VTVL'!$E$3:$E$202,MATCH(B118,'6. C1_VTVL'!$A$3:$A$202,0))="","",INDEX('6. C1_VTVL'!$E$3:$E$202,MATCH(B118,'6. C1_VTVL'!$A$3:$A$202,0))),"")))</f>
        <v/>
      </c>
      <c r="E118" s="81"/>
      <c r="F118" s="81"/>
      <c r="G118" s="81"/>
      <c r="H118" s="81"/>
      <c r="I118" s="81"/>
      <c r="J118" s="83" t="str">
        <f t="shared" si="3"/>
        <v/>
      </c>
      <c r="K118" s="81"/>
    </row>
    <row r="119" spans="1:11" ht="18.75">
      <c r="A119" s="81"/>
      <c r="B119" s="81"/>
      <c r="C119" s="81"/>
      <c r="D119" s="85" t="str">
        <f>IF(B119="","",IF(ISNUMBER(K119),K119,IFERROR(IF(INDEX('6. C1_VTVL'!$E$3:$E$202,MATCH(B119,'6. C1_VTVL'!$A$3:$A$202,0))="","",INDEX('6. C1_VTVL'!$E$3:$E$202,MATCH(B119,'6. C1_VTVL'!$A$3:$A$202,0))),"")))</f>
        <v/>
      </c>
      <c r="E119" s="81"/>
      <c r="F119" s="81"/>
      <c r="G119" s="81"/>
      <c r="H119" s="81"/>
      <c r="I119" s="81"/>
      <c r="J119" s="83" t="str">
        <f t="shared" si="3"/>
        <v/>
      </c>
      <c r="K119" s="81"/>
    </row>
    <row r="120" spans="1:11" ht="18.75">
      <c r="A120" s="81"/>
      <c r="B120" s="81"/>
      <c r="C120" s="81"/>
      <c r="D120" s="85" t="str">
        <f>IF(B120="","",IF(ISNUMBER(K120),K120,IFERROR(IF(INDEX('6. C1_VTVL'!$E$3:$E$202,MATCH(B120,'6. C1_VTVL'!$A$3:$A$202,0))="","",INDEX('6. C1_VTVL'!$E$3:$E$202,MATCH(B120,'6. C1_VTVL'!$A$3:$A$202,0))),"")))</f>
        <v/>
      </c>
      <c r="E120" s="81"/>
      <c r="F120" s="81"/>
      <c r="G120" s="81"/>
      <c r="H120" s="81"/>
      <c r="I120" s="81"/>
      <c r="J120" s="83" t="str">
        <f t="shared" si="3"/>
        <v/>
      </c>
      <c r="K120" s="81"/>
    </row>
    <row r="121" spans="1:11" ht="18.75">
      <c r="A121" s="81"/>
      <c r="B121" s="81"/>
      <c r="C121" s="81"/>
      <c r="D121" s="85" t="str">
        <f>IF(B121="","",IF(ISNUMBER(K121),K121,IFERROR(IF(INDEX('6. C1_VTVL'!$E$3:$E$202,MATCH(B121,'6. C1_VTVL'!$A$3:$A$202,0))="","",INDEX('6. C1_VTVL'!$E$3:$E$202,MATCH(B121,'6. C1_VTVL'!$A$3:$A$202,0))),"")))</f>
        <v/>
      </c>
      <c r="E121" s="81"/>
      <c r="F121" s="81"/>
      <c r="G121" s="81"/>
      <c r="H121" s="81"/>
      <c r="I121" s="81"/>
      <c r="J121" s="83" t="str">
        <f t="shared" si="3"/>
        <v/>
      </c>
      <c r="K121" s="81"/>
    </row>
    <row r="122" spans="1:11" ht="18.75">
      <c r="A122" s="81"/>
      <c r="B122" s="81"/>
      <c r="C122" s="81"/>
      <c r="D122" s="85" t="str">
        <f>IF(B122="","",IF(ISNUMBER(K122),K122,IFERROR(IF(INDEX('6. C1_VTVL'!$E$3:$E$202,MATCH(B122,'6. C1_VTVL'!$A$3:$A$202,0))="","",INDEX('6. C1_VTVL'!$E$3:$E$202,MATCH(B122,'6. C1_VTVL'!$A$3:$A$202,0))),"")))</f>
        <v/>
      </c>
      <c r="E122" s="81"/>
      <c r="F122" s="81"/>
      <c r="G122" s="81"/>
      <c r="H122" s="81"/>
      <c r="I122" s="81"/>
      <c r="J122" s="83" t="str">
        <f t="shared" si="3"/>
        <v/>
      </c>
      <c r="K122" s="81"/>
    </row>
    <row r="123" spans="1:11" ht="18.75">
      <c r="A123" s="81"/>
      <c r="B123" s="81"/>
      <c r="C123" s="81"/>
      <c r="D123" s="85" t="str">
        <f>IF(B123="","",IF(ISNUMBER(K123),K123,IFERROR(IF(INDEX('6. C1_VTVL'!$E$3:$E$202,MATCH(B123,'6. C1_VTVL'!$A$3:$A$202,0))="","",INDEX('6. C1_VTVL'!$E$3:$E$202,MATCH(B123,'6. C1_VTVL'!$A$3:$A$202,0))),"")))</f>
        <v/>
      </c>
      <c r="E123" s="81"/>
      <c r="F123" s="81"/>
      <c r="G123" s="81"/>
      <c r="H123" s="81"/>
      <c r="I123" s="81"/>
      <c r="J123" s="83" t="str">
        <f t="shared" si="3"/>
        <v/>
      </c>
      <c r="K123" s="81"/>
    </row>
    <row r="124" spans="1:11" ht="18.75">
      <c r="A124" s="81"/>
      <c r="B124" s="81"/>
      <c r="C124" s="81"/>
      <c r="D124" s="85" t="str">
        <f>IF(B124="","",IF(ISNUMBER(K124),K124,IFERROR(IF(INDEX('6. C1_VTVL'!$E$3:$E$202,MATCH(B124,'6. C1_VTVL'!$A$3:$A$202,0))="","",INDEX('6. C1_VTVL'!$E$3:$E$202,MATCH(B124,'6. C1_VTVL'!$A$3:$A$202,0))),"")))</f>
        <v/>
      </c>
      <c r="E124" s="81"/>
      <c r="F124" s="81"/>
      <c r="G124" s="81"/>
      <c r="H124" s="81"/>
      <c r="I124" s="81"/>
      <c r="J124" s="83" t="str">
        <f t="shared" si="3"/>
        <v/>
      </c>
      <c r="K124" s="81"/>
    </row>
    <row r="125" spans="1:11" ht="18.75">
      <c r="A125" s="81"/>
      <c r="B125" s="81"/>
      <c r="C125" s="81"/>
      <c r="D125" s="85" t="str">
        <f>IF(B125="","",IF(ISNUMBER(K125),K125,IFERROR(IF(INDEX('6. C1_VTVL'!$E$3:$E$202,MATCH(B125,'6. C1_VTVL'!$A$3:$A$202,0))="","",INDEX('6. C1_VTVL'!$E$3:$E$202,MATCH(B125,'6. C1_VTVL'!$A$3:$A$202,0))),"")))</f>
        <v/>
      </c>
      <c r="E125" s="81"/>
      <c r="F125" s="81"/>
      <c r="G125" s="81"/>
      <c r="H125" s="81"/>
      <c r="I125" s="81"/>
      <c r="J125" s="83" t="str">
        <f t="shared" si="3"/>
        <v/>
      </c>
      <c r="K125" s="81"/>
    </row>
    <row r="126" spans="1:11" ht="18.75">
      <c r="A126" s="81"/>
      <c r="B126" s="81"/>
      <c r="C126" s="81"/>
      <c r="D126" s="85" t="str">
        <f>IF(B126="","",IF(ISNUMBER(K126),K126,IFERROR(IF(INDEX('6. C1_VTVL'!$E$3:$E$202,MATCH(B126,'6. C1_VTVL'!$A$3:$A$202,0))="","",INDEX('6. C1_VTVL'!$E$3:$E$202,MATCH(B126,'6. C1_VTVL'!$A$3:$A$202,0))),"")))</f>
        <v/>
      </c>
      <c r="E126" s="81"/>
      <c r="F126" s="81"/>
      <c r="G126" s="81"/>
      <c r="H126" s="81"/>
      <c r="I126" s="81"/>
      <c r="J126" s="83" t="str">
        <f t="shared" si="3"/>
        <v/>
      </c>
      <c r="K126" s="81"/>
    </row>
    <row r="127" spans="1:11" ht="18.75">
      <c r="A127" s="81"/>
      <c r="B127" s="81"/>
      <c r="C127" s="81"/>
      <c r="D127" s="85" t="str">
        <f>IF(B127="","",IF(ISNUMBER(K127),K127,IFERROR(IF(INDEX('6. C1_VTVL'!$E$3:$E$202,MATCH(B127,'6. C1_VTVL'!$A$3:$A$202,0))="","",INDEX('6. C1_VTVL'!$E$3:$E$202,MATCH(B127,'6. C1_VTVL'!$A$3:$A$202,0))),"")))</f>
        <v/>
      </c>
      <c r="E127" s="81"/>
      <c r="F127" s="81"/>
      <c r="G127" s="81"/>
      <c r="H127" s="81"/>
      <c r="I127" s="81"/>
      <c r="J127" s="83" t="str">
        <f t="shared" si="3"/>
        <v/>
      </c>
      <c r="K127" s="81"/>
    </row>
    <row r="128" spans="1:11" ht="18.75">
      <c r="A128" s="81"/>
      <c r="B128" s="81"/>
      <c r="C128" s="81"/>
      <c r="D128" s="85" t="str">
        <f>IF(B128="","",IF(ISNUMBER(K128),K128,IFERROR(IF(INDEX('6. C1_VTVL'!$E$3:$E$202,MATCH(B128,'6. C1_VTVL'!$A$3:$A$202,0))="","",INDEX('6. C1_VTVL'!$E$3:$E$202,MATCH(B128,'6. C1_VTVL'!$A$3:$A$202,0))),"")))</f>
        <v/>
      </c>
      <c r="E128" s="81"/>
      <c r="F128" s="81"/>
      <c r="G128" s="81"/>
      <c r="H128" s="81"/>
      <c r="I128" s="81"/>
      <c r="J128" s="83" t="str">
        <f t="shared" si="3"/>
        <v/>
      </c>
      <c r="K128" s="81"/>
    </row>
    <row r="129" spans="1:11" ht="18.75">
      <c r="A129" s="81"/>
      <c r="B129" s="81"/>
      <c r="C129" s="81"/>
      <c r="D129" s="85" t="str">
        <f>IF(B129="","",IF(ISNUMBER(K129),K129,IFERROR(IF(INDEX('6. C1_VTVL'!$E$3:$E$202,MATCH(B129,'6. C1_VTVL'!$A$3:$A$202,0))="","",INDEX('6. C1_VTVL'!$E$3:$E$202,MATCH(B129,'6. C1_VTVL'!$A$3:$A$202,0))),"")))</f>
        <v/>
      </c>
      <c r="E129" s="81"/>
      <c r="F129" s="81"/>
      <c r="G129" s="81"/>
      <c r="H129" s="81"/>
      <c r="I129" s="81"/>
      <c r="J129" s="83" t="str">
        <f t="shared" si="3"/>
        <v/>
      </c>
      <c r="K129" s="81"/>
    </row>
    <row r="130" spans="1:11" ht="18.75">
      <c r="A130" s="81"/>
      <c r="B130" s="81"/>
      <c r="C130" s="81"/>
      <c r="D130" s="85" t="str">
        <f>IF(B130="","",IF(ISNUMBER(K130),K130,IFERROR(IF(INDEX('6. C1_VTVL'!$E$3:$E$202,MATCH(B130,'6. C1_VTVL'!$A$3:$A$202,0))="","",INDEX('6. C1_VTVL'!$E$3:$E$202,MATCH(B130,'6. C1_VTVL'!$A$3:$A$202,0))),"")))</f>
        <v/>
      </c>
      <c r="E130" s="81"/>
      <c r="F130" s="81"/>
      <c r="G130" s="81"/>
      <c r="H130" s="81"/>
      <c r="I130" s="81"/>
      <c r="J130" s="83" t="str">
        <f t="shared" si="3"/>
        <v/>
      </c>
      <c r="K130" s="81"/>
    </row>
    <row r="131" spans="1:11" ht="18.75">
      <c r="A131" s="81"/>
      <c r="B131" s="81"/>
      <c r="C131" s="81"/>
      <c r="D131" s="85" t="str">
        <f>IF(B131="","",IF(ISNUMBER(K131),K131,IFERROR(IF(INDEX('6. C1_VTVL'!$E$3:$E$202,MATCH(B131,'6. C1_VTVL'!$A$3:$A$202,0))="","",INDEX('6. C1_VTVL'!$E$3:$E$202,MATCH(B131,'6. C1_VTVL'!$A$3:$A$202,0))),"")))</f>
        <v/>
      </c>
      <c r="E131" s="81"/>
      <c r="F131" s="81"/>
      <c r="G131" s="81"/>
      <c r="H131" s="81"/>
      <c r="I131" s="81"/>
      <c r="J131" s="83" t="str">
        <f t="shared" ref="J131:J162" si="4">IF(A131="","",IF(COUNTIF($A$3:$A$202,A131)&gt;1,"TRÙNG MÃ NGUỒN LỰC",IF(G131="","THIẾU NƠI TÍNH BIÊN CHẾ",IF(OR(D131="",E131="",F131="",H131="",I131&lt;&gt;"Đã kiểm chứng"),"Chưa đủ căn cứ",IF(E131+F131&gt;D131,"Vượt quỹ giờ","Đạt")))))</f>
        <v/>
      </c>
      <c r="K131" s="81"/>
    </row>
    <row r="132" spans="1:11" ht="18.75">
      <c r="A132" s="81"/>
      <c r="B132" s="81"/>
      <c r="C132" s="81"/>
      <c r="D132" s="85" t="str">
        <f>IF(B132="","",IF(ISNUMBER(K132),K132,IFERROR(IF(INDEX('6. C1_VTVL'!$E$3:$E$202,MATCH(B132,'6. C1_VTVL'!$A$3:$A$202,0))="","",INDEX('6. C1_VTVL'!$E$3:$E$202,MATCH(B132,'6. C1_VTVL'!$A$3:$A$202,0))),"")))</f>
        <v/>
      </c>
      <c r="E132" s="81"/>
      <c r="F132" s="81"/>
      <c r="G132" s="81"/>
      <c r="H132" s="81"/>
      <c r="I132" s="81"/>
      <c r="J132" s="83" t="str">
        <f t="shared" si="4"/>
        <v/>
      </c>
      <c r="K132" s="81"/>
    </row>
    <row r="133" spans="1:11" ht="18.75">
      <c r="A133" s="81"/>
      <c r="B133" s="81"/>
      <c r="C133" s="81"/>
      <c r="D133" s="85" t="str">
        <f>IF(B133="","",IF(ISNUMBER(K133),K133,IFERROR(IF(INDEX('6. C1_VTVL'!$E$3:$E$202,MATCH(B133,'6. C1_VTVL'!$A$3:$A$202,0))="","",INDEX('6. C1_VTVL'!$E$3:$E$202,MATCH(B133,'6. C1_VTVL'!$A$3:$A$202,0))),"")))</f>
        <v/>
      </c>
      <c r="E133" s="81"/>
      <c r="F133" s="81"/>
      <c r="G133" s="81"/>
      <c r="H133" s="81"/>
      <c r="I133" s="81"/>
      <c r="J133" s="83" t="str">
        <f t="shared" si="4"/>
        <v/>
      </c>
      <c r="K133" s="81"/>
    </row>
    <row r="134" spans="1:11" ht="18.75">
      <c r="A134" s="81"/>
      <c r="B134" s="81"/>
      <c r="C134" s="81"/>
      <c r="D134" s="85" t="str">
        <f>IF(B134="","",IF(ISNUMBER(K134),K134,IFERROR(IF(INDEX('6. C1_VTVL'!$E$3:$E$202,MATCH(B134,'6. C1_VTVL'!$A$3:$A$202,0))="","",INDEX('6. C1_VTVL'!$E$3:$E$202,MATCH(B134,'6. C1_VTVL'!$A$3:$A$202,0))),"")))</f>
        <v/>
      </c>
      <c r="E134" s="81"/>
      <c r="F134" s="81"/>
      <c r="G134" s="81"/>
      <c r="H134" s="81"/>
      <c r="I134" s="81"/>
      <c r="J134" s="83" t="str">
        <f t="shared" si="4"/>
        <v/>
      </c>
      <c r="K134" s="81"/>
    </row>
    <row r="135" spans="1:11" ht="18.75">
      <c r="A135" s="81"/>
      <c r="B135" s="81"/>
      <c r="C135" s="81"/>
      <c r="D135" s="85" t="str">
        <f>IF(B135="","",IF(ISNUMBER(K135),K135,IFERROR(IF(INDEX('6. C1_VTVL'!$E$3:$E$202,MATCH(B135,'6. C1_VTVL'!$A$3:$A$202,0))="","",INDEX('6. C1_VTVL'!$E$3:$E$202,MATCH(B135,'6. C1_VTVL'!$A$3:$A$202,0))),"")))</f>
        <v/>
      </c>
      <c r="E135" s="81"/>
      <c r="F135" s="81"/>
      <c r="G135" s="81"/>
      <c r="H135" s="81"/>
      <c r="I135" s="81"/>
      <c r="J135" s="83" t="str">
        <f t="shared" si="4"/>
        <v/>
      </c>
      <c r="K135" s="81"/>
    </row>
    <row r="136" spans="1:11" ht="18.75">
      <c r="A136" s="81"/>
      <c r="B136" s="81"/>
      <c r="C136" s="81"/>
      <c r="D136" s="85" t="str">
        <f>IF(B136="","",IF(ISNUMBER(K136),K136,IFERROR(IF(INDEX('6. C1_VTVL'!$E$3:$E$202,MATCH(B136,'6. C1_VTVL'!$A$3:$A$202,0))="","",INDEX('6. C1_VTVL'!$E$3:$E$202,MATCH(B136,'6. C1_VTVL'!$A$3:$A$202,0))),"")))</f>
        <v/>
      </c>
      <c r="E136" s="81"/>
      <c r="F136" s="81"/>
      <c r="G136" s="81"/>
      <c r="H136" s="81"/>
      <c r="I136" s="81"/>
      <c r="J136" s="83" t="str">
        <f t="shared" si="4"/>
        <v/>
      </c>
      <c r="K136" s="81"/>
    </row>
    <row r="137" spans="1:11" ht="18.75">
      <c r="A137" s="81"/>
      <c r="B137" s="81"/>
      <c r="C137" s="81"/>
      <c r="D137" s="85" t="str">
        <f>IF(B137="","",IF(ISNUMBER(K137),K137,IFERROR(IF(INDEX('6. C1_VTVL'!$E$3:$E$202,MATCH(B137,'6. C1_VTVL'!$A$3:$A$202,0))="","",INDEX('6. C1_VTVL'!$E$3:$E$202,MATCH(B137,'6. C1_VTVL'!$A$3:$A$202,0))),"")))</f>
        <v/>
      </c>
      <c r="E137" s="81"/>
      <c r="F137" s="81"/>
      <c r="G137" s="81"/>
      <c r="H137" s="81"/>
      <c r="I137" s="81"/>
      <c r="J137" s="83" t="str">
        <f t="shared" si="4"/>
        <v/>
      </c>
      <c r="K137" s="81"/>
    </row>
    <row r="138" spans="1:11" ht="18.75">
      <c r="A138" s="81"/>
      <c r="B138" s="81"/>
      <c r="C138" s="81"/>
      <c r="D138" s="85" t="str">
        <f>IF(B138="","",IF(ISNUMBER(K138),K138,IFERROR(IF(INDEX('6. C1_VTVL'!$E$3:$E$202,MATCH(B138,'6. C1_VTVL'!$A$3:$A$202,0))="","",INDEX('6. C1_VTVL'!$E$3:$E$202,MATCH(B138,'6. C1_VTVL'!$A$3:$A$202,0))),"")))</f>
        <v/>
      </c>
      <c r="E138" s="81"/>
      <c r="F138" s="81"/>
      <c r="G138" s="81"/>
      <c r="H138" s="81"/>
      <c r="I138" s="81"/>
      <c r="J138" s="83" t="str">
        <f t="shared" si="4"/>
        <v/>
      </c>
      <c r="K138" s="81"/>
    </row>
    <row r="139" spans="1:11" ht="18.75">
      <c r="A139" s="81"/>
      <c r="B139" s="81"/>
      <c r="C139" s="81"/>
      <c r="D139" s="85" t="str">
        <f>IF(B139="","",IF(ISNUMBER(K139),K139,IFERROR(IF(INDEX('6. C1_VTVL'!$E$3:$E$202,MATCH(B139,'6. C1_VTVL'!$A$3:$A$202,0))="","",INDEX('6. C1_VTVL'!$E$3:$E$202,MATCH(B139,'6. C1_VTVL'!$A$3:$A$202,0))),"")))</f>
        <v/>
      </c>
      <c r="E139" s="81"/>
      <c r="F139" s="81"/>
      <c r="G139" s="81"/>
      <c r="H139" s="81"/>
      <c r="I139" s="81"/>
      <c r="J139" s="83" t="str">
        <f t="shared" si="4"/>
        <v/>
      </c>
      <c r="K139" s="81"/>
    </row>
    <row r="140" spans="1:11" ht="18.75">
      <c r="A140" s="81"/>
      <c r="B140" s="81"/>
      <c r="C140" s="81"/>
      <c r="D140" s="85" t="str">
        <f>IF(B140="","",IF(ISNUMBER(K140),K140,IFERROR(IF(INDEX('6. C1_VTVL'!$E$3:$E$202,MATCH(B140,'6. C1_VTVL'!$A$3:$A$202,0))="","",INDEX('6. C1_VTVL'!$E$3:$E$202,MATCH(B140,'6. C1_VTVL'!$A$3:$A$202,0))),"")))</f>
        <v/>
      </c>
      <c r="E140" s="81"/>
      <c r="F140" s="81"/>
      <c r="G140" s="81"/>
      <c r="H140" s="81"/>
      <c r="I140" s="81"/>
      <c r="J140" s="83" t="str">
        <f t="shared" si="4"/>
        <v/>
      </c>
      <c r="K140" s="81"/>
    </row>
    <row r="141" spans="1:11" ht="18.75">
      <c r="A141" s="81"/>
      <c r="B141" s="81"/>
      <c r="C141" s="81"/>
      <c r="D141" s="85" t="str">
        <f>IF(B141="","",IF(ISNUMBER(K141),K141,IFERROR(IF(INDEX('6. C1_VTVL'!$E$3:$E$202,MATCH(B141,'6. C1_VTVL'!$A$3:$A$202,0))="","",INDEX('6. C1_VTVL'!$E$3:$E$202,MATCH(B141,'6. C1_VTVL'!$A$3:$A$202,0))),"")))</f>
        <v/>
      </c>
      <c r="E141" s="81"/>
      <c r="F141" s="81"/>
      <c r="G141" s="81"/>
      <c r="H141" s="81"/>
      <c r="I141" s="81"/>
      <c r="J141" s="83" t="str">
        <f t="shared" si="4"/>
        <v/>
      </c>
      <c r="K141" s="81"/>
    </row>
    <row r="142" spans="1:11" ht="18.75">
      <c r="A142" s="81"/>
      <c r="B142" s="81"/>
      <c r="C142" s="81"/>
      <c r="D142" s="85" t="str">
        <f>IF(B142="","",IF(ISNUMBER(K142),K142,IFERROR(IF(INDEX('6. C1_VTVL'!$E$3:$E$202,MATCH(B142,'6. C1_VTVL'!$A$3:$A$202,0))="","",INDEX('6. C1_VTVL'!$E$3:$E$202,MATCH(B142,'6. C1_VTVL'!$A$3:$A$202,0))),"")))</f>
        <v/>
      </c>
      <c r="E142" s="81"/>
      <c r="F142" s="81"/>
      <c r="G142" s="81"/>
      <c r="H142" s="81"/>
      <c r="I142" s="81"/>
      <c r="J142" s="83" t="str">
        <f t="shared" si="4"/>
        <v/>
      </c>
      <c r="K142" s="81"/>
    </row>
    <row r="143" spans="1:11" ht="18.75">
      <c r="A143" s="81"/>
      <c r="B143" s="81"/>
      <c r="C143" s="81"/>
      <c r="D143" s="85" t="str">
        <f>IF(B143="","",IF(ISNUMBER(K143),K143,IFERROR(IF(INDEX('6. C1_VTVL'!$E$3:$E$202,MATCH(B143,'6. C1_VTVL'!$A$3:$A$202,0))="","",INDEX('6. C1_VTVL'!$E$3:$E$202,MATCH(B143,'6. C1_VTVL'!$A$3:$A$202,0))),"")))</f>
        <v/>
      </c>
      <c r="E143" s="81"/>
      <c r="F143" s="81"/>
      <c r="G143" s="81"/>
      <c r="H143" s="81"/>
      <c r="I143" s="81"/>
      <c r="J143" s="83" t="str">
        <f t="shared" si="4"/>
        <v/>
      </c>
      <c r="K143" s="81"/>
    </row>
    <row r="144" spans="1:11" ht="18.75">
      <c r="A144" s="81"/>
      <c r="B144" s="81"/>
      <c r="C144" s="81"/>
      <c r="D144" s="85" t="str">
        <f>IF(B144="","",IF(ISNUMBER(K144),K144,IFERROR(IF(INDEX('6. C1_VTVL'!$E$3:$E$202,MATCH(B144,'6. C1_VTVL'!$A$3:$A$202,0))="","",INDEX('6. C1_VTVL'!$E$3:$E$202,MATCH(B144,'6. C1_VTVL'!$A$3:$A$202,0))),"")))</f>
        <v/>
      </c>
      <c r="E144" s="81"/>
      <c r="F144" s="81"/>
      <c r="G144" s="81"/>
      <c r="H144" s="81"/>
      <c r="I144" s="81"/>
      <c r="J144" s="83" t="str">
        <f t="shared" si="4"/>
        <v/>
      </c>
      <c r="K144" s="81"/>
    </row>
    <row r="145" spans="1:11" ht="18.75">
      <c r="A145" s="81"/>
      <c r="B145" s="81"/>
      <c r="C145" s="81"/>
      <c r="D145" s="85" t="str">
        <f>IF(B145="","",IF(ISNUMBER(K145),K145,IFERROR(IF(INDEX('6. C1_VTVL'!$E$3:$E$202,MATCH(B145,'6. C1_VTVL'!$A$3:$A$202,0))="","",INDEX('6. C1_VTVL'!$E$3:$E$202,MATCH(B145,'6. C1_VTVL'!$A$3:$A$202,0))),"")))</f>
        <v/>
      </c>
      <c r="E145" s="81"/>
      <c r="F145" s="81"/>
      <c r="G145" s="81"/>
      <c r="H145" s="81"/>
      <c r="I145" s="81"/>
      <c r="J145" s="83" t="str">
        <f t="shared" si="4"/>
        <v/>
      </c>
      <c r="K145" s="81"/>
    </row>
    <row r="146" spans="1:11" ht="18.75">
      <c r="A146" s="81"/>
      <c r="B146" s="81"/>
      <c r="C146" s="81"/>
      <c r="D146" s="85" t="str">
        <f>IF(B146="","",IF(ISNUMBER(K146),K146,IFERROR(IF(INDEX('6. C1_VTVL'!$E$3:$E$202,MATCH(B146,'6. C1_VTVL'!$A$3:$A$202,0))="","",INDEX('6. C1_VTVL'!$E$3:$E$202,MATCH(B146,'6. C1_VTVL'!$A$3:$A$202,0))),"")))</f>
        <v/>
      </c>
      <c r="E146" s="81"/>
      <c r="F146" s="81"/>
      <c r="G146" s="81"/>
      <c r="H146" s="81"/>
      <c r="I146" s="81"/>
      <c r="J146" s="83" t="str">
        <f t="shared" si="4"/>
        <v/>
      </c>
      <c r="K146" s="81"/>
    </row>
    <row r="147" spans="1:11" ht="18.75">
      <c r="A147" s="81"/>
      <c r="B147" s="81"/>
      <c r="C147" s="81"/>
      <c r="D147" s="85" t="str">
        <f>IF(B147="","",IF(ISNUMBER(K147),K147,IFERROR(IF(INDEX('6. C1_VTVL'!$E$3:$E$202,MATCH(B147,'6. C1_VTVL'!$A$3:$A$202,0))="","",INDEX('6. C1_VTVL'!$E$3:$E$202,MATCH(B147,'6. C1_VTVL'!$A$3:$A$202,0))),"")))</f>
        <v/>
      </c>
      <c r="E147" s="81"/>
      <c r="F147" s="81"/>
      <c r="G147" s="81"/>
      <c r="H147" s="81"/>
      <c r="I147" s="81"/>
      <c r="J147" s="83" t="str">
        <f t="shared" si="4"/>
        <v/>
      </c>
      <c r="K147" s="81"/>
    </row>
    <row r="148" spans="1:11" ht="18.75">
      <c r="A148" s="81"/>
      <c r="B148" s="81"/>
      <c r="C148" s="81"/>
      <c r="D148" s="85" t="str">
        <f>IF(B148="","",IF(ISNUMBER(K148),K148,IFERROR(IF(INDEX('6. C1_VTVL'!$E$3:$E$202,MATCH(B148,'6. C1_VTVL'!$A$3:$A$202,0))="","",INDEX('6. C1_VTVL'!$E$3:$E$202,MATCH(B148,'6. C1_VTVL'!$A$3:$A$202,0))),"")))</f>
        <v/>
      </c>
      <c r="E148" s="81"/>
      <c r="F148" s="81"/>
      <c r="G148" s="81"/>
      <c r="H148" s="81"/>
      <c r="I148" s="81"/>
      <c r="J148" s="83" t="str">
        <f t="shared" si="4"/>
        <v/>
      </c>
      <c r="K148" s="81"/>
    </row>
    <row r="149" spans="1:11" ht="18.75">
      <c r="A149" s="81"/>
      <c r="B149" s="81"/>
      <c r="C149" s="81"/>
      <c r="D149" s="85" t="str">
        <f>IF(B149="","",IF(ISNUMBER(K149),K149,IFERROR(IF(INDEX('6. C1_VTVL'!$E$3:$E$202,MATCH(B149,'6. C1_VTVL'!$A$3:$A$202,0))="","",INDEX('6. C1_VTVL'!$E$3:$E$202,MATCH(B149,'6. C1_VTVL'!$A$3:$A$202,0))),"")))</f>
        <v/>
      </c>
      <c r="E149" s="81"/>
      <c r="F149" s="81"/>
      <c r="G149" s="81"/>
      <c r="H149" s="81"/>
      <c r="I149" s="81"/>
      <c r="J149" s="83" t="str">
        <f t="shared" si="4"/>
        <v/>
      </c>
      <c r="K149" s="81"/>
    </row>
    <row r="150" spans="1:11" ht="18.75">
      <c r="A150" s="81"/>
      <c r="B150" s="81"/>
      <c r="C150" s="81"/>
      <c r="D150" s="85" t="str">
        <f>IF(B150="","",IF(ISNUMBER(K150),K150,IFERROR(IF(INDEX('6. C1_VTVL'!$E$3:$E$202,MATCH(B150,'6. C1_VTVL'!$A$3:$A$202,0))="","",INDEX('6. C1_VTVL'!$E$3:$E$202,MATCH(B150,'6. C1_VTVL'!$A$3:$A$202,0))),"")))</f>
        <v/>
      </c>
      <c r="E150" s="81"/>
      <c r="F150" s="81"/>
      <c r="G150" s="81"/>
      <c r="H150" s="81"/>
      <c r="I150" s="81"/>
      <c r="J150" s="83" t="str">
        <f t="shared" si="4"/>
        <v/>
      </c>
      <c r="K150" s="81"/>
    </row>
    <row r="151" spans="1:11" ht="18.75">
      <c r="A151" s="81"/>
      <c r="B151" s="81"/>
      <c r="C151" s="81"/>
      <c r="D151" s="85" t="str">
        <f>IF(B151="","",IF(ISNUMBER(K151),K151,IFERROR(IF(INDEX('6. C1_VTVL'!$E$3:$E$202,MATCH(B151,'6. C1_VTVL'!$A$3:$A$202,0))="","",INDEX('6. C1_VTVL'!$E$3:$E$202,MATCH(B151,'6. C1_VTVL'!$A$3:$A$202,0))),"")))</f>
        <v/>
      </c>
      <c r="E151" s="81"/>
      <c r="F151" s="81"/>
      <c r="G151" s="81"/>
      <c r="H151" s="81"/>
      <c r="I151" s="81"/>
      <c r="J151" s="83" t="str">
        <f t="shared" si="4"/>
        <v/>
      </c>
      <c r="K151" s="81"/>
    </row>
    <row r="152" spans="1:11" ht="18.75">
      <c r="A152" s="81"/>
      <c r="B152" s="81"/>
      <c r="C152" s="81"/>
      <c r="D152" s="85" t="str">
        <f>IF(B152="","",IF(ISNUMBER(K152),K152,IFERROR(IF(INDEX('6. C1_VTVL'!$E$3:$E$202,MATCH(B152,'6. C1_VTVL'!$A$3:$A$202,0))="","",INDEX('6. C1_VTVL'!$E$3:$E$202,MATCH(B152,'6. C1_VTVL'!$A$3:$A$202,0))),"")))</f>
        <v/>
      </c>
      <c r="E152" s="81"/>
      <c r="F152" s="81"/>
      <c r="G152" s="81"/>
      <c r="H152" s="81"/>
      <c r="I152" s="81"/>
      <c r="J152" s="83" t="str">
        <f t="shared" si="4"/>
        <v/>
      </c>
      <c r="K152" s="81"/>
    </row>
    <row r="153" spans="1:11" ht="18.75">
      <c r="A153" s="81"/>
      <c r="B153" s="81"/>
      <c r="C153" s="81"/>
      <c r="D153" s="85" t="str">
        <f>IF(B153="","",IF(ISNUMBER(K153),K153,IFERROR(IF(INDEX('6. C1_VTVL'!$E$3:$E$202,MATCH(B153,'6. C1_VTVL'!$A$3:$A$202,0))="","",INDEX('6. C1_VTVL'!$E$3:$E$202,MATCH(B153,'6. C1_VTVL'!$A$3:$A$202,0))),"")))</f>
        <v/>
      </c>
      <c r="E153" s="81"/>
      <c r="F153" s="81"/>
      <c r="G153" s="81"/>
      <c r="H153" s="81"/>
      <c r="I153" s="81"/>
      <c r="J153" s="83" t="str">
        <f t="shared" si="4"/>
        <v/>
      </c>
      <c r="K153" s="81"/>
    </row>
    <row r="154" spans="1:11" ht="18.75">
      <c r="A154" s="81"/>
      <c r="B154" s="81"/>
      <c r="C154" s="81"/>
      <c r="D154" s="85" t="str">
        <f>IF(B154="","",IF(ISNUMBER(K154),K154,IFERROR(IF(INDEX('6. C1_VTVL'!$E$3:$E$202,MATCH(B154,'6. C1_VTVL'!$A$3:$A$202,0))="","",INDEX('6. C1_VTVL'!$E$3:$E$202,MATCH(B154,'6. C1_VTVL'!$A$3:$A$202,0))),"")))</f>
        <v/>
      </c>
      <c r="E154" s="81"/>
      <c r="F154" s="81"/>
      <c r="G154" s="81"/>
      <c r="H154" s="81"/>
      <c r="I154" s="81"/>
      <c r="J154" s="83" t="str">
        <f t="shared" si="4"/>
        <v/>
      </c>
      <c r="K154" s="81"/>
    </row>
    <row r="155" spans="1:11" ht="18.75">
      <c r="A155" s="81"/>
      <c r="B155" s="81"/>
      <c r="C155" s="81"/>
      <c r="D155" s="85" t="str">
        <f>IF(B155="","",IF(ISNUMBER(K155),K155,IFERROR(IF(INDEX('6. C1_VTVL'!$E$3:$E$202,MATCH(B155,'6. C1_VTVL'!$A$3:$A$202,0))="","",INDEX('6. C1_VTVL'!$E$3:$E$202,MATCH(B155,'6. C1_VTVL'!$A$3:$A$202,0))),"")))</f>
        <v/>
      </c>
      <c r="E155" s="81"/>
      <c r="F155" s="81"/>
      <c r="G155" s="81"/>
      <c r="H155" s="81"/>
      <c r="I155" s="81"/>
      <c r="J155" s="83" t="str">
        <f t="shared" si="4"/>
        <v/>
      </c>
      <c r="K155" s="81"/>
    </row>
    <row r="156" spans="1:11" ht="18.75">
      <c r="A156" s="81"/>
      <c r="B156" s="81"/>
      <c r="C156" s="81"/>
      <c r="D156" s="85" t="str">
        <f>IF(B156="","",IF(ISNUMBER(K156),K156,IFERROR(IF(INDEX('6. C1_VTVL'!$E$3:$E$202,MATCH(B156,'6. C1_VTVL'!$A$3:$A$202,0))="","",INDEX('6. C1_VTVL'!$E$3:$E$202,MATCH(B156,'6. C1_VTVL'!$A$3:$A$202,0))),"")))</f>
        <v/>
      </c>
      <c r="E156" s="81"/>
      <c r="F156" s="81"/>
      <c r="G156" s="81"/>
      <c r="H156" s="81"/>
      <c r="I156" s="81"/>
      <c r="J156" s="83" t="str">
        <f t="shared" si="4"/>
        <v/>
      </c>
      <c r="K156" s="81"/>
    </row>
    <row r="157" spans="1:11" ht="18.75">
      <c r="A157" s="81"/>
      <c r="B157" s="81"/>
      <c r="C157" s="81"/>
      <c r="D157" s="85" t="str">
        <f>IF(B157="","",IF(ISNUMBER(K157),K157,IFERROR(IF(INDEX('6. C1_VTVL'!$E$3:$E$202,MATCH(B157,'6. C1_VTVL'!$A$3:$A$202,0))="","",INDEX('6. C1_VTVL'!$E$3:$E$202,MATCH(B157,'6. C1_VTVL'!$A$3:$A$202,0))),"")))</f>
        <v/>
      </c>
      <c r="E157" s="81"/>
      <c r="F157" s="81"/>
      <c r="G157" s="81"/>
      <c r="H157" s="81"/>
      <c r="I157" s="81"/>
      <c r="J157" s="83" t="str">
        <f t="shared" si="4"/>
        <v/>
      </c>
      <c r="K157" s="81"/>
    </row>
    <row r="158" spans="1:11" ht="18.75">
      <c r="A158" s="81"/>
      <c r="B158" s="81"/>
      <c r="C158" s="81"/>
      <c r="D158" s="85" t="str">
        <f>IF(B158="","",IF(ISNUMBER(K158),K158,IFERROR(IF(INDEX('6. C1_VTVL'!$E$3:$E$202,MATCH(B158,'6. C1_VTVL'!$A$3:$A$202,0))="","",INDEX('6. C1_VTVL'!$E$3:$E$202,MATCH(B158,'6. C1_VTVL'!$A$3:$A$202,0))),"")))</f>
        <v/>
      </c>
      <c r="E158" s="81"/>
      <c r="F158" s="81"/>
      <c r="G158" s="81"/>
      <c r="H158" s="81"/>
      <c r="I158" s="81"/>
      <c r="J158" s="83" t="str">
        <f t="shared" si="4"/>
        <v/>
      </c>
      <c r="K158" s="81"/>
    </row>
    <row r="159" spans="1:11" ht="18.75">
      <c r="A159" s="81"/>
      <c r="B159" s="81"/>
      <c r="C159" s="81"/>
      <c r="D159" s="85" t="str">
        <f>IF(B159="","",IF(ISNUMBER(K159),K159,IFERROR(IF(INDEX('6. C1_VTVL'!$E$3:$E$202,MATCH(B159,'6. C1_VTVL'!$A$3:$A$202,0))="","",INDEX('6. C1_VTVL'!$E$3:$E$202,MATCH(B159,'6. C1_VTVL'!$A$3:$A$202,0))),"")))</f>
        <v/>
      </c>
      <c r="E159" s="81"/>
      <c r="F159" s="81"/>
      <c r="G159" s="81"/>
      <c r="H159" s="81"/>
      <c r="I159" s="81"/>
      <c r="J159" s="83" t="str">
        <f t="shared" si="4"/>
        <v/>
      </c>
      <c r="K159" s="81"/>
    </row>
    <row r="160" spans="1:11" ht="18.75">
      <c r="A160" s="81"/>
      <c r="B160" s="81"/>
      <c r="C160" s="81"/>
      <c r="D160" s="85" t="str">
        <f>IF(B160="","",IF(ISNUMBER(K160),K160,IFERROR(IF(INDEX('6. C1_VTVL'!$E$3:$E$202,MATCH(B160,'6. C1_VTVL'!$A$3:$A$202,0))="","",INDEX('6. C1_VTVL'!$E$3:$E$202,MATCH(B160,'6. C1_VTVL'!$A$3:$A$202,0))),"")))</f>
        <v/>
      </c>
      <c r="E160" s="81"/>
      <c r="F160" s="81"/>
      <c r="G160" s="81"/>
      <c r="H160" s="81"/>
      <c r="I160" s="81"/>
      <c r="J160" s="83" t="str">
        <f t="shared" si="4"/>
        <v/>
      </c>
      <c r="K160" s="81"/>
    </row>
    <row r="161" spans="1:11" ht="18.75">
      <c r="A161" s="81"/>
      <c r="B161" s="81"/>
      <c r="C161" s="81"/>
      <c r="D161" s="85" t="str">
        <f>IF(B161="","",IF(ISNUMBER(K161),K161,IFERROR(IF(INDEX('6. C1_VTVL'!$E$3:$E$202,MATCH(B161,'6. C1_VTVL'!$A$3:$A$202,0))="","",INDEX('6. C1_VTVL'!$E$3:$E$202,MATCH(B161,'6. C1_VTVL'!$A$3:$A$202,0))),"")))</f>
        <v/>
      </c>
      <c r="E161" s="81"/>
      <c r="F161" s="81"/>
      <c r="G161" s="81"/>
      <c r="H161" s="81"/>
      <c r="I161" s="81"/>
      <c r="J161" s="83" t="str">
        <f t="shared" si="4"/>
        <v/>
      </c>
      <c r="K161" s="81"/>
    </row>
    <row r="162" spans="1:11" ht="18.75">
      <c r="A162" s="81"/>
      <c r="B162" s="81"/>
      <c r="C162" s="81"/>
      <c r="D162" s="85" t="str">
        <f>IF(B162="","",IF(ISNUMBER(K162),K162,IFERROR(IF(INDEX('6. C1_VTVL'!$E$3:$E$202,MATCH(B162,'6. C1_VTVL'!$A$3:$A$202,0))="","",INDEX('6. C1_VTVL'!$E$3:$E$202,MATCH(B162,'6. C1_VTVL'!$A$3:$A$202,0))),"")))</f>
        <v/>
      </c>
      <c r="E162" s="81"/>
      <c r="F162" s="81"/>
      <c r="G162" s="81"/>
      <c r="H162" s="81"/>
      <c r="I162" s="81"/>
      <c r="J162" s="83" t="str">
        <f t="shared" si="4"/>
        <v/>
      </c>
      <c r="K162" s="81"/>
    </row>
    <row r="163" spans="1:11" ht="18.75">
      <c r="A163" s="81"/>
      <c r="B163" s="81"/>
      <c r="C163" s="81"/>
      <c r="D163" s="85" t="str">
        <f>IF(B163="","",IF(ISNUMBER(K163),K163,IFERROR(IF(INDEX('6. C1_VTVL'!$E$3:$E$202,MATCH(B163,'6. C1_VTVL'!$A$3:$A$202,0))="","",INDEX('6. C1_VTVL'!$E$3:$E$202,MATCH(B163,'6. C1_VTVL'!$A$3:$A$202,0))),"")))</f>
        <v/>
      </c>
      <c r="E163" s="81"/>
      <c r="F163" s="81"/>
      <c r="G163" s="81"/>
      <c r="H163" s="81"/>
      <c r="I163" s="81"/>
      <c r="J163" s="83" t="str">
        <f t="shared" ref="J163:J194" si="5">IF(A163="","",IF(COUNTIF($A$3:$A$202,A163)&gt;1,"TRÙNG MÃ NGUỒN LỰC",IF(G163="","THIẾU NƠI TÍNH BIÊN CHẾ",IF(OR(D163="",E163="",F163="",H163="",I163&lt;&gt;"Đã kiểm chứng"),"Chưa đủ căn cứ",IF(E163+F163&gt;D163,"Vượt quỹ giờ","Đạt")))))</f>
        <v/>
      </c>
      <c r="K163" s="81"/>
    </row>
    <row r="164" spans="1:11" ht="18.75">
      <c r="A164" s="81"/>
      <c r="B164" s="81"/>
      <c r="C164" s="81"/>
      <c r="D164" s="85" t="str">
        <f>IF(B164="","",IF(ISNUMBER(K164),K164,IFERROR(IF(INDEX('6. C1_VTVL'!$E$3:$E$202,MATCH(B164,'6. C1_VTVL'!$A$3:$A$202,0))="","",INDEX('6. C1_VTVL'!$E$3:$E$202,MATCH(B164,'6. C1_VTVL'!$A$3:$A$202,0))),"")))</f>
        <v/>
      </c>
      <c r="E164" s="81"/>
      <c r="F164" s="81"/>
      <c r="G164" s="81"/>
      <c r="H164" s="81"/>
      <c r="I164" s="81"/>
      <c r="J164" s="83" t="str">
        <f t="shared" si="5"/>
        <v/>
      </c>
      <c r="K164" s="81"/>
    </row>
    <row r="165" spans="1:11" ht="18.75">
      <c r="A165" s="81"/>
      <c r="B165" s="81"/>
      <c r="C165" s="81"/>
      <c r="D165" s="85" t="str">
        <f>IF(B165="","",IF(ISNUMBER(K165),K165,IFERROR(IF(INDEX('6. C1_VTVL'!$E$3:$E$202,MATCH(B165,'6. C1_VTVL'!$A$3:$A$202,0))="","",INDEX('6. C1_VTVL'!$E$3:$E$202,MATCH(B165,'6. C1_VTVL'!$A$3:$A$202,0))),"")))</f>
        <v/>
      </c>
      <c r="E165" s="81"/>
      <c r="F165" s="81"/>
      <c r="G165" s="81"/>
      <c r="H165" s="81"/>
      <c r="I165" s="81"/>
      <c r="J165" s="83" t="str">
        <f t="shared" si="5"/>
        <v/>
      </c>
      <c r="K165" s="81"/>
    </row>
    <row r="166" spans="1:11" ht="18.75">
      <c r="A166" s="81"/>
      <c r="B166" s="81"/>
      <c r="C166" s="81"/>
      <c r="D166" s="85" t="str">
        <f>IF(B166="","",IF(ISNUMBER(K166),K166,IFERROR(IF(INDEX('6. C1_VTVL'!$E$3:$E$202,MATCH(B166,'6. C1_VTVL'!$A$3:$A$202,0))="","",INDEX('6. C1_VTVL'!$E$3:$E$202,MATCH(B166,'6. C1_VTVL'!$A$3:$A$202,0))),"")))</f>
        <v/>
      </c>
      <c r="E166" s="81"/>
      <c r="F166" s="81"/>
      <c r="G166" s="81"/>
      <c r="H166" s="81"/>
      <c r="I166" s="81"/>
      <c r="J166" s="83" t="str">
        <f t="shared" si="5"/>
        <v/>
      </c>
      <c r="K166" s="81"/>
    </row>
    <row r="167" spans="1:11" ht="18.75">
      <c r="A167" s="81"/>
      <c r="B167" s="81"/>
      <c r="C167" s="81"/>
      <c r="D167" s="85" t="str">
        <f>IF(B167="","",IF(ISNUMBER(K167),K167,IFERROR(IF(INDEX('6. C1_VTVL'!$E$3:$E$202,MATCH(B167,'6. C1_VTVL'!$A$3:$A$202,0))="","",INDEX('6. C1_VTVL'!$E$3:$E$202,MATCH(B167,'6. C1_VTVL'!$A$3:$A$202,0))),"")))</f>
        <v/>
      </c>
      <c r="E167" s="81"/>
      <c r="F167" s="81"/>
      <c r="G167" s="81"/>
      <c r="H167" s="81"/>
      <c r="I167" s="81"/>
      <c r="J167" s="83" t="str">
        <f t="shared" si="5"/>
        <v/>
      </c>
      <c r="K167" s="81"/>
    </row>
    <row r="168" spans="1:11" ht="18.75">
      <c r="A168" s="81"/>
      <c r="B168" s="81"/>
      <c r="C168" s="81"/>
      <c r="D168" s="85" t="str">
        <f>IF(B168="","",IF(ISNUMBER(K168),K168,IFERROR(IF(INDEX('6. C1_VTVL'!$E$3:$E$202,MATCH(B168,'6. C1_VTVL'!$A$3:$A$202,0))="","",INDEX('6. C1_VTVL'!$E$3:$E$202,MATCH(B168,'6. C1_VTVL'!$A$3:$A$202,0))),"")))</f>
        <v/>
      </c>
      <c r="E168" s="81"/>
      <c r="F168" s="81"/>
      <c r="G168" s="81"/>
      <c r="H168" s="81"/>
      <c r="I168" s="81"/>
      <c r="J168" s="83" t="str">
        <f t="shared" si="5"/>
        <v/>
      </c>
      <c r="K168" s="81"/>
    </row>
    <row r="169" spans="1:11" ht="18.75">
      <c r="A169" s="81"/>
      <c r="B169" s="81"/>
      <c r="C169" s="81"/>
      <c r="D169" s="85" t="str">
        <f>IF(B169="","",IF(ISNUMBER(K169),K169,IFERROR(IF(INDEX('6. C1_VTVL'!$E$3:$E$202,MATCH(B169,'6. C1_VTVL'!$A$3:$A$202,0))="","",INDEX('6. C1_VTVL'!$E$3:$E$202,MATCH(B169,'6. C1_VTVL'!$A$3:$A$202,0))),"")))</f>
        <v/>
      </c>
      <c r="E169" s="81"/>
      <c r="F169" s="81"/>
      <c r="G169" s="81"/>
      <c r="H169" s="81"/>
      <c r="I169" s="81"/>
      <c r="J169" s="83" t="str">
        <f t="shared" si="5"/>
        <v/>
      </c>
      <c r="K169" s="81"/>
    </row>
    <row r="170" spans="1:11" ht="18.75">
      <c r="A170" s="81"/>
      <c r="B170" s="81"/>
      <c r="C170" s="81"/>
      <c r="D170" s="85" t="str">
        <f>IF(B170="","",IF(ISNUMBER(K170),K170,IFERROR(IF(INDEX('6. C1_VTVL'!$E$3:$E$202,MATCH(B170,'6. C1_VTVL'!$A$3:$A$202,0))="","",INDEX('6. C1_VTVL'!$E$3:$E$202,MATCH(B170,'6. C1_VTVL'!$A$3:$A$202,0))),"")))</f>
        <v/>
      </c>
      <c r="E170" s="81"/>
      <c r="F170" s="81"/>
      <c r="G170" s="81"/>
      <c r="H170" s="81"/>
      <c r="I170" s="81"/>
      <c r="J170" s="83" t="str">
        <f t="shared" si="5"/>
        <v/>
      </c>
      <c r="K170" s="81"/>
    </row>
    <row r="171" spans="1:11" ht="18.75">
      <c r="A171" s="81"/>
      <c r="B171" s="81"/>
      <c r="C171" s="81"/>
      <c r="D171" s="85" t="str">
        <f>IF(B171="","",IF(ISNUMBER(K171),K171,IFERROR(IF(INDEX('6. C1_VTVL'!$E$3:$E$202,MATCH(B171,'6. C1_VTVL'!$A$3:$A$202,0))="","",INDEX('6. C1_VTVL'!$E$3:$E$202,MATCH(B171,'6. C1_VTVL'!$A$3:$A$202,0))),"")))</f>
        <v/>
      </c>
      <c r="E171" s="81"/>
      <c r="F171" s="81"/>
      <c r="G171" s="81"/>
      <c r="H171" s="81"/>
      <c r="I171" s="81"/>
      <c r="J171" s="83" t="str">
        <f t="shared" si="5"/>
        <v/>
      </c>
      <c r="K171" s="81"/>
    </row>
    <row r="172" spans="1:11" ht="18.75">
      <c r="A172" s="81"/>
      <c r="B172" s="81"/>
      <c r="C172" s="81"/>
      <c r="D172" s="85" t="str">
        <f>IF(B172="","",IF(ISNUMBER(K172),K172,IFERROR(IF(INDEX('6. C1_VTVL'!$E$3:$E$202,MATCH(B172,'6. C1_VTVL'!$A$3:$A$202,0))="","",INDEX('6. C1_VTVL'!$E$3:$E$202,MATCH(B172,'6. C1_VTVL'!$A$3:$A$202,0))),"")))</f>
        <v/>
      </c>
      <c r="E172" s="81"/>
      <c r="F172" s="81"/>
      <c r="G172" s="81"/>
      <c r="H172" s="81"/>
      <c r="I172" s="81"/>
      <c r="J172" s="83" t="str">
        <f t="shared" si="5"/>
        <v/>
      </c>
      <c r="K172" s="81"/>
    </row>
    <row r="173" spans="1:11" ht="18.75">
      <c r="A173" s="81"/>
      <c r="B173" s="81"/>
      <c r="C173" s="81"/>
      <c r="D173" s="85" t="str">
        <f>IF(B173="","",IF(ISNUMBER(K173),K173,IFERROR(IF(INDEX('6. C1_VTVL'!$E$3:$E$202,MATCH(B173,'6. C1_VTVL'!$A$3:$A$202,0))="","",INDEX('6. C1_VTVL'!$E$3:$E$202,MATCH(B173,'6. C1_VTVL'!$A$3:$A$202,0))),"")))</f>
        <v/>
      </c>
      <c r="E173" s="81"/>
      <c r="F173" s="81"/>
      <c r="G173" s="81"/>
      <c r="H173" s="81"/>
      <c r="I173" s="81"/>
      <c r="J173" s="83" t="str">
        <f t="shared" si="5"/>
        <v/>
      </c>
      <c r="K173" s="81"/>
    </row>
    <row r="174" spans="1:11" ht="18.75">
      <c r="A174" s="81"/>
      <c r="B174" s="81"/>
      <c r="C174" s="81"/>
      <c r="D174" s="85" t="str">
        <f>IF(B174="","",IF(ISNUMBER(K174),K174,IFERROR(IF(INDEX('6. C1_VTVL'!$E$3:$E$202,MATCH(B174,'6. C1_VTVL'!$A$3:$A$202,0))="","",INDEX('6. C1_VTVL'!$E$3:$E$202,MATCH(B174,'6. C1_VTVL'!$A$3:$A$202,0))),"")))</f>
        <v/>
      </c>
      <c r="E174" s="81"/>
      <c r="F174" s="81"/>
      <c r="G174" s="81"/>
      <c r="H174" s="81"/>
      <c r="I174" s="81"/>
      <c r="J174" s="83" t="str">
        <f t="shared" si="5"/>
        <v/>
      </c>
      <c r="K174" s="81"/>
    </row>
    <row r="175" spans="1:11" ht="18.75">
      <c r="A175" s="81"/>
      <c r="B175" s="81"/>
      <c r="C175" s="81"/>
      <c r="D175" s="85" t="str">
        <f>IF(B175="","",IF(ISNUMBER(K175),K175,IFERROR(IF(INDEX('6. C1_VTVL'!$E$3:$E$202,MATCH(B175,'6. C1_VTVL'!$A$3:$A$202,0))="","",INDEX('6. C1_VTVL'!$E$3:$E$202,MATCH(B175,'6. C1_VTVL'!$A$3:$A$202,0))),"")))</f>
        <v/>
      </c>
      <c r="E175" s="81"/>
      <c r="F175" s="81"/>
      <c r="G175" s="81"/>
      <c r="H175" s="81"/>
      <c r="I175" s="81"/>
      <c r="J175" s="83" t="str">
        <f t="shared" si="5"/>
        <v/>
      </c>
      <c r="K175" s="81"/>
    </row>
    <row r="176" spans="1:11" ht="18.75">
      <c r="A176" s="81"/>
      <c r="B176" s="81"/>
      <c r="C176" s="81"/>
      <c r="D176" s="85" t="str">
        <f>IF(B176="","",IF(ISNUMBER(K176),K176,IFERROR(IF(INDEX('6. C1_VTVL'!$E$3:$E$202,MATCH(B176,'6. C1_VTVL'!$A$3:$A$202,0))="","",INDEX('6. C1_VTVL'!$E$3:$E$202,MATCH(B176,'6. C1_VTVL'!$A$3:$A$202,0))),"")))</f>
        <v/>
      </c>
      <c r="E176" s="81"/>
      <c r="F176" s="81"/>
      <c r="G176" s="81"/>
      <c r="H176" s="81"/>
      <c r="I176" s="81"/>
      <c r="J176" s="83" t="str">
        <f t="shared" si="5"/>
        <v/>
      </c>
      <c r="K176" s="81"/>
    </row>
    <row r="177" spans="1:11" ht="18.75">
      <c r="A177" s="81"/>
      <c r="B177" s="81"/>
      <c r="C177" s="81"/>
      <c r="D177" s="85" t="str">
        <f>IF(B177="","",IF(ISNUMBER(K177),K177,IFERROR(IF(INDEX('6. C1_VTVL'!$E$3:$E$202,MATCH(B177,'6. C1_VTVL'!$A$3:$A$202,0))="","",INDEX('6. C1_VTVL'!$E$3:$E$202,MATCH(B177,'6. C1_VTVL'!$A$3:$A$202,0))),"")))</f>
        <v/>
      </c>
      <c r="E177" s="81"/>
      <c r="F177" s="81"/>
      <c r="G177" s="81"/>
      <c r="H177" s="81"/>
      <c r="I177" s="81"/>
      <c r="J177" s="83" t="str">
        <f t="shared" si="5"/>
        <v/>
      </c>
      <c r="K177" s="81"/>
    </row>
    <row r="178" spans="1:11" ht="18.75">
      <c r="A178" s="81"/>
      <c r="B178" s="81"/>
      <c r="C178" s="81"/>
      <c r="D178" s="85" t="str">
        <f>IF(B178="","",IF(ISNUMBER(K178),K178,IFERROR(IF(INDEX('6. C1_VTVL'!$E$3:$E$202,MATCH(B178,'6. C1_VTVL'!$A$3:$A$202,0))="","",INDEX('6. C1_VTVL'!$E$3:$E$202,MATCH(B178,'6. C1_VTVL'!$A$3:$A$202,0))),"")))</f>
        <v/>
      </c>
      <c r="E178" s="81"/>
      <c r="F178" s="81"/>
      <c r="G178" s="81"/>
      <c r="H178" s="81"/>
      <c r="I178" s="81"/>
      <c r="J178" s="83" t="str">
        <f t="shared" si="5"/>
        <v/>
      </c>
      <c r="K178" s="81"/>
    </row>
    <row r="179" spans="1:11" ht="18.75">
      <c r="A179" s="81"/>
      <c r="B179" s="81"/>
      <c r="C179" s="81"/>
      <c r="D179" s="85" t="str">
        <f>IF(B179="","",IF(ISNUMBER(K179),K179,IFERROR(IF(INDEX('6. C1_VTVL'!$E$3:$E$202,MATCH(B179,'6. C1_VTVL'!$A$3:$A$202,0))="","",INDEX('6. C1_VTVL'!$E$3:$E$202,MATCH(B179,'6. C1_VTVL'!$A$3:$A$202,0))),"")))</f>
        <v/>
      </c>
      <c r="E179" s="81"/>
      <c r="F179" s="81"/>
      <c r="G179" s="81"/>
      <c r="H179" s="81"/>
      <c r="I179" s="81"/>
      <c r="J179" s="83" t="str">
        <f t="shared" si="5"/>
        <v/>
      </c>
      <c r="K179" s="81"/>
    </row>
    <row r="180" spans="1:11" ht="18.75">
      <c r="A180" s="81"/>
      <c r="B180" s="81"/>
      <c r="C180" s="81"/>
      <c r="D180" s="85" t="str">
        <f>IF(B180="","",IF(ISNUMBER(K180),K180,IFERROR(IF(INDEX('6. C1_VTVL'!$E$3:$E$202,MATCH(B180,'6. C1_VTVL'!$A$3:$A$202,0))="","",INDEX('6. C1_VTVL'!$E$3:$E$202,MATCH(B180,'6. C1_VTVL'!$A$3:$A$202,0))),"")))</f>
        <v/>
      </c>
      <c r="E180" s="81"/>
      <c r="F180" s="81"/>
      <c r="G180" s="81"/>
      <c r="H180" s="81"/>
      <c r="I180" s="81"/>
      <c r="J180" s="83" t="str">
        <f t="shared" si="5"/>
        <v/>
      </c>
      <c r="K180" s="81"/>
    </row>
    <row r="181" spans="1:11" ht="18.75">
      <c r="A181" s="81"/>
      <c r="B181" s="81"/>
      <c r="C181" s="81"/>
      <c r="D181" s="85" t="str">
        <f>IF(B181="","",IF(ISNUMBER(K181),K181,IFERROR(IF(INDEX('6. C1_VTVL'!$E$3:$E$202,MATCH(B181,'6. C1_VTVL'!$A$3:$A$202,0))="","",INDEX('6. C1_VTVL'!$E$3:$E$202,MATCH(B181,'6. C1_VTVL'!$A$3:$A$202,0))),"")))</f>
        <v/>
      </c>
      <c r="E181" s="81"/>
      <c r="F181" s="81"/>
      <c r="G181" s="81"/>
      <c r="H181" s="81"/>
      <c r="I181" s="81"/>
      <c r="J181" s="83" t="str">
        <f t="shared" si="5"/>
        <v/>
      </c>
      <c r="K181" s="81"/>
    </row>
    <row r="182" spans="1:11" ht="18.75">
      <c r="A182" s="81"/>
      <c r="B182" s="81"/>
      <c r="C182" s="81"/>
      <c r="D182" s="85" t="str">
        <f>IF(B182="","",IF(ISNUMBER(K182),K182,IFERROR(IF(INDEX('6. C1_VTVL'!$E$3:$E$202,MATCH(B182,'6. C1_VTVL'!$A$3:$A$202,0))="","",INDEX('6. C1_VTVL'!$E$3:$E$202,MATCH(B182,'6. C1_VTVL'!$A$3:$A$202,0))),"")))</f>
        <v/>
      </c>
      <c r="E182" s="81"/>
      <c r="F182" s="81"/>
      <c r="G182" s="81"/>
      <c r="H182" s="81"/>
      <c r="I182" s="81"/>
      <c r="J182" s="83" t="str">
        <f t="shared" si="5"/>
        <v/>
      </c>
      <c r="K182" s="81"/>
    </row>
    <row r="183" spans="1:11" ht="18.75">
      <c r="A183" s="81"/>
      <c r="B183" s="81"/>
      <c r="C183" s="81"/>
      <c r="D183" s="85" t="str">
        <f>IF(B183="","",IF(ISNUMBER(K183),K183,IFERROR(IF(INDEX('6. C1_VTVL'!$E$3:$E$202,MATCH(B183,'6. C1_VTVL'!$A$3:$A$202,0))="","",INDEX('6. C1_VTVL'!$E$3:$E$202,MATCH(B183,'6. C1_VTVL'!$A$3:$A$202,0))),"")))</f>
        <v/>
      </c>
      <c r="E183" s="81"/>
      <c r="F183" s="81"/>
      <c r="G183" s="81"/>
      <c r="H183" s="81"/>
      <c r="I183" s="81"/>
      <c r="J183" s="83" t="str">
        <f t="shared" si="5"/>
        <v/>
      </c>
      <c r="K183" s="81"/>
    </row>
    <row r="184" spans="1:11" ht="18.75">
      <c r="A184" s="81"/>
      <c r="B184" s="81"/>
      <c r="C184" s="81"/>
      <c r="D184" s="85" t="str">
        <f>IF(B184="","",IF(ISNUMBER(K184),K184,IFERROR(IF(INDEX('6. C1_VTVL'!$E$3:$E$202,MATCH(B184,'6. C1_VTVL'!$A$3:$A$202,0))="","",INDEX('6. C1_VTVL'!$E$3:$E$202,MATCH(B184,'6. C1_VTVL'!$A$3:$A$202,0))),"")))</f>
        <v/>
      </c>
      <c r="E184" s="81"/>
      <c r="F184" s="81"/>
      <c r="G184" s="81"/>
      <c r="H184" s="81"/>
      <c r="I184" s="81"/>
      <c r="J184" s="83" t="str">
        <f t="shared" si="5"/>
        <v/>
      </c>
      <c r="K184" s="81"/>
    </row>
    <row r="185" spans="1:11" ht="18.75">
      <c r="A185" s="81"/>
      <c r="B185" s="81"/>
      <c r="C185" s="81"/>
      <c r="D185" s="85" t="str">
        <f>IF(B185="","",IF(ISNUMBER(K185),K185,IFERROR(IF(INDEX('6. C1_VTVL'!$E$3:$E$202,MATCH(B185,'6. C1_VTVL'!$A$3:$A$202,0))="","",INDEX('6. C1_VTVL'!$E$3:$E$202,MATCH(B185,'6. C1_VTVL'!$A$3:$A$202,0))),"")))</f>
        <v/>
      </c>
      <c r="E185" s="81"/>
      <c r="F185" s="81"/>
      <c r="G185" s="81"/>
      <c r="H185" s="81"/>
      <c r="I185" s="81"/>
      <c r="J185" s="83" t="str">
        <f t="shared" si="5"/>
        <v/>
      </c>
      <c r="K185" s="81"/>
    </row>
    <row r="186" spans="1:11" ht="18.75">
      <c r="A186" s="81"/>
      <c r="B186" s="81"/>
      <c r="C186" s="81"/>
      <c r="D186" s="85" t="str">
        <f>IF(B186="","",IF(ISNUMBER(K186),K186,IFERROR(IF(INDEX('6. C1_VTVL'!$E$3:$E$202,MATCH(B186,'6. C1_VTVL'!$A$3:$A$202,0))="","",INDEX('6. C1_VTVL'!$E$3:$E$202,MATCH(B186,'6. C1_VTVL'!$A$3:$A$202,0))),"")))</f>
        <v/>
      </c>
      <c r="E186" s="81"/>
      <c r="F186" s="81"/>
      <c r="G186" s="81"/>
      <c r="H186" s="81"/>
      <c r="I186" s="81"/>
      <c r="J186" s="83" t="str">
        <f t="shared" si="5"/>
        <v/>
      </c>
      <c r="K186" s="81"/>
    </row>
    <row r="187" spans="1:11" ht="18.75">
      <c r="A187" s="81"/>
      <c r="B187" s="81"/>
      <c r="C187" s="81"/>
      <c r="D187" s="85" t="str">
        <f>IF(B187="","",IF(ISNUMBER(K187),K187,IFERROR(IF(INDEX('6. C1_VTVL'!$E$3:$E$202,MATCH(B187,'6. C1_VTVL'!$A$3:$A$202,0))="","",INDEX('6. C1_VTVL'!$E$3:$E$202,MATCH(B187,'6. C1_VTVL'!$A$3:$A$202,0))),"")))</f>
        <v/>
      </c>
      <c r="E187" s="81"/>
      <c r="F187" s="81"/>
      <c r="G187" s="81"/>
      <c r="H187" s="81"/>
      <c r="I187" s="81"/>
      <c r="J187" s="83" t="str">
        <f t="shared" si="5"/>
        <v/>
      </c>
      <c r="K187" s="81"/>
    </row>
    <row r="188" spans="1:11" ht="18.75">
      <c r="A188" s="81"/>
      <c r="B188" s="81"/>
      <c r="C188" s="81"/>
      <c r="D188" s="85" t="str">
        <f>IF(B188="","",IF(ISNUMBER(K188),K188,IFERROR(IF(INDEX('6. C1_VTVL'!$E$3:$E$202,MATCH(B188,'6. C1_VTVL'!$A$3:$A$202,0))="","",INDEX('6. C1_VTVL'!$E$3:$E$202,MATCH(B188,'6. C1_VTVL'!$A$3:$A$202,0))),"")))</f>
        <v/>
      </c>
      <c r="E188" s="81"/>
      <c r="F188" s="81"/>
      <c r="G188" s="81"/>
      <c r="H188" s="81"/>
      <c r="I188" s="81"/>
      <c r="J188" s="83" t="str">
        <f t="shared" si="5"/>
        <v/>
      </c>
      <c r="K188" s="81"/>
    </row>
    <row r="189" spans="1:11" ht="18.75">
      <c r="A189" s="81"/>
      <c r="B189" s="81"/>
      <c r="C189" s="81"/>
      <c r="D189" s="85" t="str">
        <f>IF(B189="","",IF(ISNUMBER(K189),K189,IFERROR(IF(INDEX('6. C1_VTVL'!$E$3:$E$202,MATCH(B189,'6. C1_VTVL'!$A$3:$A$202,0))="","",INDEX('6. C1_VTVL'!$E$3:$E$202,MATCH(B189,'6. C1_VTVL'!$A$3:$A$202,0))),"")))</f>
        <v/>
      </c>
      <c r="E189" s="81"/>
      <c r="F189" s="81"/>
      <c r="G189" s="81"/>
      <c r="H189" s="81"/>
      <c r="I189" s="81"/>
      <c r="J189" s="83" t="str">
        <f t="shared" si="5"/>
        <v/>
      </c>
      <c r="K189" s="81"/>
    </row>
    <row r="190" spans="1:11" ht="18.75">
      <c r="A190" s="81"/>
      <c r="B190" s="81"/>
      <c r="C190" s="81"/>
      <c r="D190" s="85" t="str">
        <f>IF(B190="","",IF(ISNUMBER(K190),K190,IFERROR(IF(INDEX('6. C1_VTVL'!$E$3:$E$202,MATCH(B190,'6. C1_VTVL'!$A$3:$A$202,0))="","",INDEX('6. C1_VTVL'!$E$3:$E$202,MATCH(B190,'6. C1_VTVL'!$A$3:$A$202,0))),"")))</f>
        <v/>
      </c>
      <c r="E190" s="81"/>
      <c r="F190" s="81"/>
      <c r="G190" s="81"/>
      <c r="H190" s="81"/>
      <c r="I190" s="81"/>
      <c r="J190" s="83" t="str">
        <f t="shared" si="5"/>
        <v/>
      </c>
      <c r="K190" s="81"/>
    </row>
    <row r="191" spans="1:11" ht="18.75">
      <c r="A191" s="81"/>
      <c r="B191" s="81"/>
      <c r="C191" s="81"/>
      <c r="D191" s="85" t="str">
        <f>IF(B191="","",IF(ISNUMBER(K191),K191,IFERROR(IF(INDEX('6. C1_VTVL'!$E$3:$E$202,MATCH(B191,'6. C1_VTVL'!$A$3:$A$202,0))="","",INDEX('6. C1_VTVL'!$E$3:$E$202,MATCH(B191,'6. C1_VTVL'!$A$3:$A$202,0))),"")))</f>
        <v/>
      </c>
      <c r="E191" s="81"/>
      <c r="F191" s="81"/>
      <c r="G191" s="81"/>
      <c r="H191" s="81"/>
      <c r="I191" s="81"/>
      <c r="J191" s="83" t="str">
        <f t="shared" si="5"/>
        <v/>
      </c>
      <c r="K191" s="81"/>
    </row>
    <row r="192" spans="1:11" ht="18.75">
      <c r="A192" s="81"/>
      <c r="B192" s="81"/>
      <c r="C192" s="81"/>
      <c r="D192" s="85" t="str">
        <f>IF(B192="","",IF(ISNUMBER(K192),K192,IFERROR(IF(INDEX('6. C1_VTVL'!$E$3:$E$202,MATCH(B192,'6. C1_VTVL'!$A$3:$A$202,0))="","",INDEX('6. C1_VTVL'!$E$3:$E$202,MATCH(B192,'6. C1_VTVL'!$A$3:$A$202,0))),"")))</f>
        <v/>
      </c>
      <c r="E192" s="81"/>
      <c r="F192" s="81"/>
      <c r="G192" s="81"/>
      <c r="H192" s="81"/>
      <c r="I192" s="81"/>
      <c r="J192" s="83" t="str">
        <f t="shared" si="5"/>
        <v/>
      </c>
      <c r="K192" s="81"/>
    </row>
    <row r="193" spans="1:11" ht="18.75">
      <c r="A193" s="81"/>
      <c r="B193" s="81"/>
      <c r="C193" s="81"/>
      <c r="D193" s="85" t="str">
        <f>IF(B193="","",IF(ISNUMBER(K193),K193,IFERROR(IF(INDEX('6. C1_VTVL'!$E$3:$E$202,MATCH(B193,'6. C1_VTVL'!$A$3:$A$202,0))="","",INDEX('6. C1_VTVL'!$E$3:$E$202,MATCH(B193,'6. C1_VTVL'!$A$3:$A$202,0))),"")))</f>
        <v/>
      </c>
      <c r="E193" s="81"/>
      <c r="F193" s="81"/>
      <c r="G193" s="81"/>
      <c r="H193" s="81"/>
      <c r="I193" s="81"/>
      <c r="J193" s="83" t="str">
        <f t="shared" si="5"/>
        <v/>
      </c>
      <c r="K193" s="81"/>
    </row>
    <row r="194" spans="1:11" ht="18.75">
      <c r="A194" s="81"/>
      <c r="B194" s="81"/>
      <c r="C194" s="81"/>
      <c r="D194" s="85" t="str">
        <f>IF(B194="","",IF(ISNUMBER(K194),K194,IFERROR(IF(INDEX('6. C1_VTVL'!$E$3:$E$202,MATCH(B194,'6. C1_VTVL'!$A$3:$A$202,0))="","",INDEX('6. C1_VTVL'!$E$3:$E$202,MATCH(B194,'6. C1_VTVL'!$A$3:$A$202,0))),"")))</f>
        <v/>
      </c>
      <c r="E194" s="81"/>
      <c r="F194" s="81"/>
      <c r="G194" s="81"/>
      <c r="H194" s="81"/>
      <c r="I194" s="81"/>
      <c r="J194" s="83" t="str">
        <f t="shared" si="5"/>
        <v/>
      </c>
      <c r="K194" s="81"/>
    </row>
    <row r="195" spans="1:11" ht="18.75">
      <c r="A195" s="81"/>
      <c r="B195" s="81"/>
      <c r="C195" s="81"/>
      <c r="D195" s="85" t="str">
        <f>IF(B195="","",IF(ISNUMBER(K195),K195,IFERROR(IF(INDEX('6. C1_VTVL'!$E$3:$E$202,MATCH(B195,'6. C1_VTVL'!$A$3:$A$202,0))="","",INDEX('6. C1_VTVL'!$E$3:$E$202,MATCH(B195,'6. C1_VTVL'!$A$3:$A$202,0))),"")))</f>
        <v/>
      </c>
      <c r="E195" s="81"/>
      <c r="F195" s="81"/>
      <c r="G195" s="81"/>
      <c r="H195" s="81"/>
      <c r="I195" s="81"/>
      <c r="J195" s="83" t="str">
        <f t="shared" ref="J195:J202" si="6">IF(A195="","",IF(COUNTIF($A$3:$A$202,A195)&gt;1,"TRÙNG MÃ NGUỒN LỰC",IF(G195="","THIẾU NƠI TÍNH BIÊN CHẾ",IF(OR(D195="",E195="",F195="",H195="",I195&lt;&gt;"Đã kiểm chứng"),"Chưa đủ căn cứ",IF(E195+F195&gt;D195,"Vượt quỹ giờ","Đạt")))))</f>
        <v/>
      </c>
      <c r="K195" s="81"/>
    </row>
    <row r="196" spans="1:11" ht="18.75">
      <c r="A196" s="81"/>
      <c r="B196" s="81"/>
      <c r="C196" s="81"/>
      <c r="D196" s="85" t="str">
        <f>IF(B196="","",IF(ISNUMBER(K196),K196,IFERROR(IF(INDEX('6. C1_VTVL'!$E$3:$E$202,MATCH(B196,'6. C1_VTVL'!$A$3:$A$202,0))="","",INDEX('6. C1_VTVL'!$E$3:$E$202,MATCH(B196,'6. C1_VTVL'!$A$3:$A$202,0))),"")))</f>
        <v/>
      </c>
      <c r="E196" s="81"/>
      <c r="F196" s="81"/>
      <c r="G196" s="81"/>
      <c r="H196" s="81"/>
      <c r="I196" s="81"/>
      <c r="J196" s="83" t="str">
        <f t="shared" si="6"/>
        <v/>
      </c>
      <c r="K196" s="81"/>
    </row>
    <row r="197" spans="1:11" ht="18.75">
      <c r="A197" s="81"/>
      <c r="B197" s="81"/>
      <c r="C197" s="81"/>
      <c r="D197" s="85" t="str">
        <f>IF(B197="","",IF(ISNUMBER(K197),K197,IFERROR(IF(INDEX('6. C1_VTVL'!$E$3:$E$202,MATCH(B197,'6. C1_VTVL'!$A$3:$A$202,0))="","",INDEX('6. C1_VTVL'!$E$3:$E$202,MATCH(B197,'6. C1_VTVL'!$A$3:$A$202,0))),"")))</f>
        <v/>
      </c>
      <c r="E197" s="81"/>
      <c r="F197" s="81"/>
      <c r="G197" s="81"/>
      <c r="H197" s="81"/>
      <c r="I197" s="81"/>
      <c r="J197" s="83" t="str">
        <f t="shared" si="6"/>
        <v/>
      </c>
      <c r="K197" s="81"/>
    </row>
    <row r="198" spans="1:11" ht="18.75">
      <c r="A198" s="81"/>
      <c r="B198" s="81"/>
      <c r="C198" s="81"/>
      <c r="D198" s="85" t="str">
        <f>IF(B198="","",IF(ISNUMBER(K198),K198,IFERROR(IF(INDEX('6. C1_VTVL'!$E$3:$E$202,MATCH(B198,'6. C1_VTVL'!$A$3:$A$202,0))="","",INDEX('6. C1_VTVL'!$E$3:$E$202,MATCH(B198,'6. C1_VTVL'!$A$3:$A$202,0))),"")))</f>
        <v/>
      </c>
      <c r="E198" s="81"/>
      <c r="F198" s="81"/>
      <c r="G198" s="81"/>
      <c r="H198" s="81"/>
      <c r="I198" s="81"/>
      <c r="J198" s="83" t="str">
        <f t="shared" si="6"/>
        <v/>
      </c>
      <c r="K198" s="81"/>
    </row>
    <row r="199" spans="1:11" ht="18.75">
      <c r="A199" s="81"/>
      <c r="B199" s="81"/>
      <c r="C199" s="81"/>
      <c r="D199" s="85" t="str">
        <f>IF(B199="","",IF(ISNUMBER(K199),K199,IFERROR(IF(INDEX('6. C1_VTVL'!$E$3:$E$202,MATCH(B199,'6. C1_VTVL'!$A$3:$A$202,0))="","",INDEX('6. C1_VTVL'!$E$3:$E$202,MATCH(B199,'6. C1_VTVL'!$A$3:$A$202,0))),"")))</f>
        <v/>
      </c>
      <c r="E199" s="81"/>
      <c r="F199" s="81"/>
      <c r="G199" s="81"/>
      <c r="H199" s="81"/>
      <c r="I199" s="81"/>
      <c r="J199" s="83" t="str">
        <f t="shared" si="6"/>
        <v/>
      </c>
      <c r="K199" s="81"/>
    </row>
    <row r="200" spans="1:11" ht="18.75">
      <c r="A200" s="81"/>
      <c r="B200" s="81"/>
      <c r="C200" s="81"/>
      <c r="D200" s="85" t="str">
        <f>IF(B200="","",IF(ISNUMBER(K200),K200,IFERROR(IF(INDEX('6. C1_VTVL'!$E$3:$E$202,MATCH(B200,'6. C1_VTVL'!$A$3:$A$202,0))="","",INDEX('6. C1_VTVL'!$E$3:$E$202,MATCH(B200,'6. C1_VTVL'!$A$3:$A$202,0))),"")))</f>
        <v/>
      </c>
      <c r="E200" s="81"/>
      <c r="F200" s="81"/>
      <c r="G200" s="81"/>
      <c r="H200" s="81"/>
      <c r="I200" s="81"/>
      <c r="J200" s="83" t="str">
        <f t="shared" si="6"/>
        <v/>
      </c>
      <c r="K200" s="81"/>
    </row>
    <row r="201" spans="1:11" ht="18.75">
      <c r="A201" s="81"/>
      <c r="B201" s="81"/>
      <c r="C201" s="81"/>
      <c r="D201" s="85" t="str">
        <f>IF(B201="","",IF(ISNUMBER(K201),K201,IFERROR(IF(INDEX('6. C1_VTVL'!$E$3:$E$202,MATCH(B201,'6. C1_VTVL'!$A$3:$A$202,0))="","",INDEX('6. C1_VTVL'!$E$3:$E$202,MATCH(B201,'6. C1_VTVL'!$A$3:$A$202,0))),"")))</f>
        <v/>
      </c>
      <c r="E201" s="81"/>
      <c r="F201" s="81"/>
      <c r="G201" s="81"/>
      <c r="H201" s="81"/>
      <c r="I201" s="81"/>
      <c r="J201" s="83" t="str">
        <f t="shared" si="6"/>
        <v/>
      </c>
      <c r="K201" s="81"/>
    </row>
    <row r="202" spans="1:11" ht="18.75">
      <c r="A202" s="81"/>
      <c r="B202" s="81"/>
      <c r="C202" s="81"/>
      <c r="D202" s="85" t="str">
        <f>IF(B202="","",IF(ISNUMBER(K202),K202,IFERROR(IF(INDEX('6. C1_VTVL'!$E$3:$E$202,MATCH(B202,'6. C1_VTVL'!$A$3:$A$202,0))="","",INDEX('6. C1_VTVL'!$E$3:$E$202,MATCH(B202,'6. C1_VTVL'!$A$3:$A$202,0))),"")))</f>
        <v/>
      </c>
      <c r="E202" s="81"/>
      <c r="F202" s="81"/>
      <c r="G202" s="81"/>
      <c r="H202" s="81"/>
      <c r="I202" s="81"/>
      <c r="J202" s="83" t="str">
        <f t="shared" si="6"/>
        <v/>
      </c>
      <c r="K202" s="81"/>
    </row>
  </sheetData>
  <sheetProtection password="EC8F" sheet="1" formatColumns="0" formatRows="0" autoFilter="0"/>
  <dataValidations count="3">
    <dataValidation type="custom" allowBlank="1" showErrorMessage="1" errorTitle="Trùng mã" error="Mã này đã có ở dòng khác trong cột." sqref="A3:A202" xr:uid="{00000000-0002-0000-0A00-000000000000}">
      <formula1>COUNTIF($A$3:$A$202,A3)=1</formula1>
    </dataValidation>
    <dataValidation type="decimal" operator="greaterThanOrEqual" allowBlank="1" showErrorMessage="1" errorTitle="Phải nhập số" error="Chỉ nhập số (không nhập chữ, đơn vị tính)." sqref="E3:E202 F3:F202" xr:uid="{00000000-0002-0000-0A00-000001000000}">
      <formula1>0</formula1>
    </dataValidation>
    <dataValidation type="decimal" operator="greaterThanOrEqual" allowBlank="1" showErrorMessage="1" errorTitle="Phải nhập số" error="Chỉ nhập số (không nhập chữ, đơn vị tính)." sqref="K3:K202" xr:uid="{00000000-0002-0000-0A00-000002000000}">
      <formula1>1</formula1>
    </dataValidation>
  </dataValidations>
  <hyperlinks>
    <hyperlink ref="D1" location="'HD_DIEN_BIEU'!A138" display="→ Hướng dẫn điền: HD_DIEN_BIEU" xr:uid="{00000000-0004-0000-0A00-000000000000}"/>
  </hyperlinks>
  <pageMargins left="0.25" right="0.25" top="0.75" bottom="0.75" header="0.3" footer="0.3"/>
  <pageSetup paperSize="9" scale="84"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02"/>
  <sheetViews>
    <sheetView zoomScale="55" zoomScaleNormal="55" workbookViewId="0">
      <pane ySplit="2" topLeftCell="A177" activePane="bottomLeft" state="frozen"/>
      <selection pane="bottomLeft" activeCell="N188" sqref="N188"/>
    </sheetView>
  </sheetViews>
  <sheetFormatPr defaultRowHeight="14.25"/>
  <cols>
    <col min="1" max="1" width="9.625" customWidth="1"/>
    <col min="2" max="2" width="9.25" customWidth="1"/>
    <col min="3" max="3" width="15.5" customWidth="1"/>
    <col min="4" max="4" width="13.25" customWidth="1"/>
    <col min="5" max="5" width="13.75" customWidth="1"/>
    <col min="6" max="6" width="12.75" customWidth="1"/>
    <col min="7" max="7" width="12.125" customWidth="1"/>
    <col min="8" max="8" width="11.125" customWidth="1"/>
    <col min="9" max="9" width="9.375" customWidth="1"/>
    <col min="10" max="10" width="9.75" customWidth="1"/>
    <col min="11" max="12" width="11.125" customWidth="1"/>
    <col min="13" max="13" width="11.5" customWidth="1"/>
    <col min="14" max="14" width="37" customWidth="1"/>
  </cols>
  <sheetData>
    <row r="1" spans="1:14" ht="22.5" customHeight="1">
      <c r="A1" s="19" t="s">
        <v>951</v>
      </c>
      <c r="D1" s="80" t="s">
        <v>941</v>
      </c>
    </row>
    <row r="2" spans="1:14" s="9" customFormat="1" ht="105" customHeight="1">
      <c r="A2" s="22" t="s">
        <v>173</v>
      </c>
      <c r="B2" s="22" t="s">
        <v>658</v>
      </c>
      <c r="C2" s="16" t="s">
        <v>663</v>
      </c>
      <c r="D2" s="22" t="s">
        <v>664</v>
      </c>
      <c r="E2" s="22" t="s">
        <v>670</v>
      </c>
      <c r="F2" s="22" t="s">
        <v>675</v>
      </c>
      <c r="G2" s="22" t="s">
        <v>680</v>
      </c>
      <c r="H2" s="22" t="s">
        <v>587</v>
      </c>
      <c r="I2" s="22" t="s">
        <v>151</v>
      </c>
      <c r="J2" s="22" t="s">
        <v>440</v>
      </c>
      <c r="K2" s="28" t="s">
        <v>693</v>
      </c>
      <c r="L2" s="28" t="s">
        <v>697</v>
      </c>
      <c r="M2" s="22" t="s">
        <v>701</v>
      </c>
      <c r="N2" s="22" t="s">
        <v>1481</v>
      </c>
    </row>
    <row r="3" spans="1:14" s="8" customFormat="1" ht="18.75">
      <c r="A3" s="81"/>
      <c r="B3" s="81"/>
      <c r="C3" s="83" t="str">
        <f>IF(A3="","",IF(COUNTIFS(DU_BAO_5_NAM!$A$3:$A$1002,A3,DU_BAO_5_NAM!$B$3:$B$1002,B3,DU_BAO_5_NAM!$I$3:$I$1002,"ĐẠT")=1,SUMIFS(DU_BAO_5_NAM!$H$3:$H$1002,DU_BAO_5_NAM!$A$3:$A$1002,A3,DU_BAO_5_NAM!$B$3:$B$1002,B3,DU_BAO_5_NAM!$I$3:$I$1002,"ĐẠT"),""))</f>
        <v/>
      </c>
      <c r="D3" s="81"/>
      <c r="E3" s="81"/>
      <c r="F3" s="81"/>
      <c r="G3" s="81"/>
      <c r="H3" s="81"/>
      <c r="I3" s="81"/>
      <c r="J3" s="83" t="str">
        <f>IF(A3="","",IF(OR(NOT(ISNUMBER(B3)),B3&lt;2027,B3&gt;2031,B3&lt;&gt;INT(B3)),"NĂM KHÔNG HỢP LỆ",IF(COUNTIFS($A$3:$A$202,A3,$B$3:$B$202,B3)&gt;1,"TRÙNG MÃ VTVL – NĂM",IF(I3="","CHƯA CHỌN TRẠNG THÁI",IF(NOT(OR(I3="Đang xây dựng",I3="Đã hoàn thành ở đơn vị",I3="Đã thẩm định",I3="Đã được quyết định")),"TRẠNG THÁI KHÔNG HỢP LỆ",IF(COUNTIFS('8. C3_NhuCau'!$A$3:$A$202,A3,'8. C3_NhuCau'!$L$3:$L$202,"Đã kiểm chứng",'8. C3_NhuCau'!$M$3:$M$202,"ĐẠT")&lt;&gt;1,"C3 CHƯA ĐƯỢC XÁC NHẬN",IF(COUNTIFS(DU_BAO_5_NAM!$A$3:$A$1002,A3,DU_BAO_5_NAM!$B$3:$B$1002,B3,DU_BAO_5_NAM!$I$3:$I$1002,"ĐẠT")&lt;&gt;1,"CHƯA CÓ DỰ BÁO NĂM ĐÃ KIỂM CHỨNG",IF(OR(C3="",D3="",G3="",H3=""),"THIẾU PHƯƠNG ÁN",IF(OR(M3="THIẾU GIẢI TRÌNH",M3="THIẾU NGƯỜI CÙNG ĐƠN VỊ TÍNH",M3="C/D PHẢI TÍNH THEO NGƯỜI",M3="SỐ NGƯỜI ÂM"),"CHƯA ĐỦ CĂN CỨ",IF(I3="Đang xây dựng","ĐANG XÂY DỰNG",IF(I3="Đã hoàn thành ở đơn vị","SẴN SÀNG THẨM ĐỊNH",IF(N3="","THIẾU VĂN BẢN THẨM ĐỊNH/QUYẾT ĐỊNH",IF(I3="Đã thẩm định","ĐÃ THẨM ĐỊNH","ĐÃ QUYẾT ĐỊNH")))))))))))))</f>
        <v/>
      </c>
      <c r="K3" s="86" t="str">
        <f>IF(A3="","",IFERROR(IF(INDEX('8. C3_NhuCau'!$G$3:$G$202,MATCH(A3,'8. C3_NhuCau'!$A$3:$A$202,0))="","",INDEX('8. C3_NhuCau'!$G$3:$G$202,MATCH(A3,'8. C3_NhuCau'!$A$3:$A$202,0))),""))</f>
        <v/>
      </c>
      <c r="L3" s="83" t="str">
        <f>IF(A3="","",IFERROR(IF(INDEX('8. C3_NhuCau'!$J$3:$J$202,MATCH(A3,'8. C3_NhuCau'!$A$3:$A$202,0))="","",INDEX('8. C3_NhuCau'!$J$3:$J$202,MATCH(A3,'8. C3_NhuCau'!$A$3:$A$202,0))),""))</f>
        <v/>
      </c>
      <c r="M3" s="126" t="str">
        <f t="shared" ref="M3:M34" si="0">IF(A3="","",IF(H3="","THIẾU GIẢI TRÌNH",IF(C3="","CHƯA CÓ DỰ BÁO NĂM",IF(D3="","THIẾU NGƯỜI CÙNG ĐƠN VỊ TÍNH",IF(OR(NOT(ISNUMBER(C3)),NOT(ISNUMBER(D3))),"C/D PHẢI TÍNH THEO NGƯỜI",IF(OR(C3&lt;0,D3&lt;0),"SỐ NGƯỜI ÂM",IF(AND(L3&lt;&gt;"",C3&lt;&gt;L3),"THAY ĐỔI SO VỚI NĂM CƠ SỞ – CÓ DỰ BÁO","ĐỐI CHIẾU XONG")))))))</f>
        <v/>
      </c>
      <c r="N3" s="127"/>
    </row>
    <row r="4" spans="1:14" ht="18.75">
      <c r="A4" s="81"/>
      <c r="B4" s="81"/>
      <c r="C4" s="83" t="str">
        <f>IF(A4="","",IF(COUNTIFS(DU_BAO_5_NAM!$A$3:$A$1002,A4,DU_BAO_5_NAM!$B$3:$B$1002,B4,DU_BAO_5_NAM!$I$3:$I$1002,"ĐẠT")=1,SUMIFS(DU_BAO_5_NAM!$H$3:$H$1002,DU_BAO_5_NAM!$A$3:$A$1002,A4,DU_BAO_5_NAM!$B$3:$B$1002,B4,DU_BAO_5_NAM!$I$3:$I$1002,"ĐẠT"),""))</f>
        <v/>
      </c>
      <c r="D4" s="81"/>
      <c r="E4" s="81"/>
      <c r="F4" s="81"/>
      <c r="G4" s="81"/>
      <c r="H4" s="81"/>
      <c r="I4" s="81"/>
      <c r="J4" s="83" t="str">
        <f>IF(A4="","",IF(OR(NOT(ISNUMBER(B4)),B4&lt;2027,B4&gt;2031,B4&lt;&gt;INT(B4)),"NĂM KHÔNG HỢP LỆ",IF(COUNTIFS($A$3:$A$202,A4,$B$3:$B$202,B4)&gt;1,"TRÙNG MÃ VTVL – NĂM",IF(I4="","CHƯA CHỌN TRẠNG THÁI",IF(NOT(OR(I4="Đang xây dựng",I4="Đã hoàn thành ở đơn vị",I4="Đã thẩm định",I4="Đã được quyết định")),"TRẠNG THÁI KHÔNG HỢP LỆ",IF(COUNTIFS('[399]8'!$A$3:$A$202,A4,'[399]8'!$L$3:$L$202,"Đã kiểm chứng",'[399]8'!$M$3:$M$202,"ĐẠT")&lt;&gt;1,"C4 CHƯA ĐƯỢC XÁC NHẬN",IF(COUNTIFS(DU_BAO_5_NAM!$A$3:$A$1002,A4,DU_BAO_5_NAM!$B$3:$B$1002,B4,DU_BAO_5_NAM!$I$3:$I$1002,"ĐẠT")&lt;&gt;1,"CHƯA CÓ DỰ BÁO NĂM ĐÃ KIỂM CHỨNG",IF(OR(C4="",D4="",G4="",H4=""),"THIẾU PHƯƠNG ÁN",IF(OR(M4="THIẾU GIẢI TRÌNH",M4="THIẾU NGƯỜI CÙNG ĐƠN VỊ TÍNH",M4="C/D PHẢI TÍNH THEO NGƯỜI",M4="SỐ NGƯỜI ÂM"),"CHƯA ĐỦ CĂN CỨ",IF(I4="Đang xây dựng","ĐANG XÂY DỰNG",IF(I4="Đã hoàn thành ở đơn vị","SẴN SÀNG THẨM ĐỊNH",IF(N4="","THIẾU VĂN BẢN THẨM ĐỊNH/QUYẾT ĐỊNH",IF(I4="Đã thẩm định","ĐÃ THẨM ĐỊNH","ĐÃ QUYẾT ĐỊNH")))))))))))))</f>
        <v/>
      </c>
      <c r="K4" s="86" t="str">
        <f>IF(A4="","",IFERROR(IF(INDEX('8. C3_NhuCau'!$G$3:$G$202,MATCH(A4,'8. C3_NhuCau'!$A$3:$A$202,0))="","",INDEX('8. C3_NhuCau'!$G$3:$G$202,MATCH(A4,'8. C3_NhuCau'!$A$3:$A$202,0))),""))</f>
        <v/>
      </c>
      <c r="L4" s="83" t="str">
        <f>IF(A4="","",IFERROR(IF(INDEX('8. C3_NhuCau'!$J$3:$J$202,MATCH(A4,'8. C3_NhuCau'!$A$3:$A$202,0))="","",INDEX('8. C3_NhuCau'!$J$3:$J$202,MATCH(A4,'8. C3_NhuCau'!$A$3:$A$202,0))),""))</f>
        <v/>
      </c>
      <c r="M4" s="126" t="str">
        <f t="shared" si="0"/>
        <v/>
      </c>
      <c r="N4" s="127"/>
    </row>
    <row r="5" spans="1:14" ht="18.75">
      <c r="A5" s="81"/>
      <c r="B5" s="81"/>
      <c r="C5" s="83" t="str">
        <f>IF(A5="","",IF(COUNTIFS(DU_BAO_5_NAM!$A$3:$A$1002,A5,DU_BAO_5_NAM!$B$3:$B$1002,B5,DU_BAO_5_NAM!$I$3:$I$1002,"ĐẠT")=1,SUMIFS(DU_BAO_5_NAM!$H$3:$H$1002,DU_BAO_5_NAM!$A$3:$A$1002,A5,DU_BAO_5_NAM!$B$3:$B$1002,B5,DU_BAO_5_NAM!$I$3:$I$1002,"ĐẠT"),""))</f>
        <v/>
      </c>
      <c r="D5" s="81"/>
      <c r="E5" s="81"/>
      <c r="F5" s="81"/>
      <c r="G5" s="81"/>
      <c r="H5" s="81"/>
      <c r="I5" s="81"/>
      <c r="J5" s="83" t="str">
        <f>IF(A5="","",IF(OR(NOT(ISNUMBER(B5)),B5&lt;2027,B5&gt;2031,B5&lt;&gt;INT(B5)),"NĂM KHÔNG HỢP LỆ",IF(COUNTIFS($A$3:$A$202,A5,$B$3:$B$202,B5)&gt;1,"TRÙNG MÃ VTVL – NĂM",IF(I5="","CHƯA CHỌN TRẠNG THÁI",IF(NOT(OR(I5="Đang xây dựng",I5="Đã hoàn thành ở đơn vị",I5="Đã thẩm định",I5="Đã được quyết định")),"TRẠNG THÁI KHÔNG HỢP LỆ",IF(COUNTIFS('[400]8'!$A$3:$A$202,A5,'[400]8'!$L$3:$L$202,"Đã kiểm chứng",'[400]8'!$M$3:$M$202,"ĐẠT")&lt;&gt;1,"C5 CHƯA ĐƯỢC XÁC NHẬN",IF(COUNTIFS(DU_BAO_5_NAM!$A$3:$A$1002,A5,DU_BAO_5_NAM!$B$3:$B$1002,B5,DU_BAO_5_NAM!$I$3:$I$1002,"ĐẠT")&lt;&gt;1,"CHƯA CÓ DỰ BÁO NĂM ĐÃ KIỂM CHỨNG",IF(OR(C5="",D5="",G5="",H5=""),"THIẾU PHƯƠNG ÁN",IF(OR(M5="THIẾU GIẢI TRÌNH",M5="THIẾU NGƯỜI CÙNG ĐƠN VỊ TÍNH",M5="C/D PHẢI TÍNH THEO NGƯỜI",M5="SỐ NGƯỜI ÂM"),"CHƯA ĐỦ CĂN CỨ",IF(I5="Đang xây dựng","ĐANG XÂY DỰNG",IF(I5="Đã hoàn thành ở đơn vị","SẴN SÀNG THẨM ĐỊNH",IF(N5="","THIẾU VĂN BẢN THẨM ĐỊNH/QUYẾT ĐỊNH",IF(I5="Đã thẩm định","ĐÃ THẨM ĐỊNH","ĐÃ QUYẾT ĐỊNH")))))))))))))</f>
        <v/>
      </c>
      <c r="K5" s="86" t="str">
        <f>IF(A5="","",IFERROR(IF(INDEX('8. C3_NhuCau'!$G$3:$G$202,MATCH(A5,'8. C3_NhuCau'!$A$3:$A$202,0))="","",INDEX('8. C3_NhuCau'!$G$3:$G$202,MATCH(A5,'8. C3_NhuCau'!$A$3:$A$202,0))),""))</f>
        <v/>
      </c>
      <c r="L5" s="83" t="str">
        <f>IF(A5="","",IFERROR(IF(INDEX('8. C3_NhuCau'!$J$3:$J$202,MATCH(A5,'8. C3_NhuCau'!$A$3:$A$202,0))="","",INDEX('8. C3_NhuCau'!$J$3:$J$202,MATCH(A5,'8. C3_NhuCau'!$A$3:$A$202,0))),""))</f>
        <v/>
      </c>
      <c r="M5" s="126" t="str">
        <f t="shared" si="0"/>
        <v/>
      </c>
      <c r="N5" s="127"/>
    </row>
    <row r="6" spans="1:14" ht="18.75">
      <c r="A6" s="81"/>
      <c r="B6" s="81"/>
      <c r="C6" s="83" t="str">
        <f>IF(A6="","",IF(COUNTIFS(DU_BAO_5_NAM!$A$3:$A$1002,A6,DU_BAO_5_NAM!$B$3:$B$1002,B6,DU_BAO_5_NAM!$I$3:$I$1002,"ĐẠT")=1,SUMIFS(DU_BAO_5_NAM!$H$3:$H$1002,DU_BAO_5_NAM!$A$3:$A$1002,A6,DU_BAO_5_NAM!$B$3:$B$1002,B6,DU_BAO_5_NAM!$I$3:$I$1002,"ĐẠT"),""))</f>
        <v/>
      </c>
      <c r="D6" s="81"/>
      <c r="E6" s="81"/>
      <c r="F6" s="81"/>
      <c r="G6" s="81"/>
      <c r="H6" s="81"/>
      <c r="I6" s="81"/>
      <c r="J6" s="83" t="str">
        <f>IF(A6="","",IF(OR(NOT(ISNUMBER(B6)),B6&lt;2027,B6&gt;2031,B6&lt;&gt;INT(B6)),"NĂM KHÔNG HỢP LỆ",IF(COUNTIFS($A$3:$A$202,A6,$B$3:$B$202,B6)&gt;1,"TRÙNG MÃ VTVL – NĂM",IF(I6="","CHƯA CHỌN TRẠNG THÁI",IF(NOT(OR(I6="Đang xây dựng",I6="Đã hoàn thành ở đơn vị",I6="Đã thẩm định",I6="Đã được quyết định")),"TRẠNG THÁI KHÔNG HỢP LỆ",IF(COUNTIFS('[401]8'!$A$3:$A$202,A6,'[401]8'!$L$3:$L$202,"Đã kiểm chứng",'[401]8'!$M$3:$M$202,"ĐẠT")&lt;&gt;1,"C6 CHƯA ĐƯỢC XÁC NHẬN",IF(COUNTIFS(DU_BAO_5_NAM!$A$3:$A$1002,A6,DU_BAO_5_NAM!$B$3:$B$1002,B6,DU_BAO_5_NAM!$I$3:$I$1002,"ĐẠT")&lt;&gt;1,"CHƯA CÓ DỰ BÁO NĂM ĐÃ KIỂM CHỨNG",IF(OR(C6="",D6="",G6="",H6=""),"THIẾU PHƯƠNG ÁN",IF(OR(M6="THIẾU GIẢI TRÌNH",M6="THIẾU NGƯỜI CÙNG ĐƠN VỊ TÍNH",M6="C/D PHẢI TÍNH THEO NGƯỜI",M6="SỐ NGƯỜI ÂM"),"CHƯA ĐỦ CĂN CỨ",IF(I6="Đang xây dựng","ĐANG XÂY DỰNG",IF(I6="Đã hoàn thành ở đơn vị","SẴN SÀNG THẨM ĐỊNH",IF(N6="","THIẾU VĂN BẢN THẨM ĐỊNH/QUYẾT ĐỊNH",IF(I6="Đã thẩm định","ĐÃ THẨM ĐỊNH","ĐÃ QUYẾT ĐỊNH")))))))))))))</f>
        <v/>
      </c>
      <c r="K6" s="86" t="str">
        <f>IF(A6="","",IFERROR(IF(INDEX('8. C3_NhuCau'!$G$3:$G$202,MATCH(A6,'8. C3_NhuCau'!$A$3:$A$202,0))="","",INDEX('8. C3_NhuCau'!$G$3:$G$202,MATCH(A6,'8. C3_NhuCau'!$A$3:$A$202,0))),""))</f>
        <v/>
      </c>
      <c r="L6" s="83" t="str">
        <f>IF(A6="","",IFERROR(IF(INDEX('8. C3_NhuCau'!$J$3:$J$202,MATCH(A6,'8. C3_NhuCau'!$A$3:$A$202,0))="","",INDEX('8. C3_NhuCau'!$J$3:$J$202,MATCH(A6,'8. C3_NhuCau'!$A$3:$A$202,0))),""))</f>
        <v/>
      </c>
      <c r="M6" s="126" t="str">
        <f t="shared" si="0"/>
        <v/>
      </c>
      <c r="N6" s="127"/>
    </row>
    <row r="7" spans="1:14" ht="18.75">
      <c r="A7" s="81"/>
      <c r="B7" s="81"/>
      <c r="C7" s="83" t="str">
        <f>IF(A7="","",IF(COUNTIFS(DU_BAO_5_NAM!$A$3:$A$1002,A7,DU_BAO_5_NAM!$B$3:$B$1002,B7,DU_BAO_5_NAM!$I$3:$I$1002,"ĐẠT")=1,SUMIFS(DU_BAO_5_NAM!$H$3:$H$1002,DU_BAO_5_NAM!$A$3:$A$1002,A7,DU_BAO_5_NAM!$B$3:$B$1002,B7,DU_BAO_5_NAM!$I$3:$I$1002,"ĐẠT"),""))</f>
        <v/>
      </c>
      <c r="D7" s="81"/>
      <c r="E7" s="81"/>
      <c r="F7" s="81"/>
      <c r="G7" s="81"/>
      <c r="H7" s="81"/>
      <c r="I7" s="81"/>
      <c r="J7" s="83" t="str">
        <f>IF(A7="","",IF(OR(NOT(ISNUMBER(B7)),B7&lt;2027,B7&gt;2031,B7&lt;&gt;INT(B7)),"NĂM KHÔNG HỢP LỆ",IF(COUNTIFS($A$3:$A$202,A7,$B$3:$B$202,B7)&gt;1,"TRÙNG MÃ VTVL – NĂM",IF(I7="","CHƯA CHỌN TRẠNG THÁI",IF(NOT(OR(I7="Đang xây dựng",I7="Đã hoàn thành ở đơn vị",I7="Đã thẩm định",I7="Đã được quyết định")),"TRẠNG THÁI KHÔNG HỢP LỆ",IF(COUNTIFS('[402]8'!$A$3:$A$202,A7,'[402]8'!$L$3:$L$202,"Đã kiểm chứng",'[402]8'!$M$3:$M$202,"ĐẠT")&lt;&gt;1,"C7 CHƯA ĐƯỢC XÁC NHẬN",IF(COUNTIFS(DU_BAO_5_NAM!$A$3:$A$1002,A7,DU_BAO_5_NAM!$B$3:$B$1002,B7,DU_BAO_5_NAM!$I$3:$I$1002,"ĐẠT")&lt;&gt;1,"CHƯA CÓ DỰ BÁO NĂM ĐÃ KIỂM CHỨNG",IF(OR(C7="",D7="",G7="",H7=""),"THIẾU PHƯƠNG ÁN",IF(OR(M7="THIẾU GIẢI TRÌNH",M7="THIẾU NGƯỜI CÙNG ĐƠN VỊ TÍNH",M7="C/D PHẢI TÍNH THEO NGƯỜI",M7="SỐ NGƯỜI ÂM"),"CHƯA ĐỦ CĂN CỨ",IF(I7="Đang xây dựng","ĐANG XÂY DỰNG",IF(I7="Đã hoàn thành ở đơn vị","SẴN SÀNG THẨM ĐỊNH",IF(N7="","THIẾU VĂN BẢN THẨM ĐỊNH/QUYẾT ĐỊNH",IF(I7="Đã thẩm định","ĐÃ THẨM ĐỊNH","ĐÃ QUYẾT ĐỊNH")))))))))))))</f>
        <v/>
      </c>
      <c r="K7" s="86" t="str">
        <f>IF(A7="","",IFERROR(IF(INDEX('8. C3_NhuCau'!$G$3:$G$202,MATCH(A7,'8. C3_NhuCau'!$A$3:$A$202,0))="","",INDEX('8. C3_NhuCau'!$G$3:$G$202,MATCH(A7,'8. C3_NhuCau'!$A$3:$A$202,0))),""))</f>
        <v/>
      </c>
      <c r="L7" s="83" t="str">
        <f>IF(A7="","",IFERROR(IF(INDEX('8. C3_NhuCau'!$J$3:$J$202,MATCH(A7,'8. C3_NhuCau'!$A$3:$A$202,0))="","",INDEX('8. C3_NhuCau'!$J$3:$J$202,MATCH(A7,'8. C3_NhuCau'!$A$3:$A$202,0))),""))</f>
        <v/>
      </c>
      <c r="M7" s="126" t="str">
        <f t="shared" si="0"/>
        <v/>
      </c>
      <c r="N7" s="127"/>
    </row>
    <row r="8" spans="1:14" s="59" customFormat="1" ht="17.850000000000001" customHeight="1">
      <c r="A8" s="81"/>
      <c r="B8" s="81"/>
      <c r="C8" s="83" t="str">
        <f>IF(A8="","",IF(COUNTIFS(DU_BAO_5_NAM!$A$3:$A$1002,A8,DU_BAO_5_NAM!$B$3:$B$1002,B8,DU_BAO_5_NAM!$I$3:$I$1002,"ĐẠT")=1,SUMIFS(DU_BAO_5_NAM!$H$3:$H$1002,DU_BAO_5_NAM!$A$3:$A$1002,A8,DU_BAO_5_NAM!$B$3:$B$1002,B8,DU_BAO_5_NAM!$I$3:$I$1002,"ĐẠT"),""))</f>
        <v/>
      </c>
      <c r="D8" s="81"/>
      <c r="E8" s="81"/>
      <c r="F8" s="81"/>
      <c r="G8" s="81"/>
      <c r="H8" s="81"/>
      <c r="I8" s="81"/>
      <c r="J8" s="83" t="str">
        <f>IF(A8="","",IF(OR(NOT(ISNUMBER(B8)),B8&lt;2027,B8&gt;2031,B8&lt;&gt;INT(B8)),"NĂM KHÔNG HỢP LỆ",IF(COUNTIFS($A$3:$A$202,A8,$B$3:$B$202,B8)&gt;1,"TRÙNG MÃ VTVL – NĂM",IF(I8="","CHƯA CHỌN TRẠNG THÁI",IF(NOT(OR(I8="Đang xây dựng",I8="Đã hoàn thành ở đơn vị",I8="Đã thẩm định",I8="Đã được quyết định")),"TRẠNG THÁI KHÔNG HỢP LỆ",IF(COUNTIFS('[403]8'!$A$3:$A$202,A8,'[403]8'!$L$3:$L$202,"Đã kiểm chứng",'[403]8'!$M$3:$M$202,"ĐẠT")&lt;&gt;1,"C8 CHƯA ĐƯỢC XÁC NHẬN",IF(COUNTIFS(DU_BAO_5_NAM!$A$3:$A$1002,A8,DU_BAO_5_NAM!$B$3:$B$1002,B8,DU_BAO_5_NAM!$I$3:$I$1002,"ĐẠT")&lt;&gt;1,"CHƯA CÓ DỰ BÁO NĂM ĐÃ KIỂM CHỨNG",IF(OR(C8="",D8="",G8="",H8=""),"THIẾU PHƯƠNG ÁN",IF(OR(M8="THIẾU GIẢI TRÌNH",M8="THIẾU NGƯỜI CÙNG ĐƠN VỊ TÍNH",M8="C/D PHẢI TÍNH THEO NGƯỜI",M8="SỐ NGƯỜI ÂM"),"CHƯA ĐỦ CĂN CỨ",IF(I8="Đang xây dựng","ĐANG XÂY DỰNG",IF(I8="Đã hoàn thành ở đơn vị","SẴN SÀNG THẨM ĐỊNH",IF(N8="","THIẾU VĂN BẢN THẨM ĐỊNH/QUYẾT ĐỊNH",IF(I8="Đã thẩm định","ĐÃ THẨM ĐỊNH","ĐÃ QUYẾT ĐỊNH")))))))))))))</f>
        <v/>
      </c>
      <c r="K8" s="86" t="str">
        <f>IF(A8="","",IFERROR(IF(INDEX('8. C3_NhuCau'!$G$3:$G$202,MATCH(A8,'8. C3_NhuCau'!$A$3:$A$202,0))="","",INDEX('8. C3_NhuCau'!$G$3:$G$202,MATCH(A8,'8. C3_NhuCau'!$A$3:$A$202,0))),""))</f>
        <v/>
      </c>
      <c r="L8" s="83" t="str">
        <f>IF(A8="","",IFERROR(IF(INDEX('8. C3_NhuCau'!$J$3:$J$202,MATCH(A8,'8. C3_NhuCau'!$A$3:$A$202,0))="","",INDEX('8. C3_NhuCau'!$J$3:$J$202,MATCH(A8,'8. C3_NhuCau'!$A$3:$A$202,0))),""))</f>
        <v/>
      </c>
      <c r="M8" s="126" t="str">
        <f t="shared" si="0"/>
        <v/>
      </c>
      <c r="N8" s="127"/>
    </row>
    <row r="9" spans="1:14" s="59" customFormat="1" ht="18.75">
      <c r="A9" s="81"/>
      <c r="B9" s="81"/>
      <c r="C9" s="83" t="str">
        <f>IF(A9="","",IF(COUNTIFS(DU_BAO_5_NAM!$A$3:$A$1002,A9,DU_BAO_5_NAM!$B$3:$B$1002,B9,DU_BAO_5_NAM!$I$3:$I$1002,"ĐẠT")=1,SUMIFS(DU_BAO_5_NAM!$H$3:$H$1002,DU_BAO_5_NAM!$A$3:$A$1002,A9,DU_BAO_5_NAM!$B$3:$B$1002,B9,DU_BAO_5_NAM!$I$3:$I$1002,"ĐẠT"),""))</f>
        <v/>
      </c>
      <c r="D9" s="81"/>
      <c r="E9" s="81"/>
      <c r="F9" s="81"/>
      <c r="G9" s="81"/>
      <c r="H9" s="81"/>
      <c r="I9" s="81"/>
      <c r="J9" s="83" t="str">
        <f>IF(A9="","",IF(OR(NOT(ISNUMBER(B9)),B9&lt;2027,B9&gt;2031,B9&lt;&gt;INT(B9)),"NĂM KHÔNG HỢP LỆ",IF(COUNTIFS($A$3:$A$202,A9,$B$3:$B$202,B9)&gt;1,"TRÙNG MÃ VTVL – NĂM",IF(I9="","CHƯA CHỌN TRẠNG THÁI",IF(NOT(OR(I9="Đang xây dựng",I9="Đã hoàn thành ở đơn vị",I9="Đã thẩm định",I9="Đã được quyết định")),"TRẠNG THÁI KHÔNG HỢP LỆ",IF(COUNTIFS('[404]8'!$A$3:$A$202,A9,'[404]8'!$L$3:$L$202,"Đã kiểm chứng",'[404]8'!$M$3:$M$202,"ĐẠT")&lt;&gt;1,"C9 CHƯA ĐƯỢC XÁC NHẬN",IF(COUNTIFS(DU_BAO_5_NAM!$A$3:$A$1002,A9,DU_BAO_5_NAM!$B$3:$B$1002,B9,DU_BAO_5_NAM!$I$3:$I$1002,"ĐẠT")&lt;&gt;1,"CHƯA CÓ DỰ BÁO NĂM ĐÃ KIỂM CHỨNG",IF(OR(C9="",D9="",G9="",H9=""),"THIẾU PHƯƠNG ÁN",IF(OR(M9="THIẾU GIẢI TRÌNH",M9="THIẾU NGƯỜI CÙNG ĐƠN VỊ TÍNH",M9="C/D PHẢI TÍNH THEO NGƯỜI",M9="SỐ NGƯỜI ÂM"),"CHƯA ĐỦ CĂN CỨ",IF(I9="Đang xây dựng","ĐANG XÂY DỰNG",IF(I9="Đã hoàn thành ở đơn vị","SẴN SÀNG THẨM ĐỊNH",IF(N9="","THIẾU VĂN BẢN THẨM ĐỊNH/QUYẾT ĐỊNH",IF(I9="Đã thẩm định","ĐÃ THẨM ĐỊNH","ĐÃ QUYẾT ĐỊNH")))))))))))))</f>
        <v/>
      </c>
      <c r="K9" s="86" t="str">
        <f>IF(A9="","",IFERROR(IF(INDEX('8. C3_NhuCau'!$G$3:$G$202,MATCH(A9,'8. C3_NhuCau'!$A$3:$A$202,0))="","",INDEX('8. C3_NhuCau'!$G$3:$G$202,MATCH(A9,'8. C3_NhuCau'!$A$3:$A$202,0))),""))</f>
        <v/>
      </c>
      <c r="L9" s="83" t="str">
        <f>IF(A9="","",IFERROR(IF(INDEX('8. C3_NhuCau'!$J$3:$J$202,MATCH(A9,'8. C3_NhuCau'!$A$3:$A$202,0))="","",INDEX('8. C3_NhuCau'!$J$3:$J$202,MATCH(A9,'8. C3_NhuCau'!$A$3:$A$202,0))),""))</f>
        <v/>
      </c>
      <c r="M9" s="126" t="str">
        <f t="shared" si="0"/>
        <v/>
      </c>
      <c r="N9" s="127"/>
    </row>
    <row r="10" spans="1:14" s="59" customFormat="1" ht="18.75">
      <c r="A10" s="81"/>
      <c r="B10" s="81"/>
      <c r="C10" s="83" t="str">
        <f>IF(A10="","",IF(COUNTIFS(DU_BAO_5_NAM!$A$3:$A$1002,A10,DU_BAO_5_NAM!$B$3:$B$1002,B10,DU_BAO_5_NAM!$I$3:$I$1002,"ĐẠT")=1,SUMIFS(DU_BAO_5_NAM!$H$3:$H$1002,DU_BAO_5_NAM!$A$3:$A$1002,A10,DU_BAO_5_NAM!$B$3:$B$1002,B10,DU_BAO_5_NAM!$I$3:$I$1002,"ĐẠT"),""))</f>
        <v/>
      </c>
      <c r="D10" s="81"/>
      <c r="E10" s="81"/>
      <c r="F10" s="81"/>
      <c r="G10" s="81"/>
      <c r="H10" s="81"/>
      <c r="I10" s="81"/>
      <c r="J10" s="83" t="str">
        <f>IF(A10="","",IF(OR(NOT(ISNUMBER(B10)),B10&lt;2027,B10&gt;2031,B10&lt;&gt;INT(B10)),"NĂM KHÔNG HỢP LỆ",IF(COUNTIFS($A$3:$A$202,A10,$B$3:$B$202,B10)&gt;1,"TRÙNG MÃ VTVL – NĂM",IF(I10="","CHƯA CHỌN TRẠNG THÁI",IF(NOT(OR(I10="Đang xây dựng",I10="Đã hoàn thành ở đơn vị",I10="Đã thẩm định",I10="Đã được quyết định")),"TRẠNG THÁI KHÔNG HỢP LỆ",IF(COUNTIFS('[405]8'!$A$3:$A$202,A10,'[405]8'!$L$3:$L$202,"Đã kiểm chứng",'[405]8'!$M$3:$M$202,"ĐẠT")&lt;&gt;1,"C10 CHƯA ĐƯỢC XÁC NHẬN",IF(COUNTIFS(DU_BAO_5_NAM!$A$3:$A$1002,A10,DU_BAO_5_NAM!$B$3:$B$1002,B10,DU_BAO_5_NAM!$I$3:$I$1002,"ĐẠT")&lt;&gt;1,"CHƯA CÓ DỰ BÁO NĂM ĐÃ KIỂM CHỨNG",IF(OR(C10="",D10="",G10="",H10=""),"THIẾU PHƯƠNG ÁN",IF(OR(M10="THIẾU GIẢI TRÌNH",M10="THIẾU NGƯỜI CÙNG ĐƠN VỊ TÍNH",M10="C/D PHẢI TÍNH THEO NGƯỜI",M10="SỐ NGƯỜI ÂM"),"CHƯA ĐỦ CĂN CỨ",IF(I10="Đang xây dựng","ĐANG XÂY DỰNG",IF(I10="Đã hoàn thành ở đơn vị","SẴN SÀNG THẨM ĐỊNH",IF(N10="","THIẾU VĂN BẢN THẨM ĐỊNH/QUYẾT ĐỊNH",IF(I10="Đã thẩm định","ĐÃ THẨM ĐỊNH","ĐÃ QUYẾT ĐỊNH")))))))))))))</f>
        <v/>
      </c>
      <c r="K10" s="86" t="str">
        <f>IF(A10="","",IFERROR(IF(INDEX('8. C3_NhuCau'!$G$3:$G$202,MATCH(A10,'8. C3_NhuCau'!$A$3:$A$202,0))="","",INDEX('8. C3_NhuCau'!$G$3:$G$202,MATCH(A10,'8. C3_NhuCau'!$A$3:$A$202,0))),""))</f>
        <v/>
      </c>
      <c r="L10" s="83" t="str">
        <f>IF(A10="","",IFERROR(IF(INDEX('8. C3_NhuCau'!$J$3:$J$202,MATCH(A10,'8. C3_NhuCau'!$A$3:$A$202,0))="","",INDEX('8. C3_NhuCau'!$J$3:$J$202,MATCH(A10,'8. C3_NhuCau'!$A$3:$A$202,0))),""))</f>
        <v/>
      </c>
      <c r="M10" s="126" t="str">
        <f t="shared" si="0"/>
        <v/>
      </c>
      <c r="N10" s="127"/>
    </row>
    <row r="11" spans="1:14" s="59" customFormat="1" ht="18.75">
      <c r="A11" s="81"/>
      <c r="B11" s="81"/>
      <c r="C11" s="83" t="str">
        <f>IF(A11="","",IF(COUNTIFS(DU_BAO_5_NAM!$A$3:$A$1002,A11,DU_BAO_5_NAM!$B$3:$B$1002,B11,DU_BAO_5_NAM!$I$3:$I$1002,"ĐẠT")=1,SUMIFS(DU_BAO_5_NAM!$H$3:$H$1002,DU_BAO_5_NAM!$A$3:$A$1002,A11,DU_BAO_5_NAM!$B$3:$B$1002,B11,DU_BAO_5_NAM!$I$3:$I$1002,"ĐẠT"),""))</f>
        <v/>
      </c>
      <c r="D11" s="81"/>
      <c r="E11" s="81"/>
      <c r="F11" s="81"/>
      <c r="G11" s="81"/>
      <c r="H11" s="81"/>
      <c r="I11" s="81"/>
      <c r="J11" s="83" t="str">
        <f>IF(A11="","",IF(OR(NOT(ISNUMBER(B11)),B11&lt;2027,B11&gt;2031,B11&lt;&gt;INT(B11)),"NĂM KHÔNG HỢP LỆ",IF(COUNTIFS($A$3:$A$202,A11,$B$3:$B$202,B11)&gt;1,"TRÙNG MÃ VTVL – NĂM",IF(I11="","CHƯA CHỌN TRẠNG THÁI",IF(NOT(OR(I11="Đang xây dựng",I11="Đã hoàn thành ở đơn vị",I11="Đã thẩm định",I11="Đã được quyết định")),"TRẠNG THÁI KHÔNG HỢP LỆ",IF(COUNTIFS('[406]8'!$A$3:$A$202,A11,'[406]8'!$L$3:$L$202,"Đã kiểm chứng",'[406]8'!$M$3:$M$202,"ĐẠT")&lt;&gt;1,"C11 CHƯA ĐƯỢC XÁC NHẬN",IF(COUNTIFS(DU_BAO_5_NAM!$A$3:$A$1002,A11,DU_BAO_5_NAM!$B$3:$B$1002,B11,DU_BAO_5_NAM!$I$3:$I$1002,"ĐẠT")&lt;&gt;1,"CHƯA CÓ DỰ BÁO NĂM ĐÃ KIỂM CHỨNG",IF(OR(C11="",D11="",G11="",H11=""),"THIẾU PHƯƠNG ÁN",IF(OR(M11="THIẾU GIẢI TRÌNH",M11="THIẾU NGƯỜI CÙNG ĐƠN VỊ TÍNH",M11="C/D PHẢI TÍNH THEO NGƯỜI",M11="SỐ NGƯỜI ÂM"),"CHƯA ĐỦ CĂN CỨ",IF(I11="Đang xây dựng","ĐANG XÂY DỰNG",IF(I11="Đã hoàn thành ở đơn vị","SẴN SÀNG THẨM ĐỊNH",IF(N11="","THIẾU VĂN BẢN THẨM ĐỊNH/QUYẾT ĐỊNH",IF(I11="Đã thẩm định","ĐÃ THẨM ĐỊNH","ĐÃ QUYẾT ĐỊNH")))))))))))))</f>
        <v/>
      </c>
      <c r="K11" s="86" t="str">
        <f>IF(A11="","",IFERROR(IF(INDEX('8. C3_NhuCau'!$G$3:$G$202,MATCH(A11,'8. C3_NhuCau'!$A$3:$A$202,0))="","",INDEX('8. C3_NhuCau'!$G$3:$G$202,MATCH(A11,'8. C3_NhuCau'!$A$3:$A$202,0))),""))</f>
        <v/>
      </c>
      <c r="L11" s="83" t="str">
        <f>IF(A11="","",IFERROR(IF(INDEX('8. C3_NhuCau'!$J$3:$J$202,MATCH(A11,'8. C3_NhuCau'!$A$3:$A$202,0))="","",INDEX('8. C3_NhuCau'!$J$3:$J$202,MATCH(A11,'8. C3_NhuCau'!$A$3:$A$202,0))),""))</f>
        <v/>
      </c>
      <c r="M11" s="126" t="str">
        <f t="shared" si="0"/>
        <v/>
      </c>
      <c r="N11" s="127"/>
    </row>
    <row r="12" spans="1:14" s="59" customFormat="1" ht="18.75">
      <c r="A12" s="81"/>
      <c r="B12" s="81"/>
      <c r="C12" s="83" t="str">
        <f>IF(A12="","",IF(COUNTIFS(DU_BAO_5_NAM!$A$3:$A$1002,A12,DU_BAO_5_NAM!$B$3:$B$1002,B12,DU_BAO_5_NAM!$I$3:$I$1002,"ĐẠT")=1,SUMIFS(DU_BAO_5_NAM!$H$3:$H$1002,DU_BAO_5_NAM!$A$3:$A$1002,A12,DU_BAO_5_NAM!$B$3:$B$1002,B12,DU_BAO_5_NAM!$I$3:$I$1002,"ĐẠT"),""))</f>
        <v/>
      </c>
      <c r="D12" s="81"/>
      <c r="E12" s="81"/>
      <c r="F12" s="81"/>
      <c r="G12" s="81"/>
      <c r="H12" s="81"/>
      <c r="I12" s="81"/>
      <c r="J12" s="83" t="str">
        <f>IF(A12="","",IF(OR(NOT(ISNUMBER(B12)),B12&lt;2027,B12&gt;2031,B12&lt;&gt;INT(B12)),"NĂM KHÔNG HỢP LỆ",IF(COUNTIFS($A$3:$A$202,A12,$B$3:$B$202,B12)&gt;1,"TRÙNG MÃ VTVL – NĂM",IF(I12="","CHƯA CHỌN TRẠNG THÁI",IF(NOT(OR(I12="Đang xây dựng",I12="Đã hoàn thành ở đơn vị",I12="Đã thẩm định",I12="Đã được quyết định")),"TRẠNG THÁI KHÔNG HỢP LỆ",IF(COUNTIFS('[407]8'!$A$3:$A$202,A12,'[407]8'!$L$3:$L$202,"Đã kiểm chứng",'[407]8'!$M$3:$M$202,"ĐẠT")&lt;&gt;1,"C12 CHƯA ĐƯỢC XÁC NHẬN",IF(COUNTIFS(DU_BAO_5_NAM!$A$3:$A$1002,A12,DU_BAO_5_NAM!$B$3:$B$1002,B12,DU_BAO_5_NAM!$I$3:$I$1002,"ĐẠT")&lt;&gt;1,"CHƯA CÓ DỰ BÁO NĂM ĐÃ KIỂM CHỨNG",IF(OR(C12="",D12="",G12="",H12=""),"THIẾU PHƯƠNG ÁN",IF(OR(M12="THIẾU GIẢI TRÌNH",M12="THIẾU NGƯỜI CÙNG ĐƠN VỊ TÍNH",M12="C/D PHẢI TÍNH THEO NGƯỜI",M12="SỐ NGƯỜI ÂM"),"CHƯA ĐỦ CĂN CỨ",IF(I12="Đang xây dựng","ĐANG XÂY DỰNG",IF(I12="Đã hoàn thành ở đơn vị","SẴN SÀNG THẨM ĐỊNH",IF(N12="","THIẾU VĂN BẢN THẨM ĐỊNH/QUYẾT ĐỊNH",IF(I12="Đã thẩm định","ĐÃ THẨM ĐỊNH","ĐÃ QUYẾT ĐỊNH")))))))))))))</f>
        <v/>
      </c>
      <c r="K12" s="86" t="str">
        <f>IF(A12="","",IFERROR(IF(INDEX('8. C3_NhuCau'!$G$3:$G$202,MATCH(A12,'8. C3_NhuCau'!$A$3:$A$202,0))="","",INDEX('8. C3_NhuCau'!$G$3:$G$202,MATCH(A12,'8. C3_NhuCau'!$A$3:$A$202,0))),""))</f>
        <v/>
      </c>
      <c r="L12" s="83" t="str">
        <f>IF(A12="","",IFERROR(IF(INDEX('8. C3_NhuCau'!$J$3:$J$202,MATCH(A12,'8. C3_NhuCau'!$A$3:$A$202,0))="","",INDEX('8. C3_NhuCau'!$J$3:$J$202,MATCH(A12,'8. C3_NhuCau'!$A$3:$A$202,0))),""))</f>
        <v/>
      </c>
      <c r="M12" s="126" t="str">
        <f t="shared" si="0"/>
        <v/>
      </c>
      <c r="N12" s="127"/>
    </row>
    <row r="13" spans="1:14" s="59" customFormat="1" ht="18.75">
      <c r="A13" s="81"/>
      <c r="B13" s="81"/>
      <c r="C13" s="83" t="str">
        <f>IF(A13="","",IF(COUNTIFS(DU_BAO_5_NAM!$A$3:$A$1002,A13,DU_BAO_5_NAM!$B$3:$B$1002,B13,DU_BAO_5_NAM!$I$3:$I$1002,"ĐẠT")=1,SUMIFS(DU_BAO_5_NAM!$H$3:$H$1002,DU_BAO_5_NAM!$A$3:$A$1002,A13,DU_BAO_5_NAM!$B$3:$B$1002,B13,DU_BAO_5_NAM!$I$3:$I$1002,"ĐẠT"),""))</f>
        <v/>
      </c>
      <c r="D13" s="81"/>
      <c r="E13" s="81"/>
      <c r="F13" s="81"/>
      <c r="G13" s="81"/>
      <c r="H13" s="81"/>
      <c r="I13" s="81"/>
      <c r="J13" s="83" t="str">
        <f>IF(A13="","",IF(OR(NOT(ISNUMBER(B13)),B13&lt;2027,B13&gt;2031,B13&lt;&gt;INT(B13)),"NĂM KHÔNG HỢP LỆ",IF(COUNTIFS($A$3:$A$202,A13,$B$3:$B$202,B13)&gt;1,"TRÙNG MÃ VTVL – NĂM",IF(I13="","CHƯA CHỌN TRẠNG THÁI",IF(NOT(OR(I13="Đang xây dựng",I13="Đã hoàn thành ở đơn vị",I13="Đã thẩm định",I13="Đã được quyết định")),"TRẠNG THÁI KHÔNG HỢP LỆ",IF(COUNTIFS('[408]8'!$A$3:$A$202,A13,'[408]8'!$L$3:$L$202,"Đã kiểm chứng",'[408]8'!$M$3:$M$202,"ĐẠT")&lt;&gt;1,"C13 CHƯA ĐƯỢC XÁC NHẬN",IF(COUNTIFS(DU_BAO_5_NAM!$A$3:$A$1002,A13,DU_BAO_5_NAM!$B$3:$B$1002,B13,DU_BAO_5_NAM!$I$3:$I$1002,"ĐẠT")&lt;&gt;1,"CHƯA CÓ DỰ BÁO NĂM ĐÃ KIỂM CHỨNG",IF(OR(C13="",D13="",G13="",H13=""),"THIẾU PHƯƠNG ÁN",IF(OR(M13="THIẾU GIẢI TRÌNH",M13="THIẾU NGƯỜI CÙNG ĐƠN VỊ TÍNH",M13="C/D PHẢI TÍNH THEO NGƯỜI",M13="SỐ NGƯỜI ÂM"),"CHƯA ĐỦ CĂN CỨ",IF(I13="Đang xây dựng","ĐANG XÂY DỰNG",IF(I13="Đã hoàn thành ở đơn vị","SẴN SÀNG THẨM ĐỊNH",IF(N13="","THIẾU VĂN BẢN THẨM ĐỊNH/QUYẾT ĐỊNH",IF(I13="Đã thẩm định","ĐÃ THẨM ĐỊNH","ĐÃ QUYẾT ĐỊNH")))))))))))))</f>
        <v/>
      </c>
      <c r="K13" s="86" t="str">
        <f>IF(A13="","",IFERROR(IF(INDEX('8. C3_NhuCau'!$G$3:$G$202,MATCH(A13,'8. C3_NhuCau'!$A$3:$A$202,0))="","",INDEX('8. C3_NhuCau'!$G$3:$G$202,MATCH(A13,'8. C3_NhuCau'!$A$3:$A$202,0))),""))</f>
        <v/>
      </c>
      <c r="L13" s="83" t="str">
        <f>IF(A13="","",IFERROR(IF(INDEX('8. C3_NhuCau'!$J$3:$J$202,MATCH(A13,'8. C3_NhuCau'!$A$3:$A$202,0))="","",INDEX('8. C3_NhuCau'!$J$3:$J$202,MATCH(A13,'8. C3_NhuCau'!$A$3:$A$202,0))),""))</f>
        <v/>
      </c>
      <c r="M13" s="126" t="str">
        <f t="shared" si="0"/>
        <v/>
      </c>
      <c r="N13" s="127"/>
    </row>
    <row r="14" spans="1:14" s="59" customFormat="1" ht="18.75">
      <c r="A14" s="81"/>
      <c r="B14" s="81"/>
      <c r="C14" s="83" t="str">
        <f>IF(A14="","",IF(COUNTIFS(DU_BAO_5_NAM!$A$3:$A$1002,A14,DU_BAO_5_NAM!$B$3:$B$1002,B14,DU_BAO_5_NAM!$I$3:$I$1002,"ĐẠT")=1,SUMIFS(DU_BAO_5_NAM!$H$3:$H$1002,DU_BAO_5_NAM!$A$3:$A$1002,A14,DU_BAO_5_NAM!$B$3:$B$1002,B14,DU_BAO_5_NAM!$I$3:$I$1002,"ĐẠT"),""))</f>
        <v/>
      </c>
      <c r="D14" s="81"/>
      <c r="E14" s="81"/>
      <c r="F14" s="81"/>
      <c r="G14" s="81"/>
      <c r="H14" s="81"/>
      <c r="I14" s="81"/>
      <c r="J14" s="83" t="str">
        <f>IF(A14="","",IF(OR(NOT(ISNUMBER(B14)),B14&lt;2027,B14&gt;2031,B14&lt;&gt;INT(B14)),"NĂM KHÔNG HỢP LỆ",IF(COUNTIFS($A$3:$A$202,A14,$B$3:$B$202,B14)&gt;1,"TRÙNG MÃ VTVL – NĂM",IF(I14="","CHƯA CHỌN TRẠNG THÁI",IF(NOT(OR(I14="Đang xây dựng",I14="Đã hoàn thành ở đơn vị",I14="Đã thẩm định",I14="Đã được quyết định")),"TRẠNG THÁI KHÔNG HỢP LỆ",IF(COUNTIFS('[409]8'!$A$3:$A$202,A14,'[409]8'!$L$3:$L$202,"Đã kiểm chứng",'[409]8'!$M$3:$M$202,"ĐẠT")&lt;&gt;1,"C14 CHƯA ĐƯỢC XÁC NHẬN",IF(COUNTIFS(DU_BAO_5_NAM!$A$3:$A$1002,A14,DU_BAO_5_NAM!$B$3:$B$1002,B14,DU_BAO_5_NAM!$I$3:$I$1002,"ĐẠT")&lt;&gt;1,"CHƯA CÓ DỰ BÁO NĂM ĐÃ KIỂM CHỨNG",IF(OR(C14="",D14="",G14="",H14=""),"THIẾU PHƯƠNG ÁN",IF(OR(M14="THIẾU GIẢI TRÌNH",M14="THIẾU NGƯỜI CÙNG ĐƠN VỊ TÍNH",M14="C/D PHẢI TÍNH THEO NGƯỜI",M14="SỐ NGƯỜI ÂM"),"CHƯA ĐỦ CĂN CỨ",IF(I14="Đang xây dựng","ĐANG XÂY DỰNG",IF(I14="Đã hoàn thành ở đơn vị","SẴN SÀNG THẨM ĐỊNH",IF(N14="","THIẾU VĂN BẢN THẨM ĐỊNH/QUYẾT ĐỊNH",IF(I14="Đã thẩm định","ĐÃ THẨM ĐỊNH","ĐÃ QUYẾT ĐỊNH")))))))))))))</f>
        <v/>
      </c>
      <c r="K14" s="86" t="str">
        <f>IF(A14="","",IFERROR(IF(INDEX('8. C3_NhuCau'!$G$3:$G$202,MATCH(A14,'8. C3_NhuCau'!$A$3:$A$202,0))="","",INDEX('8. C3_NhuCau'!$G$3:$G$202,MATCH(A14,'8. C3_NhuCau'!$A$3:$A$202,0))),""))</f>
        <v/>
      </c>
      <c r="L14" s="83" t="str">
        <f>IF(A14="","",IFERROR(IF(INDEX('8. C3_NhuCau'!$J$3:$J$202,MATCH(A14,'8. C3_NhuCau'!$A$3:$A$202,0))="","",INDEX('8. C3_NhuCau'!$J$3:$J$202,MATCH(A14,'8. C3_NhuCau'!$A$3:$A$202,0))),""))</f>
        <v/>
      </c>
      <c r="M14" s="126" t="str">
        <f t="shared" si="0"/>
        <v/>
      </c>
      <c r="N14" s="127"/>
    </row>
    <row r="15" spans="1:14" s="59" customFormat="1" ht="18.75">
      <c r="A15" s="81"/>
      <c r="B15" s="81"/>
      <c r="C15" s="83" t="str">
        <f>IF(A15="","",IF(COUNTIFS(DU_BAO_5_NAM!$A$3:$A$1002,A15,DU_BAO_5_NAM!$B$3:$B$1002,B15,DU_BAO_5_NAM!$I$3:$I$1002,"ĐẠT")=1,SUMIFS(DU_BAO_5_NAM!$H$3:$H$1002,DU_BAO_5_NAM!$A$3:$A$1002,A15,DU_BAO_5_NAM!$B$3:$B$1002,B15,DU_BAO_5_NAM!$I$3:$I$1002,"ĐẠT"),""))</f>
        <v/>
      </c>
      <c r="D15" s="81"/>
      <c r="E15" s="81"/>
      <c r="F15" s="81"/>
      <c r="G15" s="81"/>
      <c r="H15" s="81"/>
      <c r="I15" s="81"/>
      <c r="J15" s="83" t="str">
        <f>IF(A15="","",IF(OR(NOT(ISNUMBER(B15)),B15&lt;2027,B15&gt;2031,B15&lt;&gt;INT(B15)),"NĂM KHÔNG HỢP LỆ",IF(COUNTIFS($A$3:$A$202,A15,$B$3:$B$202,B15)&gt;1,"TRÙNG MÃ VTVL – NĂM",IF(I15="","CHƯA CHỌN TRẠNG THÁI",IF(NOT(OR(I15="Đang xây dựng",I15="Đã hoàn thành ở đơn vị",I15="Đã thẩm định",I15="Đã được quyết định")),"TRẠNG THÁI KHÔNG HỢP LỆ",IF(COUNTIFS('[410]8'!$A$3:$A$202,A15,'[410]8'!$L$3:$L$202,"Đã kiểm chứng",'[410]8'!$M$3:$M$202,"ĐẠT")&lt;&gt;1,"C15 CHƯA ĐƯỢC XÁC NHẬN",IF(COUNTIFS(DU_BAO_5_NAM!$A$3:$A$1002,A15,DU_BAO_5_NAM!$B$3:$B$1002,B15,DU_BAO_5_NAM!$I$3:$I$1002,"ĐẠT")&lt;&gt;1,"CHƯA CÓ DỰ BÁO NĂM ĐÃ KIỂM CHỨNG",IF(OR(C15="",D15="",G15="",H15=""),"THIẾU PHƯƠNG ÁN",IF(OR(M15="THIẾU GIẢI TRÌNH",M15="THIẾU NGƯỜI CÙNG ĐƠN VỊ TÍNH",M15="C/D PHẢI TÍNH THEO NGƯỜI",M15="SỐ NGƯỜI ÂM"),"CHƯA ĐỦ CĂN CỨ",IF(I15="Đang xây dựng","ĐANG XÂY DỰNG",IF(I15="Đã hoàn thành ở đơn vị","SẴN SÀNG THẨM ĐỊNH",IF(N15="","THIẾU VĂN BẢN THẨM ĐỊNH/QUYẾT ĐỊNH",IF(I15="Đã thẩm định","ĐÃ THẨM ĐỊNH","ĐÃ QUYẾT ĐỊNH")))))))))))))</f>
        <v/>
      </c>
      <c r="K15" s="86" t="str">
        <f>IF(A15="","",IFERROR(IF(INDEX('8. C3_NhuCau'!$G$3:$G$202,MATCH(A15,'8. C3_NhuCau'!$A$3:$A$202,0))="","",INDEX('8. C3_NhuCau'!$G$3:$G$202,MATCH(A15,'8. C3_NhuCau'!$A$3:$A$202,0))),""))</f>
        <v/>
      </c>
      <c r="L15" s="83" t="str">
        <f>IF(A15="","",IFERROR(IF(INDEX('8. C3_NhuCau'!$J$3:$J$202,MATCH(A15,'8. C3_NhuCau'!$A$3:$A$202,0))="","",INDEX('8. C3_NhuCau'!$J$3:$J$202,MATCH(A15,'8. C3_NhuCau'!$A$3:$A$202,0))),""))</f>
        <v/>
      </c>
      <c r="M15" s="126" t="str">
        <f t="shared" si="0"/>
        <v/>
      </c>
      <c r="N15" s="127"/>
    </row>
    <row r="16" spans="1:14" s="59" customFormat="1" ht="18.75">
      <c r="A16" s="81"/>
      <c r="B16" s="81"/>
      <c r="C16" s="83" t="str">
        <f>IF(A16="","",IF(COUNTIFS(DU_BAO_5_NAM!$A$3:$A$1002,A16,DU_BAO_5_NAM!$B$3:$B$1002,B16,DU_BAO_5_NAM!$I$3:$I$1002,"ĐẠT")=1,SUMIFS(DU_BAO_5_NAM!$H$3:$H$1002,DU_BAO_5_NAM!$A$3:$A$1002,A16,DU_BAO_5_NAM!$B$3:$B$1002,B16,DU_BAO_5_NAM!$I$3:$I$1002,"ĐẠT"),""))</f>
        <v/>
      </c>
      <c r="D16" s="81"/>
      <c r="E16" s="81"/>
      <c r="F16" s="81"/>
      <c r="G16" s="81"/>
      <c r="H16" s="81"/>
      <c r="I16" s="81"/>
      <c r="J16" s="83" t="str">
        <f>IF(A16="","",IF(OR(NOT(ISNUMBER(B16)),B16&lt;2027,B16&gt;2031,B16&lt;&gt;INT(B16)),"NĂM KHÔNG HỢP LỆ",IF(COUNTIFS($A$3:$A$202,A16,$B$3:$B$202,B16)&gt;1,"TRÙNG MÃ VTVL – NĂM",IF(I16="","CHƯA CHỌN TRẠNG THÁI",IF(NOT(OR(I16="Đang xây dựng",I16="Đã hoàn thành ở đơn vị",I16="Đã thẩm định",I16="Đã được quyết định")),"TRẠNG THÁI KHÔNG HỢP LỆ",IF(COUNTIFS('[411]8'!$A$3:$A$202,A16,'[411]8'!$L$3:$L$202,"Đã kiểm chứng",'[411]8'!$M$3:$M$202,"ĐẠT")&lt;&gt;1,"C16 CHƯA ĐƯỢC XÁC NHẬN",IF(COUNTIFS(DU_BAO_5_NAM!$A$3:$A$1002,A16,DU_BAO_5_NAM!$B$3:$B$1002,B16,DU_BAO_5_NAM!$I$3:$I$1002,"ĐẠT")&lt;&gt;1,"CHƯA CÓ DỰ BÁO NĂM ĐÃ KIỂM CHỨNG",IF(OR(C16="",D16="",G16="",H16=""),"THIẾU PHƯƠNG ÁN",IF(OR(M16="THIẾU GIẢI TRÌNH",M16="THIẾU NGƯỜI CÙNG ĐƠN VỊ TÍNH",M16="C/D PHẢI TÍNH THEO NGƯỜI",M16="SỐ NGƯỜI ÂM"),"CHƯA ĐỦ CĂN CỨ",IF(I16="Đang xây dựng","ĐANG XÂY DỰNG",IF(I16="Đã hoàn thành ở đơn vị","SẴN SÀNG THẨM ĐỊNH",IF(N16="","THIẾU VĂN BẢN THẨM ĐỊNH/QUYẾT ĐỊNH",IF(I16="Đã thẩm định","ĐÃ THẨM ĐỊNH","ĐÃ QUYẾT ĐỊNH")))))))))))))</f>
        <v/>
      </c>
      <c r="K16" s="86" t="str">
        <f>IF(A16="","",IFERROR(IF(INDEX('8. C3_NhuCau'!$G$3:$G$202,MATCH(A16,'8. C3_NhuCau'!$A$3:$A$202,0))="","",INDEX('8. C3_NhuCau'!$G$3:$G$202,MATCH(A16,'8. C3_NhuCau'!$A$3:$A$202,0))),""))</f>
        <v/>
      </c>
      <c r="L16" s="83" t="str">
        <f>IF(A16="","",IFERROR(IF(INDEX('8. C3_NhuCau'!$J$3:$J$202,MATCH(A16,'8. C3_NhuCau'!$A$3:$A$202,0))="","",INDEX('8. C3_NhuCau'!$J$3:$J$202,MATCH(A16,'8. C3_NhuCau'!$A$3:$A$202,0))),""))</f>
        <v/>
      </c>
      <c r="M16" s="126" t="str">
        <f t="shared" si="0"/>
        <v/>
      </c>
      <c r="N16" s="127"/>
    </row>
    <row r="17" spans="1:14" s="59" customFormat="1" ht="18.75">
      <c r="A17" s="81"/>
      <c r="B17" s="81"/>
      <c r="C17" s="83" t="str">
        <f>IF(A17="","",IF(COUNTIFS(DU_BAO_5_NAM!$A$3:$A$1002,A17,DU_BAO_5_NAM!$B$3:$B$1002,B17,DU_BAO_5_NAM!$I$3:$I$1002,"ĐẠT")=1,SUMIFS(DU_BAO_5_NAM!$H$3:$H$1002,DU_BAO_5_NAM!$A$3:$A$1002,A17,DU_BAO_5_NAM!$B$3:$B$1002,B17,DU_BAO_5_NAM!$I$3:$I$1002,"ĐẠT"),""))</f>
        <v/>
      </c>
      <c r="D17" s="81"/>
      <c r="E17" s="81"/>
      <c r="F17" s="81"/>
      <c r="G17" s="81"/>
      <c r="H17" s="81"/>
      <c r="I17" s="81"/>
      <c r="J17" s="83" t="str">
        <f>IF(A17="","",IF(OR(NOT(ISNUMBER(B17)),B17&lt;2027,B17&gt;2031,B17&lt;&gt;INT(B17)),"NĂM KHÔNG HỢP LỆ",IF(COUNTIFS($A$3:$A$202,A17,$B$3:$B$202,B17)&gt;1,"TRÙNG MÃ VTVL – NĂM",IF(I17="","CHƯA CHỌN TRẠNG THÁI",IF(NOT(OR(I17="Đang xây dựng",I17="Đã hoàn thành ở đơn vị",I17="Đã thẩm định",I17="Đã được quyết định")),"TRẠNG THÁI KHÔNG HỢP LỆ",IF(COUNTIFS('[412]8'!$A$3:$A$202,A17,'[412]8'!$L$3:$L$202,"Đã kiểm chứng",'[412]8'!$M$3:$M$202,"ĐẠT")&lt;&gt;1,"C17 CHƯA ĐƯỢC XÁC NHẬN",IF(COUNTIFS(DU_BAO_5_NAM!$A$3:$A$1002,A17,DU_BAO_5_NAM!$B$3:$B$1002,B17,DU_BAO_5_NAM!$I$3:$I$1002,"ĐẠT")&lt;&gt;1,"CHƯA CÓ DỰ BÁO NĂM ĐÃ KIỂM CHỨNG",IF(OR(C17="",D17="",G17="",H17=""),"THIẾU PHƯƠNG ÁN",IF(OR(M17="THIẾU GIẢI TRÌNH",M17="THIẾU NGƯỜI CÙNG ĐƠN VỊ TÍNH",M17="C/D PHẢI TÍNH THEO NGƯỜI",M17="SỐ NGƯỜI ÂM"),"CHƯA ĐỦ CĂN CỨ",IF(I17="Đang xây dựng","ĐANG XÂY DỰNG",IF(I17="Đã hoàn thành ở đơn vị","SẴN SÀNG THẨM ĐỊNH",IF(N17="","THIẾU VĂN BẢN THẨM ĐỊNH/QUYẾT ĐỊNH",IF(I17="Đã thẩm định","ĐÃ THẨM ĐỊNH","ĐÃ QUYẾT ĐỊNH")))))))))))))</f>
        <v/>
      </c>
      <c r="K17" s="86" t="str">
        <f>IF(A17="","",IFERROR(IF(INDEX('8. C3_NhuCau'!$G$3:$G$202,MATCH(A17,'8. C3_NhuCau'!$A$3:$A$202,0))="","",INDEX('8. C3_NhuCau'!$G$3:$G$202,MATCH(A17,'8. C3_NhuCau'!$A$3:$A$202,0))),""))</f>
        <v/>
      </c>
      <c r="L17" s="83" t="str">
        <f>IF(A17="","",IFERROR(IF(INDEX('8. C3_NhuCau'!$J$3:$J$202,MATCH(A17,'8. C3_NhuCau'!$A$3:$A$202,0))="","",INDEX('8. C3_NhuCau'!$J$3:$J$202,MATCH(A17,'8. C3_NhuCau'!$A$3:$A$202,0))),""))</f>
        <v/>
      </c>
      <c r="M17" s="126" t="str">
        <f t="shared" si="0"/>
        <v/>
      </c>
      <c r="N17" s="127"/>
    </row>
    <row r="18" spans="1:14" s="59" customFormat="1" ht="18.75">
      <c r="A18" s="81"/>
      <c r="B18" s="81"/>
      <c r="C18" s="83" t="str">
        <f>IF(A18="","",IF(COUNTIFS(DU_BAO_5_NAM!$A$3:$A$1002,A18,DU_BAO_5_NAM!$B$3:$B$1002,B18,DU_BAO_5_NAM!$I$3:$I$1002,"ĐẠT")=1,SUMIFS(DU_BAO_5_NAM!$H$3:$H$1002,DU_BAO_5_NAM!$A$3:$A$1002,A18,DU_BAO_5_NAM!$B$3:$B$1002,B18,DU_BAO_5_NAM!$I$3:$I$1002,"ĐẠT"),""))</f>
        <v/>
      </c>
      <c r="D18" s="81"/>
      <c r="E18" s="81"/>
      <c r="F18" s="81"/>
      <c r="G18" s="81"/>
      <c r="H18" s="81"/>
      <c r="I18" s="81"/>
      <c r="J18" s="83" t="str">
        <f>IF(A18="","",IF(OR(NOT(ISNUMBER(B18)),B18&lt;2027,B18&gt;2031,B18&lt;&gt;INT(B18)),"NĂM KHÔNG HỢP LỆ",IF(COUNTIFS($A$3:$A$202,A18,$B$3:$B$202,B18)&gt;1,"TRÙNG MÃ VTVL – NĂM",IF(I18="","CHƯA CHỌN TRẠNG THÁI",IF(NOT(OR(I18="Đang xây dựng",I18="Đã hoàn thành ở đơn vị",I18="Đã thẩm định",I18="Đã được quyết định")),"TRẠNG THÁI KHÔNG HỢP LỆ",IF(COUNTIFS('[413]8'!$A$3:$A$202,A18,'[413]8'!$L$3:$L$202,"Đã kiểm chứng",'[413]8'!$M$3:$M$202,"ĐẠT")&lt;&gt;1,"C18 CHƯA ĐƯỢC XÁC NHẬN",IF(COUNTIFS(DU_BAO_5_NAM!$A$3:$A$1002,A18,DU_BAO_5_NAM!$B$3:$B$1002,B18,DU_BAO_5_NAM!$I$3:$I$1002,"ĐẠT")&lt;&gt;1,"CHƯA CÓ DỰ BÁO NĂM ĐÃ KIỂM CHỨNG",IF(OR(C18="",D18="",G18="",H18=""),"THIẾU PHƯƠNG ÁN",IF(OR(M18="THIẾU GIẢI TRÌNH",M18="THIẾU NGƯỜI CÙNG ĐƠN VỊ TÍNH",M18="C/D PHẢI TÍNH THEO NGƯỜI",M18="SỐ NGƯỜI ÂM"),"CHƯA ĐỦ CĂN CỨ",IF(I18="Đang xây dựng","ĐANG XÂY DỰNG",IF(I18="Đã hoàn thành ở đơn vị","SẴN SÀNG THẨM ĐỊNH",IF(N18="","THIẾU VĂN BẢN THẨM ĐỊNH/QUYẾT ĐỊNH",IF(I18="Đã thẩm định","ĐÃ THẨM ĐỊNH","ĐÃ QUYẾT ĐỊNH")))))))))))))</f>
        <v/>
      </c>
      <c r="K18" s="86" t="str">
        <f>IF(A18="","",IFERROR(IF(INDEX('8. C3_NhuCau'!$G$3:$G$202,MATCH(A18,'8. C3_NhuCau'!$A$3:$A$202,0))="","",INDEX('8. C3_NhuCau'!$G$3:$G$202,MATCH(A18,'8. C3_NhuCau'!$A$3:$A$202,0))),""))</f>
        <v/>
      </c>
      <c r="L18" s="83" t="str">
        <f>IF(A18="","",IFERROR(IF(INDEX('8. C3_NhuCau'!$J$3:$J$202,MATCH(A18,'8. C3_NhuCau'!$A$3:$A$202,0))="","",INDEX('8. C3_NhuCau'!$J$3:$J$202,MATCH(A18,'8. C3_NhuCau'!$A$3:$A$202,0))),""))</f>
        <v/>
      </c>
      <c r="M18" s="126" t="str">
        <f t="shared" si="0"/>
        <v/>
      </c>
      <c r="N18" s="127"/>
    </row>
    <row r="19" spans="1:14" s="59" customFormat="1" ht="18.75">
      <c r="A19" s="81"/>
      <c r="B19" s="81"/>
      <c r="C19" s="83" t="str">
        <f>IF(A19="","",IF(COUNTIFS(DU_BAO_5_NAM!$A$3:$A$1002,A19,DU_BAO_5_NAM!$B$3:$B$1002,B19,DU_BAO_5_NAM!$I$3:$I$1002,"ĐẠT")=1,SUMIFS(DU_BAO_5_NAM!$H$3:$H$1002,DU_BAO_5_NAM!$A$3:$A$1002,A19,DU_BAO_5_NAM!$B$3:$B$1002,B19,DU_BAO_5_NAM!$I$3:$I$1002,"ĐẠT"),""))</f>
        <v/>
      </c>
      <c r="D19" s="81"/>
      <c r="E19" s="81"/>
      <c r="F19" s="81"/>
      <c r="G19" s="81"/>
      <c r="H19" s="81"/>
      <c r="I19" s="81"/>
      <c r="J19" s="83" t="str">
        <f>IF(A19="","",IF(OR(NOT(ISNUMBER(B19)),B19&lt;2027,B19&gt;2031,B19&lt;&gt;INT(B19)),"NĂM KHÔNG HỢP LỆ",IF(COUNTIFS($A$3:$A$202,A19,$B$3:$B$202,B19)&gt;1,"TRÙNG MÃ VTVL – NĂM",IF(I19="","CHƯA CHỌN TRẠNG THÁI",IF(NOT(OR(I19="Đang xây dựng",I19="Đã hoàn thành ở đơn vị",I19="Đã thẩm định",I19="Đã được quyết định")),"TRẠNG THÁI KHÔNG HỢP LỆ",IF(COUNTIFS('[414]8'!$A$3:$A$202,A19,'[414]8'!$L$3:$L$202,"Đã kiểm chứng",'[414]8'!$M$3:$M$202,"ĐẠT")&lt;&gt;1,"C19 CHƯA ĐƯỢC XÁC NHẬN",IF(COUNTIFS(DU_BAO_5_NAM!$A$3:$A$1002,A19,DU_BAO_5_NAM!$B$3:$B$1002,B19,DU_BAO_5_NAM!$I$3:$I$1002,"ĐẠT")&lt;&gt;1,"CHƯA CÓ DỰ BÁO NĂM ĐÃ KIỂM CHỨNG",IF(OR(C19="",D19="",G19="",H19=""),"THIẾU PHƯƠNG ÁN",IF(OR(M19="THIẾU GIẢI TRÌNH",M19="THIẾU NGƯỜI CÙNG ĐƠN VỊ TÍNH",M19="C/D PHẢI TÍNH THEO NGƯỜI",M19="SỐ NGƯỜI ÂM"),"CHƯA ĐỦ CĂN CỨ",IF(I19="Đang xây dựng","ĐANG XÂY DỰNG",IF(I19="Đã hoàn thành ở đơn vị","SẴN SÀNG THẨM ĐỊNH",IF(N19="","THIẾU VĂN BẢN THẨM ĐỊNH/QUYẾT ĐỊNH",IF(I19="Đã thẩm định","ĐÃ THẨM ĐỊNH","ĐÃ QUYẾT ĐỊNH")))))))))))))</f>
        <v/>
      </c>
      <c r="K19" s="86" t="str">
        <f>IF(A19="","",IFERROR(IF(INDEX('8. C3_NhuCau'!$G$3:$G$202,MATCH(A19,'8. C3_NhuCau'!$A$3:$A$202,0))="","",INDEX('8. C3_NhuCau'!$G$3:$G$202,MATCH(A19,'8. C3_NhuCau'!$A$3:$A$202,0))),""))</f>
        <v/>
      </c>
      <c r="L19" s="83" t="str">
        <f>IF(A19="","",IFERROR(IF(INDEX('8. C3_NhuCau'!$J$3:$J$202,MATCH(A19,'8. C3_NhuCau'!$A$3:$A$202,0))="","",INDEX('8. C3_NhuCau'!$J$3:$J$202,MATCH(A19,'8. C3_NhuCau'!$A$3:$A$202,0))),""))</f>
        <v/>
      </c>
      <c r="M19" s="126" t="str">
        <f t="shared" si="0"/>
        <v/>
      </c>
      <c r="N19" s="127"/>
    </row>
    <row r="20" spans="1:14" s="59" customFormat="1" ht="18.75">
      <c r="A20" s="81"/>
      <c r="B20" s="81"/>
      <c r="C20" s="83" t="str">
        <f>IF(A20="","",IF(COUNTIFS(DU_BAO_5_NAM!$A$3:$A$1002,A20,DU_BAO_5_NAM!$B$3:$B$1002,B20,DU_BAO_5_NAM!$I$3:$I$1002,"ĐẠT")=1,SUMIFS(DU_BAO_5_NAM!$H$3:$H$1002,DU_BAO_5_NAM!$A$3:$A$1002,A20,DU_BAO_5_NAM!$B$3:$B$1002,B20,DU_BAO_5_NAM!$I$3:$I$1002,"ĐẠT"),""))</f>
        <v/>
      </c>
      <c r="D20" s="81"/>
      <c r="E20" s="81"/>
      <c r="F20" s="81"/>
      <c r="G20" s="81"/>
      <c r="H20" s="81"/>
      <c r="I20" s="81"/>
      <c r="J20" s="83" t="str">
        <f>IF(A20="","",IF(OR(NOT(ISNUMBER(B20)),B20&lt;2027,B20&gt;2031,B20&lt;&gt;INT(B20)),"NĂM KHÔNG HỢP LỆ",IF(COUNTIFS($A$3:$A$202,A20,$B$3:$B$202,B20)&gt;1,"TRÙNG MÃ VTVL – NĂM",IF(I20="","CHƯA CHỌN TRẠNG THÁI",IF(NOT(OR(I20="Đang xây dựng",I20="Đã hoàn thành ở đơn vị",I20="Đã thẩm định",I20="Đã được quyết định")),"TRẠNG THÁI KHÔNG HỢP LỆ",IF(COUNTIFS('[415]8'!$A$3:$A$202,A20,'[415]8'!$L$3:$L$202,"Đã kiểm chứng",'[415]8'!$M$3:$M$202,"ĐẠT")&lt;&gt;1,"C20 CHƯA ĐƯỢC XÁC NHẬN",IF(COUNTIFS(DU_BAO_5_NAM!$A$3:$A$1002,A20,DU_BAO_5_NAM!$B$3:$B$1002,B20,DU_BAO_5_NAM!$I$3:$I$1002,"ĐẠT")&lt;&gt;1,"CHƯA CÓ DỰ BÁO NĂM ĐÃ KIỂM CHỨNG",IF(OR(C20="",D20="",G20="",H20=""),"THIẾU PHƯƠNG ÁN",IF(OR(M20="THIẾU GIẢI TRÌNH",M20="THIẾU NGƯỜI CÙNG ĐƠN VỊ TÍNH",M20="C/D PHẢI TÍNH THEO NGƯỜI",M20="SỐ NGƯỜI ÂM"),"CHƯA ĐỦ CĂN CỨ",IF(I20="Đang xây dựng","ĐANG XÂY DỰNG",IF(I20="Đã hoàn thành ở đơn vị","SẴN SÀNG THẨM ĐỊNH",IF(N20="","THIẾU VĂN BẢN THẨM ĐỊNH/QUYẾT ĐỊNH",IF(I20="Đã thẩm định","ĐÃ THẨM ĐỊNH","ĐÃ QUYẾT ĐỊNH")))))))))))))</f>
        <v/>
      </c>
      <c r="K20" s="86" t="str">
        <f>IF(A20="","",IFERROR(IF(INDEX('8. C3_NhuCau'!$G$3:$G$202,MATCH(A20,'8. C3_NhuCau'!$A$3:$A$202,0))="","",INDEX('8. C3_NhuCau'!$G$3:$G$202,MATCH(A20,'8. C3_NhuCau'!$A$3:$A$202,0))),""))</f>
        <v/>
      </c>
      <c r="L20" s="83" t="str">
        <f>IF(A20="","",IFERROR(IF(INDEX('8. C3_NhuCau'!$J$3:$J$202,MATCH(A20,'8. C3_NhuCau'!$A$3:$A$202,0))="","",INDEX('8. C3_NhuCau'!$J$3:$J$202,MATCH(A20,'8. C3_NhuCau'!$A$3:$A$202,0))),""))</f>
        <v/>
      </c>
      <c r="M20" s="126" t="str">
        <f t="shared" si="0"/>
        <v/>
      </c>
      <c r="N20" s="127"/>
    </row>
    <row r="21" spans="1:14" s="59" customFormat="1" ht="18.75">
      <c r="A21" s="81"/>
      <c r="B21" s="81"/>
      <c r="C21" s="83" t="str">
        <f>IF(A21="","",IF(COUNTIFS(DU_BAO_5_NAM!$A$3:$A$1002,A21,DU_BAO_5_NAM!$B$3:$B$1002,B21,DU_BAO_5_NAM!$I$3:$I$1002,"ĐẠT")=1,SUMIFS(DU_BAO_5_NAM!$H$3:$H$1002,DU_BAO_5_NAM!$A$3:$A$1002,A21,DU_BAO_5_NAM!$B$3:$B$1002,B21,DU_BAO_5_NAM!$I$3:$I$1002,"ĐẠT"),""))</f>
        <v/>
      </c>
      <c r="D21" s="81"/>
      <c r="E21" s="81"/>
      <c r="F21" s="81"/>
      <c r="G21" s="81"/>
      <c r="H21" s="81"/>
      <c r="I21" s="81"/>
      <c r="J21" s="83" t="str">
        <f>IF(A21="","",IF(OR(NOT(ISNUMBER(B21)),B21&lt;2027,B21&gt;2031,B21&lt;&gt;INT(B21)),"NĂM KHÔNG HỢP LỆ",IF(COUNTIFS($A$3:$A$202,A21,$B$3:$B$202,B21)&gt;1,"TRÙNG MÃ VTVL – NĂM",IF(I21="","CHƯA CHỌN TRẠNG THÁI",IF(NOT(OR(I21="Đang xây dựng",I21="Đã hoàn thành ở đơn vị",I21="Đã thẩm định",I21="Đã được quyết định")),"TRẠNG THÁI KHÔNG HỢP LỆ",IF(COUNTIFS('[416]8'!$A$3:$A$202,A21,'[416]8'!$L$3:$L$202,"Đã kiểm chứng",'[416]8'!$M$3:$M$202,"ĐẠT")&lt;&gt;1,"C21 CHƯA ĐƯỢC XÁC NHẬN",IF(COUNTIFS(DU_BAO_5_NAM!$A$3:$A$1002,A21,DU_BAO_5_NAM!$B$3:$B$1002,B21,DU_BAO_5_NAM!$I$3:$I$1002,"ĐẠT")&lt;&gt;1,"CHƯA CÓ DỰ BÁO NĂM ĐÃ KIỂM CHỨNG",IF(OR(C21="",D21="",G21="",H21=""),"THIẾU PHƯƠNG ÁN",IF(OR(M21="THIẾU GIẢI TRÌNH",M21="THIẾU NGƯỜI CÙNG ĐƠN VỊ TÍNH",M21="C/D PHẢI TÍNH THEO NGƯỜI",M21="SỐ NGƯỜI ÂM"),"CHƯA ĐỦ CĂN CỨ",IF(I21="Đang xây dựng","ĐANG XÂY DỰNG",IF(I21="Đã hoàn thành ở đơn vị","SẴN SÀNG THẨM ĐỊNH",IF(N21="","THIẾU VĂN BẢN THẨM ĐỊNH/QUYẾT ĐỊNH",IF(I21="Đã thẩm định","ĐÃ THẨM ĐỊNH","ĐÃ QUYẾT ĐỊNH")))))))))))))</f>
        <v/>
      </c>
      <c r="K21" s="86" t="str">
        <f>IF(A21="","",IFERROR(IF(INDEX('8. C3_NhuCau'!$G$3:$G$202,MATCH(A21,'8. C3_NhuCau'!$A$3:$A$202,0))="","",INDEX('8. C3_NhuCau'!$G$3:$G$202,MATCH(A21,'8. C3_NhuCau'!$A$3:$A$202,0))),""))</f>
        <v/>
      </c>
      <c r="L21" s="83" t="str">
        <f>IF(A21="","",IFERROR(IF(INDEX('8. C3_NhuCau'!$J$3:$J$202,MATCH(A21,'8. C3_NhuCau'!$A$3:$A$202,0))="","",INDEX('8. C3_NhuCau'!$J$3:$J$202,MATCH(A21,'8. C3_NhuCau'!$A$3:$A$202,0))),""))</f>
        <v/>
      </c>
      <c r="M21" s="126" t="str">
        <f t="shared" si="0"/>
        <v/>
      </c>
      <c r="N21" s="127"/>
    </row>
    <row r="22" spans="1:14" s="59" customFormat="1" ht="18.75">
      <c r="A22" s="81"/>
      <c r="B22" s="81"/>
      <c r="C22" s="83" t="str">
        <f>IF(A22="","",IF(COUNTIFS(DU_BAO_5_NAM!$A$3:$A$1002,A22,DU_BAO_5_NAM!$B$3:$B$1002,B22,DU_BAO_5_NAM!$I$3:$I$1002,"ĐẠT")=1,SUMIFS(DU_BAO_5_NAM!$H$3:$H$1002,DU_BAO_5_NAM!$A$3:$A$1002,A22,DU_BAO_5_NAM!$B$3:$B$1002,B22,DU_BAO_5_NAM!$I$3:$I$1002,"ĐẠT"),""))</f>
        <v/>
      </c>
      <c r="D22" s="81"/>
      <c r="E22" s="81"/>
      <c r="F22" s="81"/>
      <c r="G22" s="81"/>
      <c r="H22" s="81"/>
      <c r="I22" s="81"/>
      <c r="J22" s="83" t="str">
        <f>IF(A22="","",IF(OR(NOT(ISNUMBER(B22)),B22&lt;2027,B22&gt;2031,B22&lt;&gt;INT(B22)),"NĂM KHÔNG HỢP LỆ",IF(COUNTIFS($A$3:$A$202,A22,$B$3:$B$202,B22)&gt;1,"TRÙNG MÃ VTVL – NĂM",IF(I22="","CHƯA CHỌN TRẠNG THÁI",IF(NOT(OR(I22="Đang xây dựng",I22="Đã hoàn thành ở đơn vị",I22="Đã thẩm định",I22="Đã được quyết định")),"TRẠNG THÁI KHÔNG HỢP LỆ",IF(COUNTIFS('[417]8'!$A$3:$A$202,A22,'[417]8'!$L$3:$L$202,"Đã kiểm chứng",'[417]8'!$M$3:$M$202,"ĐẠT")&lt;&gt;1,"C22 CHƯA ĐƯỢC XÁC NHẬN",IF(COUNTIFS(DU_BAO_5_NAM!$A$3:$A$1002,A22,DU_BAO_5_NAM!$B$3:$B$1002,B22,DU_BAO_5_NAM!$I$3:$I$1002,"ĐẠT")&lt;&gt;1,"CHƯA CÓ DỰ BÁO NĂM ĐÃ KIỂM CHỨNG",IF(OR(C22="",D22="",G22="",H22=""),"THIẾU PHƯƠNG ÁN",IF(OR(M22="THIẾU GIẢI TRÌNH",M22="THIẾU NGƯỜI CÙNG ĐƠN VỊ TÍNH",M22="C/D PHẢI TÍNH THEO NGƯỜI",M22="SỐ NGƯỜI ÂM"),"CHƯA ĐỦ CĂN CỨ",IF(I22="Đang xây dựng","ĐANG XÂY DỰNG",IF(I22="Đã hoàn thành ở đơn vị","SẴN SÀNG THẨM ĐỊNH",IF(N22="","THIẾU VĂN BẢN THẨM ĐỊNH/QUYẾT ĐỊNH",IF(I22="Đã thẩm định","ĐÃ THẨM ĐỊNH","ĐÃ QUYẾT ĐỊNH")))))))))))))</f>
        <v/>
      </c>
      <c r="K22" s="86" t="str">
        <f>IF(A22="","",IFERROR(IF(INDEX('8. C3_NhuCau'!$G$3:$G$202,MATCH(A22,'8. C3_NhuCau'!$A$3:$A$202,0))="","",INDEX('8. C3_NhuCau'!$G$3:$G$202,MATCH(A22,'8. C3_NhuCau'!$A$3:$A$202,0))),""))</f>
        <v/>
      </c>
      <c r="L22" s="83" t="str">
        <f>IF(A22="","",IFERROR(IF(INDEX('8. C3_NhuCau'!$J$3:$J$202,MATCH(A22,'8. C3_NhuCau'!$A$3:$A$202,0))="","",INDEX('8. C3_NhuCau'!$J$3:$J$202,MATCH(A22,'8. C3_NhuCau'!$A$3:$A$202,0))),""))</f>
        <v/>
      </c>
      <c r="M22" s="126" t="str">
        <f t="shared" si="0"/>
        <v/>
      </c>
      <c r="N22" s="127"/>
    </row>
    <row r="23" spans="1:14" s="59" customFormat="1" ht="18.75">
      <c r="A23" s="81"/>
      <c r="B23" s="81"/>
      <c r="C23" s="83" t="str">
        <f>IF(A23="","",IF(COUNTIFS(DU_BAO_5_NAM!$A$3:$A$1002,A23,DU_BAO_5_NAM!$B$3:$B$1002,B23,DU_BAO_5_NAM!$I$3:$I$1002,"ĐẠT")=1,SUMIFS(DU_BAO_5_NAM!$H$3:$H$1002,DU_BAO_5_NAM!$A$3:$A$1002,A23,DU_BAO_5_NAM!$B$3:$B$1002,B23,DU_BAO_5_NAM!$I$3:$I$1002,"ĐẠT"),""))</f>
        <v/>
      </c>
      <c r="D23" s="81"/>
      <c r="E23" s="81"/>
      <c r="F23" s="81"/>
      <c r="G23" s="81"/>
      <c r="H23" s="81"/>
      <c r="I23" s="81"/>
      <c r="J23" s="83" t="str">
        <f>IF(A23="","",IF(OR(NOT(ISNUMBER(B23)),B23&lt;2027,B23&gt;2031,B23&lt;&gt;INT(B23)),"NĂM KHÔNG HỢP LỆ",IF(COUNTIFS($A$3:$A$202,A23,$B$3:$B$202,B23)&gt;1,"TRÙNG MÃ VTVL – NĂM",IF(I23="","CHƯA CHỌN TRẠNG THÁI",IF(NOT(OR(I23="Đang xây dựng",I23="Đã hoàn thành ở đơn vị",I23="Đã thẩm định",I23="Đã được quyết định")),"TRẠNG THÁI KHÔNG HỢP LỆ",IF(COUNTIFS('[418]8'!$A$3:$A$202,A23,'[418]8'!$L$3:$L$202,"Đã kiểm chứng",'[418]8'!$M$3:$M$202,"ĐẠT")&lt;&gt;1,"C23 CHƯA ĐƯỢC XÁC NHẬN",IF(COUNTIFS(DU_BAO_5_NAM!$A$3:$A$1002,A23,DU_BAO_5_NAM!$B$3:$B$1002,B23,DU_BAO_5_NAM!$I$3:$I$1002,"ĐẠT")&lt;&gt;1,"CHƯA CÓ DỰ BÁO NĂM ĐÃ KIỂM CHỨNG",IF(OR(C23="",D23="",G23="",H23=""),"THIẾU PHƯƠNG ÁN",IF(OR(M23="THIẾU GIẢI TRÌNH",M23="THIẾU NGƯỜI CÙNG ĐƠN VỊ TÍNH",M23="C/D PHẢI TÍNH THEO NGƯỜI",M23="SỐ NGƯỜI ÂM"),"CHƯA ĐỦ CĂN CỨ",IF(I23="Đang xây dựng","ĐANG XÂY DỰNG",IF(I23="Đã hoàn thành ở đơn vị","SẴN SÀNG THẨM ĐỊNH",IF(N23="","THIẾU VĂN BẢN THẨM ĐỊNH/QUYẾT ĐỊNH",IF(I23="Đã thẩm định","ĐÃ THẨM ĐỊNH","ĐÃ QUYẾT ĐỊNH")))))))))))))</f>
        <v/>
      </c>
      <c r="K23" s="86" t="str">
        <f>IF(A23="","",IFERROR(IF(INDEX('8. C3_NhuCau'!$G$3:$G$202,MATCH(A23,'8. C3_NhuCau'!$A$3:$A$202,0))="","",INDEX('8. C3_NhuCau'!$G$3:$G$202,MATCH(A23,'8. C3_NhuCau'!$A$3:$A$202,0))),""))</f>
        <v/>
      </c>
      <c r="L23" s="83" t="str">
        <f>IF(A23="","",IFERROR(IF(INDEX('8. C3_NhuCau'!$J$3:$J$202,MATCH(A23,'8. C3_NhuCau'!$A$3:$A$202,0))="","",INDEX('8. C3_NhuCau'!$J$3:$J$202,MATCH(A23,'8. C3_NhuCau'!$A$3:$A$202,0))),""))</f>
        <v/>
      </c>
      <c r="M23" s="126" t="str">
        <f t="shared" si="0"/>
        <v/>
      </c>
      <c r="N23" s="127"/>
    </row>
    <row r="24" spans="1:14" s="59" customFormat="1" ht="18.75">
      <c r="A24" s="81"/>
      <c r="B24" s="81"/>
      <c r="C24" s="83" t="str">
        <f>IF(A24="","",IF(COUNTIFS(DU_BAO_5_NAM!$A$3:$A$1002,A24,DU_BAO_5_NAM!$B$3:$B$1002,B24,DU_BAO_5_NAM!$I$3:$I$1002,"ĐẠT")=1,SUMIFS(DU_BAO_5_NAM!$H$3:$H$1002,DU_BAO_5_NAM!$A$3:$A$1002,A24,DU_BAO_5_NAM!$B$3:$B$1002,B24,DU_BAO_5_NAM!$I$3:$I$1002,"ĐẠT"),""))</f>
        <v/>
      </c>
      <c r="D24" s="81"/>
      <c r="E24" s="81"/>
      <c r="F24" s="81"/>
      <c r="G24" s="81"/>
      <c r="H24" s="81"/>
      <c r="I24" s="81"/>
      <c r="J24" s="83" t="str">
        <f>IF(A24="","",IF(OR(NOT(ISNUMBER(B24)),B24&lt;2027,B24&gt;2031,B24&lt;&gt;INT(B24)),"NĂM KHÔNG HỢP LỆ",IF(COUNTIFS($A$3:$A$202,A24,$B$3:$B$202,B24)&gt;1,"TRÙNG MÃ VTVL – NĂM",IF(I24="","CHƯA CHỌN TRẠNG THÁI",IF(NOT(OR(I24="Đang xây dựng",I24="Đã hoàn thành ở đơn vị",I24="Đã thẩm định",I24="Đã được quyết định")),"TRẠNG THÁI KHÔNG HỢP LỆ",IF(COUNTIFS('[419]8'!$A$3:$A$202,A24,'[419]8'!$L$3:$L$202,"Đã kiểm chứng",'[419]8'!$M$3:$M$202,"ĐẠT")&lt;&gt;1,"C24 CHƯA ĐƯỢC XÁC NHẬN",IF(COUNTIFS(DU_BAO_5_NAM!$A$3:$A$1002,A24,DU_BAO_5_NAM!$B$3:$B$1002,B24,DU_BAO_5_NAM!$I$3:$I$1002,"ĐẠT")&lt;&gt;1,"CHƯA CÓ DỰ BÁO NĂM ĐÃ KIỂM CHỨNG",IF(OR(C24="",D24="",G24="",H24=""),"THIẾU PHƯƠNG ÁN",IF(OR(M24="THIẾU GIẢI TRÌNH",M24="THIẾU NGƯỜI CÙNG ĐƠN VỊ TÍNH",M24="C/D PHẢI TÍNH THEO NGƯỜI",M24="SỐ NGƯỜI ÂM"),"CHƯA ĐỦ CĂN CỨ",IF(I24="Đang xây dựng","ĐANG XÂY DỰNG",IF(I24="Đã hoàn thành ở đơn vị","SẴN SÀNG THẨM ĐỊNH",IF(N24="","THIẾU VĂN BẢN THẨM ĐỊNH/QUYẾT ĐỊNH",IF(I24="Đã thẩm định","ĐÃ THẨM ĐỊNH","ĐÃ QUYẾT ĐỊNH")))))))))))))</f>
        <v/>
      </c>
      <c r="K24" s="86" t="str">
        <f>IF(A24="","",IFERROR(IF(INDEX('8. C3_NhuCau'!$G$3:$G$202,MATCH(A24,'8. C3_NhuCau'!$A$3:$A$202,0))="","",INDEX('8. C3_NhuCau'!$G$3:$G$202,MATCH(A24,'8. C3_NhuCau'!$A$3:$A$202,0))),""))</f>
        <v/>
      </c>
      <c r="L24" s="83" t="str">
        <f>IF(A24="","",IFERROR(IF(INDEX('8. C3_NhuCau'!$J$3:$J$202,MATCH(A24,'8. C3_NhuCau'!$A$3:$A$202,0))="","",INDEX('8. C3_NhuCau'!$J$3:$J$202,MATCH(A24,'8. C3_NhuCau'!$A$3:$A$202,0))),""))</f>
        <v/>
      </c>
      <c r="M24" s="126" t="str">
        <f t="shared" si="0"/>
        <v/>
      </c>
      <c r="N24" s="127"/>
    </row>
    <row r="25" spans="1:14" s="59" customFormat="1" ht="17.850000000000001" customHeight="1">
      <c r="A25" s="81"/>
      <c r="B25" s="81"/>
      <c r="C25" s="83" t="str">
        <f>IF(A25="","",IF(COUNTIFS(DU_BAO_5_NAM!$A$3:$A$1002,A25,DU_BAO_5_NAM!$B$3:$B$1002,B25,DU_BAO_5_NAM!$I$3:$I$1002,"ĐẠT")=1,SUMIFS(DU_BAO_5_NAM!$H$3:$H$1002,DU_BAO_5_NAM!$A$3:$A$1002,A25,DU_BAO_5_NAM!$B$3:$B$1002,B25,DU_BAO_5_NAM!$I$3:$I$1002,"ĐẠT"),""))</f>
        <v/>
      </c>
      <c r="D25" s="81"/>
      <c r="E25" s="81"/>
      <c r="F25" s="81"/>
      <c r="G25" s="81"/>
      <c r="H25" s="81"/>
      <c r="I25" s="81"/>
      <c r="J25" s="83" t="str">
        <f>IF(A25="","",IF(OR(NOT(ISNUMBER(B25)),B25&lt;2027,B25&gt;2031,B25&lt;&gt;INT(B25)),"NĂM KHÔNG HỢP LỆ",IF(COUNTIFS($A$3:$A$202,A25,$B$3:$B$202,B25)&gt;1,"TRÙNG MÃ VTVL – NĂM",IF(I25="","CHƯA CHỌN TRẠNG THÁI",IF(NOT(OR(I25="Đang xây dựng",I25="Đã hoàn thành ở đơn vị",I25="Đã thẩm định",I25="Đã được quyết định")),"TRẠNG THÁI KHÔNG HỢP LỆ",IF(COUNTIFS('[420]8'!$A$3:$A$202,A25,'[420]8'!$L$3:$L$202,"Đã kiểm chứng",'[420]8'!$M$3:$M$202,"ĐẠT")&lt;&gt;1,"C25 CHƯA ĐƯỢC XÁC NHẬN",IF(COUNTIFS(DU_BAO_5_NAM!$A$3:$A$1002,A25,DU_BAO_5_NAM!$B$3:$B$1002,B25,DU_BAO_5_NAM!$I$3:$I$1002,"ĐẠT")&lt;&gt;1,"CHƯA CÓ DỰ BÁO NĂM ĐÃ KIỂM CHỨNG",IF(OR(C25="",D25="",G25="",H25=""),"THIẾU PHƯƠNG ÁN",IF(OR(M25="THIẾU GIẢI TRÌNH",M25="THIẾU NGƯỜI CÙNG ĐƠN VỊ TÍNH",M25="C/D PHẢI TÍNH THEO NGƯỜI",M25="SỐ NGƯỜI ÂM"),"CHƯA ĐỦ CĂN CỨ",IF(I25="Đang xây dựng","ĐANG XÂY DỰNG",IF(I25="Đã hoàn thành ở đơn vị","SẴN SÀNG THẨM ĐỊNH",IF(N25="","THIẾU VĂN BẢN THẨM ĐỊNH/QUYẾT ĐỊNH",IF(I25="Đã thẩm định","ĐÃ THẨM ĐỊNH","ĐÃ QUYẾT ĐỊNH")))))))))))))</f>
        <v/>
      </c>
      <c r="K25" s="86" t="str">
        <f>IF(A25="","",IFERROR(IF(INDEX('8. C3_NhuCau'!$G$3:$G$202,MATCH(A25,'8. C3_NhuCau'!$A$3:$A$202,0))="","",INDEX('8. C3_NhuCau'!$G$3:$G$202,MATCH(A25,'8. C3_NhuCau'!$A$3:$A$202,0))),""))</f>
        <v/>
      </c>
      <c r="L25" s="83" t="str">
        <f>IF(A25="","",IFERROR(IF(INDEX('8. C3_NhuCau'!$J$3:$J$202,MATCH(A25,'8. C3_NhuCau'!$A$3:$A$202,0))="","",INDEX('8. C3_NhuCau'!$J$3:$J$202,MATCH(A25,'8. C3_NhuCau'!$A$3:$A$202,0))),""))</f>
        <v/>
      </c>
      <c r="M25" s="126" t="str">
        <f t="shared" si="0"/>
        <v/>
      </c>
      <c r="N25" s="127"/>
    </row>
    <row r="26" spans="1:14" s="59" customFormat="1" ht="17.850000000000001" customHeight="1">
      <c r="A26" s="81"/>
      <c r="B26" s="81"/>
      <c r="C26" s="83" t="str">
        <f>IF(A26="","",IF(COUNTIFS(DU_BAO_5_NAM!$A$3:$A$1002,A26,DU_BAO_5_NAM!$B$3:$B$1002,B26,DU_BAO_5_NAM!$I$3:$I$1002,"ĐẠT")=1,SUMIFS(DU_BAO_5_NAM!$H$3:$H$1002,DU_BAO_5_NAM!$A$3:$A$1002,A26,DU_BAO_5_NAM!$B$3:$B$1002,B26,DU_BAO_5_NAM!$I$3:$I$1002,"ĐẠT"),""))</f>
        <v/>
      </c>
      <c r="D26" s="81"/>
      <c r="E26" s="81"/>
      <c r="F26" s="81"/>
      <c r="G26" s="81"/>
      <c r="H26" s="81"/>
      <c r="I26" s="81"/>
      <c r="J26" s="83" t="str">
        <f>IF(A26="","",IF(OR(NOT(ISNUMBER(B26)),B26&lt;2027,B26&gt;2031,B26&lt;&gt;INT(B26)),"NĂM KHÔNG HỢP LỆ",IF(COUNTIFS($A$3:$A$202,A26,$B$3:$B$202,B26)&gt;1,"TRÙNG MÃ VTVL – NĂM",IF(I26="","CHƯA CHỌN TRẠNG THÁI",IF(NOT(OR(I26="Đang xây dựng",I26="Đã hoàn thành ở đơn vị",I26="Đã thẩm định",I26="Đã được quyết định")),"TRẠNG THÁI KHÔNG HỢP LỆ",IF(COUNTIFS('[421]8'!$A$3:$A$202,A26,'[421]8'!$L$3:$L$202,"Đã kiểm chứng",'[421]8'!$M$3:$M$202,"ĐẠT")&lt;&gt;1,"C26 CHƯA ĐƯỢC XÁC NHẬN",IF(COUNTIFS(DU_BAO_5_NAM!$A$3:$A$1002,A26,DU_BAO_5_NAM!$B$3:$B$1002,B26,DU_BAO_5_NAM!$I$3:$I$1002,"ĐẠT")&lt;&gt;1,"CHƯA CÓ DỰ BÁO NĂM ĐÃ KIỂM CHỨNG",IF(OR(C26="",D26="",G26="",H26=""),"THIẾU PHƯƠNG ÁN",IF(OR(M26="THIẾU GIẢI TRÌNH",M26="THIẾU NGƯỜI CÙNG ĐƠN VỊ TÍNH",M26="C/D PHẢI TÍNH THEO NGƯỜI",M26="SỐ NGƯỜI ÂM"),"CHƯA ĐỦ CĂN CỨ",IF(I26="Đang xây dựng","ĐANG XÂY DỰNG",IF(I26="Đã hoàn thành ở đơn vị","SẴN SÀNG THẨM ĐỊNH",IF(N26="","THIẾU VĂN BẢN THẨM ĐỊNH/QUYẾT ĐỊNH",IF(I26="Đã thẩm định","ĐÃ THẨM ĐỊNH","ĐÃ QUYẾT ĐỊNH")))))))))))))</f>
        <v/>
      </c>
      <c r="K26" s="86" t="str">
        <f>IF(A26="","",IFERROR(IF(INDEX('8. C3_NhuCau'!$G$3:$G$202,MATCH(A26,'8. C3_NhuCau'!$A$3:$A$202,0))="","",INDEX('8. C3_NhuCau'!$G$3:$G$202,MATCH(A26,'8. C3_NhuCau'!$A$3:$A$202,0))),""))</f>
        <v/>
      </c>
      <c r="L26" s="83" t="str">
        <f>IF(A26="","",IFERROR(IF(INDEX('8. C3_NhuCau'!$J$3:$J$202,MATCH(A26,'8. C3_NhuCau'!$A$3:$A$202,0))="","",INDEX('8. C3_NhuCau'!$J$3:$J$202,MATCH(A26,'8. C3_NhuCau'!$A$3:$A$202,0))),""))</f>
        <v/>
      </c>
      <c r="M26" s="126" t="str">
        <f t="shared" si="0"/>
        <v/>
      </c>
      <c r="N26" s="127"/>
    </row>
    <row r="27" spans="1:14" s="59" customFormat="1" ht="17.850000000000001" customHeight="1">
      <c r="A27" s="81"/>
      <c r="B27" s="81"/>
      <c r="C27" s="83" t="str">
        <f>IF(A27="","",IF(COUNTIFS(DU_BAO_5_NAM!$A$3:$A$1002,A27,DU_BAO_5_NAM!$B$3:$B$1002,B27,DU_BAO_5_NAM!$I$3:$I$1002,"ĐẠT")=1,SUMIFS(DU_BAO_5_NAM!$H$3:$H$1002,DU_BAO_5_NAM!$A$3:$A$1002,A27,DU_BAO_5_NAM!$B$3:$B$1002,B27,DU_BAO_5_NAM!$I$3:$I$1002,"ĐẠT"),""))</f>
        <v/>
      </c>
      <c r="D27" s="81"/>
      <c r="E27" s="81"/>
      <c r="F27" s="81"/>
      <c r="G27" s="81"/>
      <c r="H27" s="81"/>
      <c r="I27" s="81"/>
      <c r="J27" s="83" t="str">
        <f>IF(A27="","",IF(OR(NOT(ISNUMBER(B27)),B27&lt;2027,B27&gt;2031,B27&lt;&gt;INT(B27)),"NĂM KHÔNG HỢP LỆ",IF(COUNTIFS($A$3:$A$202,A27,$B$3:$B$202,B27)&gt;1,"TRÙNG MÃ VTVL – NĂM",IF(I27="","CHƯA CHỌN TRẠNG THÁI",IF(NOT(OR(I27="Đang xây dựng",I27="Đã hoàn thành ở đơn vị",I27="Đã thẩm định",I27="Đã được quyết định")),"TRẠNG THÁI KHÔNG HỢP LỆ",IF(COUNTIFS('[422]8'!$A$3:$A$202,A27,'[422]8'!$L$3:$L$202,"Đã kiểm chứng",'[422]8'!$M$3:$M$202,"ĐẠT")&lt;&gt;1,"C27 CHƯA ĐƯỢC XÁC NHẬN",IF(COUNTIFS(DU_BAO_5_NAM!$A$3:$A$1002,A27,DU_BAO_5_NAM!$B$3:$B$1002,B27,DU_BAO_5_NAM!$I$3:$I$1002,"ĐẠT")&lt;&gt;1,"CHƯA CÓ DỰ BÁO NĂM ĐÃ KIỂM CHỨNG",IF(OR(C27="",D27="",G27="",H27=""),"THIẾU PHƯƠNG ÁN",IF(OR(M27="THIẾU GIẢI TRÌNH",M27="THIẾU NGƯỜI CÙNG ĐƠN VỊ TÍNH",M27="C/D PHẢI TÍNH THEO NGƯỜI",M27="SỐ NGƯỜI ÂM"),"CHƯA ĐỦ CĂN CỨ",IF(I27="Đang xây dựng","ĐANG XÂY DỰNG",IF(I27="Đã hoàn thành ở đơn vị","SẴN SÀNG THẨM ĐỊNH",IF(N27="","THIẾU VĂN BẢN THẨM ĐỊNH/QUYẾT ĐỊNH",IF(I27="Đã thẩm định","ĐÃ THẨM ĐỊNH","ĐÃ QUYẾT ĐỊNH")))))))))))))</f>
        <v/>
      </c>
      <c r="K27" s="86" t="str">
        <f>IF(A27="","",IFERROR(IF(INDEX('8. C3_NhuCau'!$G$3:$G$202,MATCH(A27,'8. C3_NhuCau'!$A$3:$A$202,0))="","",INDEX('8. C3_NhuCau'!$G$3:$G$202,MATCH(A27,'8. C3_NhuCau'!$A$3:$A$202,0))),""))</f>
        <v/>
      </c>
      <c r="L27" s="83" t="str">
        <f>IF(A27="","",IFERROR(IF(INDEX('8. C3_NhuCau'!$J$3:$J$202,MATCH(A27,'8. C3_NhuCau'!$A$3:$A$202,0))="","",INDEX('8. C3_NhuCau'!$J$3:$J$202,MATCH(A27,'8. C3_NhuCau'!$A$3:$A$202,0))),""))</f>
        <v/>
      </c>
      <c r="M27" s="126" t="str">
        <f t="shared" si="0"/>
        <v/>
      </c>
      <c r="N27" s="127"/>
    </row>
    <row r="28" spans="1:14" s="59" customFormat="1" ht="17.850000000000001" customHeight="1">
      <c r="A28" s="81"/>
      <c r="B28" s="81"/>
      <c r="C28" s="83" t="str">
        <f>IF(A28="","",IF(COUNTIFS(DU_BAO_5_NAM!$A$3:$A$1002,A28,DU_BAO_5_NAM!$B$3:$B$1002,B28,DU_BAO_5_NAM!$I$3:$I$1002,"ĐẠT")=1,SUMIFS(DU_BAO_5_NAM!$H$3:$H$1002,DU_BAO_5_NAM!$A$3:$A$1002,A28,DU_BAO_5_NAM!$B$3:$B$1002,B28,DU_BAO_5_NAM!$I$3:$I$1002,"ĐẠT"),""))</f>
        <v/>
      </c>
      <c r="D28" s="81"/>
      <c r="E28" s="81"/>
      <c r="F28" s="81"/>
      <c r="G28" s="81"/>
      <c r="H28" s="81"/>
      <c r="I28" s="81"/>
      <c r="J28" s="83" t="str">
        <f>IF(A28="","",IF(OR(NOT(ISNUMBER(B28)),B28&lt;2027,B28&gt;2031,B28&lt;&gt;INT(B28)),"NĂM KHÔNG HỢP LỆ",IF(COUNTIFS($A$3:$A$202,A28,$B$3:$B$202,B28)&gt;1,"TRÙNG MÃ VTVL – NĂM",IF(I28="","CHƯA CHỌN TRẠNG THÁI",IF(NOT(OR(I28="Đang xây dựng",I28="Đã hoàn thành ở đơn vị",I28="Đã thẩm định",I28="Đã được quyết định")),"TRẠNG THÁI KHÔNG HỢP LỆ",IF(COUNTIFS('[423]8'!$A$3:$A$202,A28,'[423]8'!$L$3:$L$202,"Đã kiểm chứng",'[423]8'!$M$3:$M$202,"ĐẠT")&lt;&gt;1,"C28 CHƯA ĐƯỢC XÁC NHẬN",IF(COUNTIFS(DU_BAO_5_NAM!$A$3:$A$1002,A28,DU_BAO_5_NAM!$B$3:$B$1002,B28,DU_BAO_5_NAM!$I$3:$I$1002,"ĐẠT")&lt;&gt;1,"CHƯA CÓ DỰ BÁO NĂM ĐÃ KIỂM CHỨNG",IF(OR(C28="",D28="",G28="",H28=""),"THIẾU PHƯƠNG ÁN",IF(OR(M28="THIẾU GIẢI TRÌNH",M28="THIẾU NGƯỜI CÙNG ĐƠN VỊ TÍNH",M28="C/D PHẢI TÍNH THEO NGƯỜI",M28="SỐ NGƯỜI ÂM"),"CHƯA ĐỦ CĂN CỨ",IF(I28="Đang xây dựng","ĐANG XÂY DỰNG",IF(I28="Đã hoàn thành ở đơn vị","SẴN SÀNG THẨM ĐỊNH",IF(N28="","THIẾU VĂN BẢN THẨM ĐỊNH/QUYẾT ĐỊNH",IF(I28="Đã thẩm định","ĐÃ THẨM ĐỊNH","ĐÃ QUYẾT ĐỊNH")))))))))))))</f>
        <v/>
      </c>
      <c r="K28" s="86" t="str">
        <f>IF(A28="","",IFERROR(IF(INDEX('8. C3_NhuCau'!$G$3:$G$202,MATCH(A28,'8. C3_NhuCau'!$A$3:$A$202,0))="","",INDEX('8. C3_NhuCau'!$G$3:$G$202,MATCH(A28,'8. C3_NhuCau'!$A$3:$A$202,0))),""))</f>
        <v/>
      </c>
      <c r="L28" s="83" t="str">
        <f>IF(A28="","",IFERROR(IF(INDEX('8. C3_NhuCau'!$J$3:$J$202,MATCH(A28,'8. C3_NhuCau'!$A$3:$A$202,0))="","",INDEX('8. C3_NhuCau'!$J$3:$J$202,MATCH(A28,'8. C3_NhuCau'!$A$3:$A$202,0))),""))</f>
        <v/>
      </c>
      <c r="M28" s="126" t="str">
        <f t="shared" si="0"/>
        <v/>
      </c>
      <c r="N28" s="127"/>
    </row>
    <row r="29" spans="1:14" s="59" customFormat="1" ht="17.850000000000001" customHeight="1">
      <c r="A29" s="81"/>
      <c r="B29" s="81"/>
      <c r="C29" s="83" t="str">
        <f>IF(A29="","",IF(COUNTIFS(DU_BAO_5_NAM!$A$3:$A$1002,A29,DU_BAO_5_NAM!$B$3:$B$1002,B29,DU_BAO_5_NAM!$I$3:$I$1002,"ĐẠT")=1,SUMIFS(DU_BAO_5_NAM!$H$3:$H$1002,DU_BAO_5_NAM!$A$3:$A$1002,A29,DU_BAO_5_NAM!$B$3:$B$1002,B29,DU_BAO_5_NAM!$I$3:$I$1002,"ĐẠT"),""))</f>
        <v/>
      </c>
      <c r="D29" s="81"/>
      <c r="E29" s="81"/>
      <c r="F29" s="81"/>
      <c r="G29" s="81"/>
      <c r="H29" s="81"/>
      <c r="I29" s="81"/>
      <c r="J29" s="83" t="str">
        <f>IF(A29="","",IF(OR(NOT(ISNUMBER(B29)),B29&lt;2027,B29&gt;2031,B29&lt;&gt;INT(B29)),"NĂM KHÔNG HỢP LỆ",IF(COUNTIFS($A$3:$A$202,A29,$B$3:$B$202,B29)&gt;1,"TRÙNG MÃ VTVL – NĂM",IF(I29="","CHƯA CHỌN TRẠNG THÁI",IF(NOT(OR(I29="Đang xây dựng",I29="Đã hoàn thành ở đơn vị",I29="Đã thẩm định",I29="Đã được quyết định")),"TRẠNG THÁI KHÔNG HỢP LỆ",IF(COUNTIFS('[424]8'!$A$3:$A$202,A29,'[424]8'!$L$3:$L$202,"Đã kiểm chứng",'[424]8'!$M$3:$M$202,"ĐẠT")&lt;&gt;1,"C29 CHƯA ĐƯỢC XÁC NHẬN",IF(COUNTIFS(DU_BAO_5_NAM!$A$3:$A$1002,A29,DU_BAO_5_NAM!$B$3:$B$1002,B29,DU_BAO_5_NAM!$I$3:$I$1002,"ĐẠT")&lt;&gt;1,"CHƯA CÓ DỰ BÁO NĂM ĐÃ KIỂM CHỨNG",IF(OR(C29="",D29="",G29="",H29=""),"THIẾU PHƯƠNG ÁN",IF(OR(M29="THIẾU GIẢI TRÌNH",M29="THIẾU NGƯỜI CÙNG ĐƠN VỊ TÍNH",M29="C/D PHẢI TÍNH THEO NGƯỜI",M29="SỐ NGƯỜI ÂM"),"CHƯA ĐỦ CĂN CỨ",IF(I29="Đang xây dựng","ĐANG XÂY DỰNG",IF(I29="Đã hoàn thành ở đơn vị","SẴN SÀNG THẨM ĐỊNH",IF(N29="","THIẾU VĂN BẢN THẨM ĐỊNH/QUYẾT ĐỊNH",IF(I29="Đã thẩm định","ĐÃ THẨM ĐỊNH","ĐÃ QUYẾT ĐỊNH")))))))))))))</f>
        <v/>
      </c>
      <c r="K29" s="86" t="str">
        <f>IF(A29="","",IFERROR(IF(INDEX('8. C3_NhuCau'!$G$3:$G$202,MATCH(A29,'8. C3_NhuCau'!$A$3:$A$202,0))="","",INDEX('8. C3_NhuCau'!$G$3:$G$202,MATCH(A29,'8. C3_NhuCau'!$A$3:$A$202,0))),""))</f>
        <v/>
      </c>
      <c r="L29" s="83" t="str">
        <f>IF(A29="","",IFERROR(IF(INDEX('8. C3_NhuCau'!$J$3:$J$202,MATCH(A29,'8. C3_NhuCau'!$A$3:$A$202,0))="","",INDEX('8. C3_NhuCau'!$J$3:$J$202,MATCH(A29,'8. C3_NhuCau'!$A$3:$A$202,0))),""))</f>
        <v/>
      </c>
      <c r="M29" s="126" t="str">
        <f t="shared" si="0"/>
        <v/>
      </c>
      <c r="N29" s="127"/>
    </row>
    <row r="30" spans="1:14" s="59" customFormat="1" ht="17.850000000000001" customHeight="1">
      <c r="A30" s="81"/>
      <c r="B30" s="81"/>
      <c r="C30" s="83" t="str">
        <f>IF(A30="","",IF(COUNTIFS(DU_BAO_5_NAM!$A$3:$A$1002,A30,DU_BAO_5_NAM!$B$3:$B$1002,B30,DU_BAO_5_NAM!$I$3:$I$1002,"ĐẠT")=1,SUMIFS(DU_BAO_5_NAM!$H$3:$H$1002,DU_BAO_5_NAM!$A$3:$A$1002,A30,DU_BAO_5_NAM!$B$3:$B$1002,B30,DU_BAO_5_NAM!$I$3:$I$1002,"ĐẠT"),""))</f>
        <v/>
      </c>
      <c r="D30" s="81"/>
      <c r="E30" s="81"/>
      <c r="F30" s="81"/>
      <c r="G30" s="81"/>
      <c r="H30" s="81"/>
      <c r="I30" s="81"/>
      <c r="J30" s="83" t="str">
        <f>IF(A30="","",IF(OR(NOT(ISNUMBER(B30)),B30&lt;2027,B30&gt;2031,B30&lt;&gt;INT(B30)),"NĂM KHÔNG HỢP LỆ",IF(COUNTIFS($A$3:$A$202,A30,$B$3:$B$202,B30)&gt;1,"TRÙNG MÃ VTVL – NĂM",IF(I30="","CHƯA CHỌN TRẠNG THÁI",IF(NOT(OR(I30="Đang xây dựng",I30="Đã hoàn thành ở đơn vị",I30="Đã thẩm định",I30="Đã được quyết định")),"TRẠNG THÁI KHÔNG HỢP LỆ",IF(COUNTIFS('[425]8'!$A$3:$A$202,A30,'[425]8'!$L$3:$L$202,"Đã kiểm chứng",'[425]8'!$M$3:$M$202,"ĐẠT")&lt;&gt;1,"C30 CHƯA ĐƯỢC XÁC NHẬN",IF(COUNTIFS(DU_BAO_5_NAM!$A$3:$A$1002,A30,DU_BAO_5_NAM!$B$3:$B$1002,B30,DU_BAO_5_NAM!$I$3:$I$1002,"ĐẠT")&lt;&gt;1,"CHƯA CÓ DỰ BÁO NĂM ĐÃ KIỂM CHỨNG",IF(OR(C30="",D30="",G30="",H30=""),"THIẾU PHƯƠNG ÁN",IF(OR(M30="THIẾU GIẢI TRÌNH",M30="THIẾU NGƯỜI CÙNG ĐƠN VỊ TÍNH",M30="C/D PHẢI TÍNH THEO NGƯỜI",M30="SỐ NGƯỜI ÂM"),"CHƯA ĐỦ CĂN CỨ",IF(I30="Đang xây dựng","ĐANG XÂY DỰNG",IF(I30="Đã hoàn thành ở đơn vị","SẴN SÀNG THẨM ĐỊNH",IF(N30="","THIẾU VĂN BẢN THẨM ĐỊNH/QUYẾT ĐỊNH",IF(I30="Đã thẩm định","ĐÃ THẨM ĐỊNH","ĐÃ QUYẾT ĐỊNH")))))))))))))</f>
        <v/>
      </c>
      <c r="K30" s="86" t="str">
        <f>IF(A30="","",IFERROR(IF(INDEX('8. C3_NhuCau'!$G$3:$G$202,MATCH(A30,'8. C3_NhuCau'!$A$3:$A$202,0))="","",INDEX('8. C3_NhuCau'!$G$3:$G$202,MATCH(A30,'8. C3_NhuCau'!$A$3:$A$202,0))),""))</f>
        <v/>
      </c>
      <c r="L30" s="83" t="str">
        <f>IF(A30="","",IFERROR(IF(INDEX('8. C3_NhuCau'!$J$3:$J$202,MATCH(A30,'8. C3_NhuCau'!$A$3:$A$202,0))="","",INDEX('8. C3_NhuCau'!$J$3:$J$202,MATCH(A30,'8. C3_NhuCau'!$A$3:$A$202,0))),""))</f>
        <v/>
      </c>
      <c r="M30" s="126" t="str">
        <f t="shared" si="0"/>
        <v/>
      </c>
      <c r="N30" s="127"/>
    </row>
    <row r="31" spans="1:14" s="59" customFormat="1" ht="17.850000000000001" customHeight="1">
      <c r="A31" s="81"/>
      <c r="B31" s="81"/>
      <c r="C31" s="83" t="str">
        <f>IF(A31="","",IF(COUNTIFS(DU_BAO_5_NAM!$A$3:$A$1002,A31,DU_BAO_5_NAM!$B$3:$B$1002,B31,DU_BAO_5_NAM!$I$3:$I$1002,"ĐẠT")=1,SUMIFS(DU_BAO_5_NAM!$H$3:$H$1002,DU_BAO_5_NAM!$A$3:$A$1002,A31,DU_BAO_5_NAM!$B$3:$B$1002,B31,DU_BAO_5_NAM!$I$3:$I$1002,"ĐẠT"),""))</f>
        <v/>
      </c>
      <c r="D31" s="81"/>
      <c r="E31" s="81"/>
      <c r="F31" s="81"/>
      <c r="G31" s="81"/>
      <c r="H31" s="81"/>
      <c r="I31" s="81"/>
      <c r="J31" s="83" t="str">
        <f>IF(A31="","",IF(OR(NOT(ISNUMBER(B31)),B31&lt;2027,B31&gt;2031,B31&lt;&gt;INT(B31)),"NĂM KHÔNG HỢP LỆ",IF(COUNTIFS($A$3:$A$202,A31,$B$3:$B$202,B31)&gt;1,"TRÙNG MÃ VTVL – NĂM",IF(I31="","CHƯA CHỌN TRẠNG THÁI",IF(NOT(OR(I31="Đang xây dựng",I31="Đã hoàn thành ở đơn vị",I31="Đã thẩm định",I31="Đã được quyết định")),"TRẠNG THÁI KHÔNG HỢP LỆ",IF(COUNTIFS('[426]8'!$A$3:$A$202,A31,'[426]8'!$L$3:$L$202,"Đã kiểm chứng",'[426]8'!$M$3:$M$202,"ĐẠT")&lt;&gt;1,"C31 CHƯA ĐƯỢC XÁC NHẬN",IF(COUNTIFS(DU_BAO_5_NAM!$A$3:$A$1002,A31,DU_BAO_5_NAM!$B$3:$B$1002,B31,DU_BAO_5_NAM!$I$3:$I$1002,"ĐẠT")&lt;&gt;1,"CHƯA CÓ DỰ BÁO NĂM ĐÃ KIỂM CHỨNG",IF(OR(C31="",D31="",G31="",H31=""),"THIẾU PHƯƠNG ÁN",IF(OR(M31="THIẾU GIẢI TRÌNH",M31="THIẾU NGƯỜI CÙNG ĐƠN VỊ TÍNH",M31="C/D PHẢI TÍNH THEO NGƯỜI",M31="SỐ NGƯỜI ÂM"),"CHƯA ĐỦ CĂN CỨ",IF(I31="Đang xây dựng","ĐANG XÂY DỰNG",IF(I31="Đã hoàn thành ở đơn vị","SẴN SÀNG THẨM ĐỊNH",IF(N31="","THIẾU VĂN BẢN THẨM ĐỊNH/QUYẾT ĐỊNH",IF(I31="Đã thẩm định","ĐÃ THẨM ĐỊNH","ĐÃ QUYẾT ĐỊNH")))))))))))))</f>
        <v/>
      </c>
      <c r="K31" s="86" t="str">
        <f>IF(A31="","",IFERROR(IF(INDEX('8. C3_NhuCau'!$G$3:$G$202,MATCH(A31,'8. C3_NhuCau'!$A$3:$A$202,0))="","",INDEX('8. C3_NhuCau'!$G$3:$G$202,MATCH(A31,'8. C3_NhuCau'!$A$3:$A$202,0))),""))</f>
        <v/>
      </c>
      <c r="L31" s="83" t="str">
        <f>IF(A31="","",IFERROR(IF(INDEX('8. C3_NhuCau'!$J$3:$J$202,MATCH(A31,'8. C3_NhuCau'!$A$3:$A$202,0))="","",INDEX('8. C3_NhuCau'!$J$3:$J$202,MATCH(A31,'8. C3_NhuCau'!$A$3:$A$202,0))),""))</f>
        <v/>
      </c>
      <c r="M31" s="126" t="str">
        <f t="shared" si="0"/>
        <v/>
      </c>
      <c r="N31" s="127"/>
    </row>
    <row r="32" spans="1:14" s="59" customFormat="1" ht="17.850000000000001" customHeight="1">
      <c r="A32" s="81"/>
      <c r="B32" s="81"/>
      <c r="C32" s="83" t="str">
        <f>IF(A32="","",IF(COUNTIFS(DU_BAO_5_NAM!$A$3:$A$1002,A32,DU_BAO_5_NAM!$B$3:$B$1002,B32,DU_BAO_5_NAM!$I$3:$I$1002,"ĐẠT")=1,SUMIFS(DU_BAO_5_NAM!$H$3:$H$1002,DU_BAO_5_NAM!$A$3:$A$1002,A32,DU_BAO_5_NAM!$B$3:$B$1002,B32,DU_BAO_5_NAM!$I$3:$I$1002,"ĐẠT"),""))</f>
        <v/>
      </c>
      <c r="D32" s="81"/>
      <c r="E32" s="81"/>
      <c r="F32" s="81"/>
      <c r="G32" s="81"/>
      <c r="H32" s="81"/>
      <c r="I32" s="81"/>
      <c r="J32" s="83" t="str">
        <f>IF(A32="","",IF(OR(NOT(ISNUMBER(B32)),B32&lt;2027,B32&gt;2031,B32&lt;&gt;INT(B32)),"NĂM KHÔNG HỢP LỆ",IF(COUNTIFS($A$3:$A$202,A32,$B$3:$B$202,B32)&gt;1,"TRÙNG MÃ VTVL – NĂM",IF(I32="","CHƯA CHỌN TRẠNG THÁI",IF(NOT(OR(I32="Đang xây dựng",I32="Đã hoàn thành ở đơn vị",I32="Đã thẩm định",I32="Đã được quyết định")),"TRẠNG THÁI KHÔNG HỢP LỆ",IF(COUNTIFS('[427]8'!$A$3:$A$202,A32,'[427]8'!$L$3:$L$202,"Đã kiểm chứng",'[427]8'!$M$3:$M$202,"ĐẠT")&lt;&gt;1,"C32 CHƯA ĐƯỢC XÁC NHẬN",IF(COUNTIFS(DU_BAO_5_NAM!$A$3:$A$1002,A32,DU_BAO_5_NAM!$B$3:$B$1002,B32,DU_BAO_5_NAM!$I$3:$I$1002,"ĐẠT")&lt;&gt;1,"CHƯA CÓ DỰ BÁO NĂM ĐÃ KIỂM CHỨNG",IF(OR(C32="",D32="",G32="",H32=""),"THIẾU PHƯƠNG ÁN",IF(OR(M32="THIẾU GIẢI TRÌNH",M32="THIẾU NGƯỜI CÙNG ĐƠN VỊ TÍNH",M32="C/D PHẢI TÍNH THEO NGƯỜI",M32="SỐ NGƯỜI ÂM"),"CHƯA ĐỦ CĂN CỨ",IF(I32="Đang xây dựng","ĐANG XÂY DỰNG",IF(I32="Đã hoàn thành ở đơn vị","SẴN SÀNG THẨM ĐỊNH",IF(N32="","THIẾU VĂN BẢN THẨM ĐỊNH/QUYẾT ĐỊNH",IF(I32="Đã thẩm định","ĐÃ THẨM ĐỊNH","ĐÃ QUYẾT ĐỊNH")))))))))))))</f>
        <v/>
      </c>
      <c r="K32" s="86" t="str">
        <f>IF(A32="","",IFERROR(IF(INDEX('8. C3_NhuCau'!$G$3:$G$202,MATCH(A32,'8. C3_NhuCau'!$A$3:$A$202,0))="","",INDEX('8. C3_NhuCau'!$G$3:$G$202,MATCH(A32,'8. C3_NhuCau'!$A$3:$A$202,0))),""))</f>
        <v/>
      </c>
      <c r="L32" s="83" t="str">
        <f>IF(A32="","",IFERROR(IF(INDEX('8. C3_NhuCau'!$J$3:$J$202,MATCH(A32,'8. C3_NhuCau'!$A$3:$A$202,0))="","",INDEX('8. C3_NhuCau'!$J$3:$J$202,MATCH(A32,'8. C3_NhuCau'!$A$3:$A$202,0))),""))</f>
        <v/>
      </c>
      <c r="M32" s="126" t="str">
        <f t="shared" si="0"/>
        <v/>
      </c>
      <c r="N32" s="127"/>
    </row>
    <row r="33" spans="1:14" s="59" customFormat="1" ht="17.850000000000001" customHeight="1">
      <c r="A33" s="81"/>
      <c r="B33" s="81"/>
      <c r="C33" s="83" t="str">
        <f>IF(A33="","",IF(COUNTIFS(DU_BAO_5_NAM!$A$3:$A$1002,A33,DU_BAO_5_NAM!$B$3:$B$1002,B33,DU_BAO_5_NAM!$I$3:$I$1002,"ĐẠT")=1,SUMIFS(DU_BAO_5_NAM!$H$3:$H$1002,DU_BAO_5_NAM!$A$3:$A$1002,A33,DU_BAO_5_NAM!$B$3:$B$1002,B33,DU_BAO_5_NAM!$I$3:$I$1002,"ĐẠT"),""))</f>
        <v/>
      </c>
      <c r="D33" s="81"/>
      <c r="E33" s="81"/>
      <c r="F33" s="81"/>
      <c r="G33" s="81"/>
      <c r="H33" s="81"/>
      <c r="I33" s="81"/>
      <c r="J33" s="83" t="str">
        <f>IF(A33="","",IF(OR(NOT(ISNUMBER(B33)),B33&lt;2027,B33&gt;2031,B33&lt;&gt;INT(B33)),"NĂM KHÔNG HỢP LỆ",IF(COUNTIFS($A$3:$A$202,A33,$B$3:$B$202,B33)&gt;1,"TRÙNG MÃ VTVL – NĂM",IF(I33="","CHƯA CHỌN TRẠNG THÁI",IF(NOT(OR(I33="Đang xây dựng",I33="Đã hoàn thành ở đơn vị",I33="Đã thẩm định",I33="Đã được quyết định")),"TRẠNG THÁI KHÔNG HỢP LỆ",IF(COUNTIFS('[428]8'!$A$3:$A$202,A33,'[428]8'!$L$3:$L$202,"Đã kiểm chứng",'[428]8'!$M$3:$M$202,"ĐẠT")&lt;&gt;1,"C33 CHƯA ĐƯỢC XÁC NHẬN",IF(COUNTIFS(DU_BAO_5_NAM!$A$3:$A$1002,A33,DU_BAO_5_NAM!$B$3:$B$1002,B33,DU_BAO_5_NAM!$I$3:$I$1002,"ĐẠT")&lt;&gt;1,"CHƯA CÓ DỰ BÁO NĂM ĐÃ KIỂM CHỨNG",IF(OR(C33="",D33="",G33="",H33=""),"THIẾU PHƯƠNG ÁN",IF(OR(M33="THIẾU GIẢI TRÌNH",M33="THIẾU NGƯỜI CÙNG ĐƠN VỊ TÍNH",M33="C/D PHẢI TÍNH THEO NGƯỜI",M33="SỐ NGƯỜI ÂM"),"CHƯA ĐỦ CĂN CỨ",IF(I33="Đang xây dựng","ĐANG XÂY DỰNG",IF(I33="Đã hoàn thành ở đơn vị","SẴN SÀNG THẨM ĐỊNH",IF(N33="","THIẾU VĂN BẢN THẨM ĐỊNH/QUYẾT ĐỊNH",IF(I33="Đã thẩm định","ĐÃ THẨM ĐỊNH","ĐÃ QUYẾT ĐỊNH")))))))))))))</f>
        <v/>
      </c>
      <c r="K33" s="86" t="str">
        <f>IF(A33="","",IFERROR(IF(INDEX('8. C3_NhuCau'!$G$3:$G$202,MATCH(A33,'8. C3_NhuCau'!$A$3:$A$202,0))="","",INDEX('8. C3_NhuCau'!$G$3:$G$202,MATCH(A33,'8. C3_NhuCau'!$A$3:$A$202,0))),""))</f>
        <v/>
      </c>
      <c r="L33" s="83" t="str">
        <f>IF(A33="","",IFERROR(IF(INDEX('8. C3_NhuCau'!$J$3:$J$202,MATCH(A33,'8. C3_NhuCau'!$A$3:$A$202,0))="","",INDEX('8. C3_NhuCau'!$J$3:$J$202,MATCH(A33,'8. C3_NhuCau'!$A$3:$A$202,0))),""))</f>
        <v/>
      </c>
      <c r="M33" s="126" t="str">
        <f t="shared" si="0"/>
        <v/>
      </c>
      <c r="N33" s="127"/>
    </row>
    <row r="34" spans="1:14" s="59" customFormat="1" ht="17.850000000000001" customHeight="1">
      <c r="A34" s="81"/>
      <c r="B34" s="81"/>
      <c r="C34" s="83" t="str">
        <f>IF(A34="","",IF(COUNTIFS(DU_BAO_5_NAM!$A$3:$A$1002,A34,DU_BAO_5_NAM!$B$3:$B$1002,B34,DU_BAO_5_NAM!$I$3:$I$1002,"ĐẠT")=1,SUMIFS(DU_BAO_5_NAM!$H$3:$H$1002,DU_BAO_5_NAM!$A$3:$A$1002,A34,DU_BAO_5_NAM!$B$3:$B$1002,B34,DU_BAO_5_NAM!$I$3:$I$1002,"ĐẠT"),""))</f>
        <v/>
      </c>
      <c r="D34" s="81"/>
      <c r="E34" s="81"/>
      <c r="F34" s="81"/>
      <c r="G34" s="81"/>
      <c r="H34" s="81"/>
      <c r="I34" s="81"/>
      <c r="J34" s="83" t="str">
        <f>IF(A34="","",IF(OR(NOT(ISNUMBER(B34)),B34&lt;2027,B34&gt;2031,B34&lt;&gt;INT(B34)),"NĂM KHÔNG HỢP LỆ",IF(COUNTIFS($A$3:$A$202,A34,$B$3:$B$202,B34)&gt;1,"TRÙNG MÃ VTVL – NĂM",IF(I34="","CHƯA CHỌN TRẠNG THÁI",IF(NOT(OR(I34="Đang xây dựng",I34="Đã hoàn thành ở đơn vị",I34="Đã thẩm định",I34="Đã được quyết định")),"TRẠNG THÁI KHÔNG HỢP LỆ",IF(COUNTIFS('[429]8'!$A$3:$A$202,A34,'[429]8'!$L$3:$L$202,"Đã kiểm chứng",'[429]8'!$M$3:$M$202,"ĐẠT")&lt;&gt;1,"C34 CHƯA ĐƯỢC XÁC NHẬN",IF(COUNTIFS(DU_BAO_5_NAM!$A$3:$A$1002,A34,DU_BAO_5_NAM!$B$3:$B$1002,B34,DU_BAO_5_NAM!$I$3:$I$1002,"ĐẠT")&lt;&gt;1,"CHƯA CÓ DỰ BÁO NĂM ĐÃ KIỂM CHỨNG",IF(OR(C34="",D34="",G34="",H34=""),"THIẾU PHƯƠNG ÁN",IF(OR(M34="THIẾU GIẢI TRÌNH",M34="THIẾU NGƯỜI CÙNG ĐƠN VỊ TÍNH",M34="C/D PHẢI TÍNH THEO NGƯỜI",M34="SỐ NGƯỜI ÂM"),"CHƯA ĐỦ CĂN CỨ",IF(I34="Đang xây dựng","ĐANG XÂY DỰNG",IF(I34="Đã hoàn thành ở đơn vị","SẴN SÀNG THẨM ĐỊNH",IF(N34="","THIẾU VĂN BẢN THẨM ĐỊNH/QUYẾT ĐỊNH",IF(I34="Đã thẩm định","ĐÃ THẨM ĐỊNH","ĐÃ QUYẾT ĐỊNH")))))))))))))</f>
        <v/>
      </c>
      <c r="K34" s="86" t="str">
        <f>IF(A34="","",IFERROR(IF(INDEX('8. C3_NhuCau'!$G$3:$G$202,MATCH(A34,'8. C3_NhuCau'!$A$3:$A$202,0))="","",INDEX('8. C3_NhuCau'!$G$3:$G$202,MATCH(A34,'8. C3_NhuCau'!$A$3:$A$202,0))),""))</f>
        <v/>
      </c>
      <c r="L34" s="83" t="str">
        <f>IF(A34="","",IFERROR(IF(INDEX('8. C3_NhuCau'!$J$3:$J$202,MATCH(A34,'8. C3_NhuCau'!$A$3:$A$202,0))="","",INDEX('8. C3_NhuCau'!$J$3:$J$202,MATCH(A34,'8. C3_NhuCau'!$A$3:$A$202,0))),""))</f>
        <v/>
      </c>
      <c r="M34" s="126" t="str">
        <f t="shared" si="0"/>
        <v/>
      </c>
      <c r="N34" s="127"/>
    </row>
    <row r="35" spans="1:14" s="59" customFormat="1" ht="17.850000000000001" customHeight="1">
      <c r="A35" s="81"/>
      <c r="B35" s="81"/>
      <c r="C35" s="83" t="str">
        <f>IF(A35="","",IF(COUNTIFS(DU_BAO_5_NAM!$A$3:$A$1002,A35,DU_BAO_5_NAM!$B$3:$B$1002,B35,DU_BAO_5_NAM!$I$3:$I$1002,"ĐẠT")=1,SUMIFS(DU_BAO_5_NAM!$H$3:$H$1002,DU_BAO_5_NAM!$A$3:$A$1002,A35,DU_BAO_5_NAM!$B$3:$B$1002,B35,DU_BAO_5_NAM!$I$3:$I$1002,"ĐẠT"),""))</f>
        <v/>
      </c>
      <c r="D35" s="81"/>
      <c r="E35" s="81"/>
      <c r="F35" s="81"/>
      <c r="G35" s="81"/>
      <c r="H35" s="81"/>
      <c r="I35" s="81"/>
      <c r="J35" s="83" t="str">
        <f>IF(A35="","",IF(OR(NOT(ISNUMBER(B35)),B35&lt;2027,B35&gt;2031,B35&lt;&gt;INT(B35)),"NĂM KHÔNG HỢP LỆ",IF(COUNTIFS($A$3:$A$202,A35,$B$3:$B$202,B35)&gt;1,"TRÙNG MÃ VTVL – NĂM",IF(I35="","CHƯA CHỌN TRẠNG THÁI",IF(NOT(OR(I35="Đang xây dựng",I35="Đã hoàn thành ở đơn vị",I35="Đã thẩm định",I35="Đã được quyết định")),"TRẠNG THÁI KHÔNG HỢP LỆ",IF(COUNTIFS('[430]8'!$A$3:$A$202,A35,'[430]8'!$L$3:$L$202,"Đã kiểm chứng",'[430]8'!$M$3:$M$202,"ĐẠT")&lt;&gt;1,"C35 CHƯA ĐƯỢC XÁC NHẬN",IF(COUNTIFS(DU_BAO_5_NAM!$A$3:$A$1002,A35,DU_BAO_5_NAM!$B$3:$B$1002,B35,DU_BAO_5_NAM!$I$3:$I$1002,"ĐẠT")&lt;&gt;1,"CHƯA CÓ DỰ BÁO NĂM ĐÃ KIỂM CHỨNG",IF(OR(C35="",D35="",G35="",H35=""),"THIẾU PHƯƠNG ÁN",IF(OR(M35="THIẾU GIẢI TRÌNH",M35="THIẾU NGƯỜI CÙNG ĐƠN VỊ TÍNH",M35="C/D PHẢI TÍNH THEO NGƯỜI",M35="SỐ NGƯỜI ÂM"),"CHƯA ĐỦ CĂN CỨ",IF(I35="Đang xây dựng","ĐANG XÂY DỰNG",IF(I35="Đã hoàn thành ở đơn vị","SẴN SÀNG THẨM ĐỊNH",IF(N35="","THIẾU VĂN BẢN THẨM ĐỊNH/QUYẾT ĐỊNH",IF(I35="Đã thẩm định","ĐÃ THẨM ĐỊNH","ĐÃ QUYẾT ĐỊNH")))))))))))))</f>
        <v/>
      </c>
      <c r="K35" s="86" t="str">
        <f>IF(A35="","",IFERROR(IF(INDEX('8. C3_NhuCau'!$G$3:$G$202,MATCH(A35,'8. C3_NhuCau'!$A$3:$A$202,0))="","",INDEX('8. C3_NhuCau'!$G$3:$G$202,MATCH(A35,'8. C3_NhuCau'!$A$3:$A$202,0))),""))</f>
        <v/>
      </c>
      <c r="L35" s="83" t="str">
        <f>IF(A35="","",IFERROR(IF(INDEX('8. C3_NhuCau'!$J$3:$J$202,MATCH(A35,'8. C3_NhuCau'!$A$3:$A$202,0))="","",INDEX('8. C3_NhuCau'!$J$3:$J$202,MATCH(A35,'8. C3_NhuCau'!$A$3:$A$202,0))),""))</f>
        <v/>
      </c>
      <c r="M35" s="126" t="str">
        <f t="shared" ref="M35:M66" si="1">IF(A35="","",IF(H35="","THIẾU GIẢI TRÌNH",IF(C35="","CHƯA CÓ DỰ BÁO NĂM",IF(D35="","THIẾU NGƯỜI CÙNG ĐƠN VỊ TÍNH",IF(OR(NOT(ISNUMBER(C35)),NOT(ISNUMBER(D35))),"C/D PHẢI TÍNH THEO NGƯỜI",IF(OR(C35&lt;0,D35&lt;0),"SỐ NGƯỜI ÂM",IF(AND(L35&lt;&gt;"",C35&lt;&gt;L35),"THAY ĐỔI SO VỚI NĂM CƠ SỞ – CÓ DỰ BÁO","ĐỐI CHIẾU XONG")))))))</f>
        <v/>
      </c>
      <c r="N35" s="127"/>
    </row>
    <row r="36" spans="1:14" s="59" customFormat="1" ht="17.850000000000001" customHeight="1">
      <c r="A36" s="81"/>
      <c r="B36" s="81"/>
      <c r="C36" s="83" t="str">
        <f>IF(A36="","",IF(COUNTIFS(DU_BAO_5_NAM!$A$3:$A$1002,A36,DU_BAO_5_NAM!$B$3:$B$1002,B36,DU_BAO_5_NAM!$I$3:$I$1002,"ĐẠT")=1,SUMIFS(DU_BAO_5_NAM!$H$3:$H$1002,DU_BAO_5_NAM!$A$3:$A$1002,A36,DU_BAO_5_NAM!$B$3:$B$1002,B36,DU_BAO_5_NAM!$I$3:$I$1002,"ĐẠT"),""))</f>
        <v/>
      </c>
      <c r="D36" s="81"/>
      <c r="E36" s="81"/>
      <c r="F36" s="81"/>
      <c r="G36" s="81"/>
      <c r="H36" s="81"/>
      <c r="I36" s="81"/>
      <c r="J36" s="83" t="str">
        <f>IF(A36="","",IF(OR(NOT(ISNUMBER(B36)),B36&lt;2027,B36&gt;2031,B36&lt;&gt;INT(B36)),"NĂM KHÔNG HỢP LỆ",IF(COUNTIFS($A$3:$A$202,A36,$B$3:$B$202,B36)&gt;1,"TRÙNG MÃ VTVL – NĂM",IF(I36="","CHƯA CHỌN TRẠNG THÁI",IF(NOT(OR(I36="Đang xây dựng",I36="Đã hoàn thành ở đơn vị",I36="Đã thẩm định",I36="Đã được quyết định")),"TRẠNG THÁI KHÔNG HỢP LỆ",IF(COUNTIFS('[431]8'!$A$3:$A$202,A36,'[431]8'!$L$3:$L$202,"Đã kiểm chứng",'[431]8'!$M$3:$M$202,"ĐẠT")&lt;&gt;1,"C36 CHƯA ĐƯỢC XÁC NHẬN",IF(COUNTIFS(DU_BAO_5_NAM!$A$3:$A$1002,A36,DU_BAO_5_NAM!$B$3:$B$1002,B36,DU_BAO_5_NAM!$I$3:$I$1002,"ĐẠT")&lt;&gt;1,"CHƯA CÓ DỰ BÁO NĂM ĐÃ KIỂM CHỨNG",IF(OR(C36="",D36="",G36="",H36=""),"THIẾU PHƯƠNG ÁN",IF(OR(M36="THIẾU GIẢI TRÌNH",M36="THIẾU NGƯỜI CÙNG ĐƠN VỊ TÍNH",M36="C/D PHẢI TÍNH THEO NGƯỜI",M36="SỐ NGƯỜI ÂM"),"CHƯA ĐỦ CĂN CỨ",IF(I36="Đang xây dựng","ĐANG XÂY DỰNG",IF(I36="Đã hoàn thành ở đơn vị","SẴN SÀNG THẨM ĐỊNH",IF(N36="","THIẾU VĂN BẢN THẨM ĐỊNH/QUYẾT ĐỊNH",IF(I36="Đã thẩm định","ĐÃ THẨM ĐỊNH","ĐÃ QUYẾT ĐỊNH")))))))))))))</f>
        <v/>
      </c>
      <c r="K36" s="86" t="str">
        <f>IF(A36="","",IFERROR(IF(INDEX('8. C3_NhuCau'!$G$3:$G$202,MATCH(A36,'8. C3_NhuCau'!$A$3:$A$202,0))="","",INDEX('8. C3_NhuCau'!$G$3:$G$202,MATCH(A36,'8. C3_NhuCau'!$A$3:$A$202,0))),""))</f>
        <v/>
      </c>
      <c r="L36" s="83" t="str">
        <f>IF(A36="","",IFERROR(IF(INDEX('8. C3_NhuCau'!$J$3:$J$202,MATCH(A36,'8. C3_NhuCau'!$A$3:$A$202,0))="","",INDEX('8. C3_NhuCau'!$J$3:$J$202,MATCH(A36,'8. C3_NhuCau'!$A$3:$A$202,0))),""))</f>
        <v/>
      </c>
      <c r="M36" s="126" t="str">
        <f t="shared" si="1"/>
        <v/>
      </c>
      <c r="N36" s="127"/>
    </row>
    <row r="37" spans="1:14" s="59" customFormat="1" ht="17.850000000000001" customHeight="1">
      <c r="A37" s="81"/>
      <c r="B37" s="81"/>
      <c r="C37" s="83" t="str">
        <f>IF(A37="","",IF(COUNTIFS(DU_BAO_5_NAM!$A$3:$A$1002,A37,DU_BAO_5_NAM!$B$3:$B$1002,B37,DU_BAO_5_NAM!$I$3:$I$1002,"ĐẠT")=1,SUMIFS(DU_BAO_5_NAM!$H$3:$H$1002,DU_BAO_5_NAM!$A$3:$A$1002,A37,DU_BAO_5_NAM!$B$3:$B$1002,B37,DU_BAO_5_NAM!$I$3:$I$1002,"ĐẠT"),""))</f>
        <v/>
      </c>
      <c r="D37" s="81"/>
      <c r="E37" s="81"/>
      <c r="F37" s="81"/>
      <c r="G37" s="81"/>
      <c r="H37" s="81"/>
      <c r="I37" s="81"/>
      <c r="J37" s="83" t="str">
        <f>IF(A37="","",IF(OR(NOT(ISNUMBER(B37)),B37&lt;2027,B37&gt;2031,B37&lt;&gt;INT(B37)),"NĂM KHÔNG HỢP LỆ",IF(COUNTIFS($A$3:$A$202,A37,$B$3:$B$202,B37)&gt;1,"TRÙNG MÃ VTVL – NĂM",IF(I37="","CHƯA CHỌN TRẠNG THÁI",IF(NOT(OR(I37="Đang xây dựng",I37="Đã hoàn thành ở đơn vị",I37="Đã thẩm định",I37="Đã được quyết định")),"TRẠNG THÁI KHÔNG HỢP LỆ",IF(COUNTIFS('[432]8'!$A$3:$A$202,A37,'[432]8'!$L$3:$L$202,"Đã kiểm chứng",'[432]8'!$M$3:$M$202,"ĐẠT")&lt;&gt;1,"C37 CHƯA ĐƯỢC XÁC NHẬN",IF(COUNTIFS(DU_BAO_5_NAM!$A$3:$A$1002,A37,DU_BAO_5_NAM!$B$3:$B$1002,B37,DU_BAO_5_NAM!$I$3:$I$1002,"ĐẠT")&lt;&gt;1,"CHƯA CÓ DỰ BÁO NĂM ĐÃ KIỂM CHỨNG",IF(OR(C37="",D37="",G37="",H37=""),"THIẾU PHƯƠNG ÁN",IF(OR(M37="THIẾU GIẢI TRÌNH",M37="THIẾU NGƯỜI CÙNG ĐƠN VỊ TÍNH",M37="C/D PHẢI TÍNH THEO NGƯỜI",M37="SỐ NGƯỜI ÂM"),"CHƯA ĐỦ CĂN CỨ",IF(I37="Đang xây dựng","ĐANG XÂY DỰNG",IF(I37="Đã hoàn thành ở đơn vị","SẴN SÀNG THẨM ĐỊNH",IF(N37="","THIẾU VĂN BẢN THẨM ĐỊNH/QUYẾT ĐỊNH",IF(I37="Đã thẩm định","ĐÃ THẨM ĐỊNH","ĐÃ QUYẾT ĐỊNH")))))))))))))</f>
        <v/>
      </c>
      <c r="K37" s="86" t="str">
        <f>IF(A37="","",IFERROR(IF(INDEX('8. C3_NhuCau'!$G$3:$G$202,MATCH(A37,'8. C3_NhuCau'!$A$3:$A$202,0))="","",INDEX('8. C3_NhuCau'!$G$3:$G$202,MATCH(A37,'8. C3_NhuCau'!$A$3:$A$202,0))),""))</f>
        <v/>
      </c>
      <c r="L37" s="83" t="str">
        <f>IF(A37="","",IFERROR(IF(INDEX('8. C3_NhuCau'!$J$3:$J$202,MATCH(A37,'8. C3_NhuCau'!$A$3:$A$202,0))="","",INDEX('8. C3_NhuCau'!$J$3:$J$202,MATCH(A37,'8. C3_NhuCau'!$A$3:$A$202,0))),""))</f>
        <v/>
      </c>
      <c r="M37" s="126" t="str">
        <f t="shared" si="1"/>
        <v/>
      </c>
      <c r="N37" s="127"/>
    </row>
    <row r="38" spans="1:14" s="59" customFormat="1" ht="17.850000000000001" customHeight="1">
      <c r="A38" s="81"/>
      <c r="B38" s="81"/>
      <c r="C38" s="83" t="str">
        <f>IF(A38="","",IF(COUNTIFS(DU_BAO_5_NAM!$A$3:$A$1002,A38,DU_BAO_5_NAM!$B$3:$B$1002,B38,DU_BAO_5_NAM!$I$3:$I$1002,"ĐẠT")=1,SUMIFS(DU_BAO_5_NAM!$H$3:$H$1002,DU_BAO_5_NAM!$A$3:$A$1002,A38,DU_BAO_5_NAM!$B$3:$B$1002,B38,DU_BAO_5_NAM!$I$3:$I$1002,"ĐẠT"),""))</f>
        <v/>
      </c>
      <c r="D38" s="81"/>
      <c r="E38" s="81"/>
      <c r="F38" s="81"/>
      <c r="G38" s="81"/>
      <c r="H38" s="81"/>
      <c r="I38" s="81"/>
      <c r="J38" s="83" t="str">
        <f>IF(A38="","",IF(OR(NOT(ISNUMBER(B38)),B38&lt;2027,B38&gt;2031,B38&lt;&gt;INT(B38)),"NĂM KHÔNG HỢP LỆ",IF(COUNTIFS($A$3:$A$202,A38,$B$3:$B$202,B38)&gt;1,"TRÙNG MÃ VTVL – NĂM",IF(I38="","CHƯA CHỌN TRẠNG THÁI",IF(NOT(OR(I38="Đang xây dựng",I38="Đã hoàn thành ở đơn vị",I38="Đã thẩm định",I38="Đã được quyết định")),"TRẠNG THÁI KHÔNG HỢP LỆ",IF(COUNTIFS('[433]8'!$A$3:$A$202,A38,'[433]8'!$L$3:$L$202,"Đã kiểm chứng",'[433]8'!$M$3:$M$202,"ĐẠT")&lt;&gt;1,"C38 CHƯA ĐƯỢC XÁC NHẬN",IF(COUNTIFS(DU_BAO_5_NAM!$A$3:$A$1002,A38,DU_BAO_5_NAM!$B$3:$B$1002,B38,DU_BAO_5_NAM!$I$3:$I$1002,"ĐẠT")&lt;&gt;1,"CHƯA CÓ DỰ BÁO NĂM ĐÃ KIỂM CHỨNG",IF(OR(C38="",D38="",G38="",H38=""),"THIẾU PHƯƠNG ÁN",IF(OR(M38="THIẾU GIẢI TRÌNH",M38="THIẾU NGƯỜI CÙNG ĐƠN VỊ TÍNH",M38="C/D PHẢI TÍNH THEO NGƯỜI",M38="SỐ NGƯỜI ÂM"),"CHƯA ĐỦ CĂN CỨ",IF(I38="Đang xây dựng","ĐANG XÂY DỰNG",IF(I38="Đã hoàn thành ở đơn vị","SẴN SÀNG THẨM ĐỊNH",IF(N38="","THIẾU VĂN BẢN THẨM ĐỊNH/QUYẾT ĐỊNH",IF(I38="Đã thẩm định","ĐÃ THẨM ĐỊNH","ĐÃ QUYẾT ĐỊNH")))))))))))))</f>
        <v/>
      </c>
      <c r="K38" s="86" t="str">
        <f>IF(A38="","",IFERROR(IF(INDEX('8. C3_NhuCau'!$G$3:$G$202,MATCH(A38,'8. C3_NhuCau'!$A$3:$A$202,0))="","",INDEX('8. C3_NhuCau'!$G$3:$G$202,MATCH(A38,'8. C3_NhuCau'!$A$3:$A$202,0))),""))</f>
        <v/>
      </c>
      <c r="L38" s="83" t="str">
        <f>IF(A38="","",IFERROR(IF(INDEX('8. C3_NhuCau'!$J$3:$J$202,MATCH(A38,'8. C3_NhuCau'!$A$3:$A$202,0))="","",INDEX('8. C3_NhuCau'!$J$3:$J$202,MATCH(A38,'8. C3_NhuCau'!$A$3:$A$202,0))),""))</f>
        <v/>
      </c>
      <c r="M38" s="126" t="str">
        <f t="shared" si="1"/>
        <v/>
      </c>
      <c r="N38" s="127"/>
    </row>
    <row r="39" spans="1:14" s="59" customFormat="1" ht="17.850000000000001" customHeight="1">
      <c r="A39" s="81"/>
      <c r="B39" s="81"/>
      <c r="C39" s="83" t="str">
        <f>IF(A39="","",IF(COUNTIFS(DU_BAO_5_NAM!$A$3:$A$1002,A39,DU_BAO_5_NAM!$B$3:$B$1002,B39,DU_BAO_5_NAM!$I$3:$I$1002,"ĐẠT")=1,SUMIFS(DU_BAO_5_NAM!$H$3:$H$1002,DU_BAO_5_NAM!$A$3:$A$1002,A39,DU_BAO_5_NAM!$B$3:$B$1002,B39,DU_BAO_5_NAM!$I$3:$I$1002,"ĐẠT"),""))</f>
        <v/>
      </c>
      <c r="D39" s="81"/>
      <c r="E39" s="81"/>
      <c r="F39" s="81"/>
      <c r="G39" s="81"/>
      <c r="H39" s="81"/>
      <c r="I39" s="81"/>
      <c r="J39" s="83" t="str">
        <f>IF(A39="","",IF(OR(NOT(ISNUMBER(B39)),B39&lt;2027,B39&gt;2031,B39&lt;&gt;INT(B39)),"NĂM KHÔNG HỢP LỆ",IF(COUNTIFS($A$3:$A$202,A39,$B$3:$B$202,B39)&gt;1,"TRÙNG MÃ VTVL – NĂM",IF(I39="","CHƯA CHỌN TRẠNG THÁI",IF(NOT(OR(I39="Đang xây dựng",I39="Đã hoàn thành ở đơn vị",I39="Đã thẩm định",I39="Đã được quyết định")),"TRẠNG THÁI KHÔNG HỢP LỆ",IF(COUNTIFS('[434]8'!$A$3:$A$202,A39,'[434]8'!$L$3:$L$202,"Đã kiểm chứng",'[434]8'!$M$3:$M$202,"ĐẠT")&lt;&gt;1,"C39 CHƯA ĐƯỢC XÁC NHẬN",IF(COUNTIFS(DU_BAO_5_NAM!$A$3:$A$1002,A39,DU_BAO_5_NAM!$B$3:$B$1002,B39,DU_BAO_5_NAM!$I$3:$I$1002,"ĐẠT")&lt;&gt;1,"CHƯA CÓ DỰ BÁO NĂM ĐÃ KIỂM CHỨNG",IF(OR(C39="",D39="",G39="",H39=""),"THIẾU PHƯƠNG ÁN",IF(OR(M39="THIẾU GIẢI TRÌNH",M39="THIẾU NGƯỜI CÙNG ĐƠN VỊ TÍNH",M39="C/D PHẢI TÍNH THEO NGƯỜI",M39="SỐ NGƯỜI ÂM"),"CHƯA ĐỦ CĂN CỨ",IF(I39="Đang xây dựng","ĐANG XÂY DỰNG",IF(I39="Đã hoàn thành ở đơn vị","SẴN SÀNG THẨM ĐỊNH",IF(N39="","THIẾU VĂN BẢN THẨM ĐỊNH/QUYẾT ĐỊNH",IF(I39="Đã thẩm định","ĐÃ THẨM ĐỊNH","ĐÃ QUYẾT ĐỊNH")))))))))))))</f>
        <v/>
      </c>
      <c r="K39" s="86" t="str">
        <f>IF(A39="","",IFERROR(IF(INDEX('8. C3_NhuCau'!$G$3:$G$202,MATCH(A39,'8. C3_NhuCau'!$A$3:$A$202,0))="","",INDEX('8. C3_NhuCau'!$G$3:$G$202,MATCH(A39,'8. C3_NhuCau'!$A$3:$A$202,0))),""))</f>
        <v/>
      </c>
      <c r="L39" s="83" t="str">
        <f>IF(A39="","",IFERROR(IF(INDEX('8. C3_NhuCau'!$J$3:$J$202,MATCH(A39,'8. C3_NhuCau'!$A$3:$A$202,0))="","",INDEX('8. C3_NhuCau'!$J$3:$J$202,MATCH(A39,'8. C3_NhuCau'!$A$3:$A$202,0))),""))</f>
        <v/>
      </c>
      <c r="M39" s="126" t="str">
        <f t="shared" si="1"/>
        <v/>
      </c>
      <c r="N39" s="127"/>
    </row>
    <row r="40" spans="1:14" s="59" customFormat="1" ht="17.850000000000001" customHeight="1">
      <c r="A40" s="81"/>
      <c r="B40" s="81"/>
      <c r="C40" s="83" t="str">
        <f>IF(A40="","",IF(COUNTIFS(DU_BAO_5_NAM!$A$3:$A$1002,A40,DU_BAO_5_NAM!$B$3:$B$1002,B40,DU_BAO_5_NAM!$I$3:$I$1002,"ĐẠT")=1,SUMIFS(DU_BAO_5_NAM!$H$3:$H$1002,DU_BAO_5_NAM!$A$3:$A$1002,A40,DU_BAO_5_NAM!$B$3:$B$1002,B40,DU_BAO_5_NAM!$I$3:$I$1002,"ĐẠT"),""))</f>
        <v/>
      </c>
      <c r="D40" s="81"/>
      <c r="E40" s="81"/>
      <c r="F40" s="81"/>
      <c r="G40" s="81"/>
      <c r="H40" s="81"/>
      <c r="I40" s="81"/>
      <c r="J40" s="83" t="str">
        <f>IF(A40="","",IF(OR(NOT(ISNUMBER(B40)),B40&lt;2027,B40&gt;2031,B40&lt;&gt;INT(B40)),"NĂM KHÔNG HỢP LỆ",IF(COUNTIFS($A$3:$A$202,A40,$B$3:$B$202,B40)&gt;1,"TRÙNG MÃ VTVL – NĂM",IF(I40="","CHƯA CHỌN TRẠNG THÁI",IF(NOT(OR(I40="Đang xây dựng",I40="Đã hoàn thành ở đơn vị",I40="Đã thẩm định",I40="Đã được quyết định")),"TRẠNG THÁI KHÔNG HỢP LỆ",IF(COUNTIFS('[435]8'!$A$3:$A$202,A40,'[435]8'!$L$3:$L$202,"Đã kiểm chứng",'[435]8'!$M$3:$M$202,"ĐẠT")&lt;&gt;1,"C40 CHƯA ĐƯỢC XÁC NHẬN",IF(COUNTIFS(DU_BAO_5_NAM!$A$3:$A$1002,A40,DU_BAO_5_NAM!$B$3:$B$1002,B40,DU_BAO_5_NAM!$I$3:$I$1002,"ĐẠT")&lt;&gt;1,"CHƯA CÓ DỰ BÁO NĂM ĐÃ KIỂM CHỨNG",IF(OR(C40="",D40="",G40="",H40=""),"THIẾU PHƯƠNG ÁN",IF(OR(M40="THIẾU GIẢI TRÌNH",M40="THIẾU NGƯỜI CÙNG ĐƠN VỊ TÍNH",M40="C/D PHẢI TÍNH THEO NGƯỜI",M40="SỐ NGƯỜI ÂM"),"CHƯA ĐỦ CĂN CỨ",IF(I40="Đang xây dựng","ĐANG XÂY DỰNG",IF(I40="Đã hoàn thành ở đơn vị","SẴN SÀNG THẨM ĐỊNH",IF(N40="","THIẾU VĂN BẢN THẨM ĐỊNH/QUYẾT ĐỊNH",IF(I40="Đã thẩm định","ĐÃ THẨM ĐỊNH","ĐÃ QUYẾT ĐỊNH")))))))))))))</f>
        <v/>
      </c>
      <c r="K40" s="86" t="str">
        <f>IF(A40="","",IFERROR(IF(INDEX('8. C3_NhuCau'!$G$3:$G$202,MATCH(A40,'8. C3_NhuCau'!$A$3:$A$202,0))="","",INDEX('8. C3_NhuCau'!$G$3:$G$202,MATCH(A40,'8. C3_NhuCau'!$A$3:$A$202,0))),""))</f>
        <v/>
      </c>
      <c r="L40" s="83" t="str">
        <f>IF(A40="","",IFERROR(IF(INDEX('8. C3_NhuCau'!$J$3:$J$202,MATCH(A40,'8. C3_NhuCau'!$A$3:$A$202,0))="","",INDEX('8. C3_NhuCau'!$J$3:$J$202,MATCH(A40,'8. C3_NhuCau'!$A$3:$A$202,0))),""))</f>
        <v/>
      </c>
      <c r="M40" s="126" t="str">
        <f t="shared" si="1"/>
        <v/>
      </c>
      <c r="N40" s="127"/>
    </row>
    <row r="41" spans="1:14" s="59" customFormat="1" ht="17.850000000000001" customHeight="1">
      <c r="A41" s="81"/>
      <c r="B41" s="81"/>
      <c r="C41" s="83" t="str">
        <f>IF(A41="","",IF(COUNTIFS(DU_BAO_5_NAM!$A$3:$A$1002,A41,DU_BAO_5_NAM!$B$3:$B$1002,B41,DU_BAO_5_NAM!$I$3:$I$1002,"ĐẠT")=1,SUMIFS(DU_BAO_5_NAM!$H$3:$H$1002,DU_BAO_5_NAM!$A$3:$A$1002,A41,DU_BAO_5_NAM!$B$3:$B$1002,B41,DU_BAO_5_NAM!$I$3:$I$1002,"ĐẠT"),""))</f>
        <v/>
      </c>
      <c r="D41" s="81"/>
      <c r="E41" s="81"/>
      <c r="F41" s="81"/>
      <c r="G41" s="81"/>
      <c r="H41" s="81"/>
      <c r="I41" s="81"/>
      <c r="J41" s="83" t="str">
        <f>IF(A41="","",IF(OR(NOT(ISNUMBER(B41)),B41&lt;2027,B41&gt;2031,B41&lt;&gt;INT(B41)),"NĂM KHÔNG HỢP LỆ",IF(COUNTIFS($A$3:$A$202,A41,$B$3:$B$202,B41)&gt;1,"TRÙNG MÃ VTVL – NĂM",IF(I41="","CHƯA CHỌN TRẠNG THÁI",IF(NOT(OR(I41="Đang xây dựng",I41="Đã hoàn thành ở đơn vị",I41="Đã thẩm định",I41="Đã được quyết định")),"TRẠNG THÁI KHÔNG HỢP LỆ",IF(COUNTIFS('[436]8'!$A$3:$A$202,A41,'[436]8'!$L$3:$L$202,"Đã kiểm chứng",'[436]8'!$M$3:$M$202,"ĐẠT")&lt;&gt;1,"C41 CHƯA ĐƯỢC XÁC NHẬN",IF(COUNTIFS(DU_BAO_5_NAM!$A$3:$A$1002,A41,DU_BAO_5_NAM!$B$3:$B$1002,B41,DU_BAO_5_NAM!$I$3:$I$1002,"ĐẠT")&lt;&gt;1,"CHƯA CÓ DỰ BÁO NĂM ĐÃ KIỂM CHỨNG",IF(OR(C41="",D41="",G41="",H41=""),"THIẾU PHƯƠNG ÁN",IF(OR(M41="THIẾU GIẢI TRÌNH",M41="THIẾU NGƯỜI CÙNG ĐƠN VỊ TÍNH",M41="C/D PHẢI TÍNH THEO NGƯỜI",M41="SỐ NGƯỜI ÂM"),"CHƯA ĐỦ CĂN CỨ",IF(I41="Đang xây dựng","ĐANG XÂY DỰNG",IF(I41="Đã hoàn thành ở đơn vị","SẴN SÀNG THẨM ĐỊNH",IF(N41="","THIẾU VĂN BẢN THẨM ĐỊNH/QUYẾT ĐỊNH",IF(I41="Đã thẩm định","ĐÃ THẨM ĐỊNH","ĐÃ QUYẾT ĐỊNH")))))))))))))</f>
        <v/>
      </c>
      <c r="K41" s="86" t="str">
        <f>IF(A41="","",IFERROR(IF(INDEX('8. C3_NhuCau'!$G$3:$G$202,MATCH(A41,'8. C3_NhuCau'!$A$3:$A$202,0))="","",INDEX('8. C3_NhuCau'!$G$3:$G$202,MATCH(A41,'8. C3_NhuCau'!$A$3:$A$202,0))),""))</f>
        <v/>
      </c>
      <c r="L41" s="83" t="str">
        <f>IF(A41="","",IFERROR(IF(INDEX('8. C3_NhuCau'!$J$3:$J$202,MATCH(A41,'8. C3_NhuCau'!$A$3:$A$202,0))="","",INDEX('8. C3_NhuCau'!$J$3:$J$202,MATCH(A41,'8. C3_NhuCau'!$A$3:$A$202,0))),""))</f>
        <v/>
      </c>
      <c r="M41" s="126" t="str">
        <f t="shared" si="1"/>
        <v/>
      </c>
      <c r="N41" s="127"/>
    </row>
    <row r="42" spans="1:14" s="59" customFormat="1" ht="17.850000000000001" customHeight="1">
      <c r="A42" s="81"/>
      <c r="B42" s="81"/>
      <c r="C42" s="83" t="str">
        <f>IF(A42="","",IF(COUNTIFS(DU_BAO_5_NAM!$A$3:$A$1002,A42,DU_BAO_5_NAM!$B$3:$B$1002,B42,DU_BAO_5_NAM!$I$3:$I$1002,"ĐẠT")=1,SUMIFS(DU_BAO_5_NAM!$H$3:$H$1002,DU_BAO_5_NAM!$A$3:$A$1002,A42,DU_BAO_5_NAM!$B$3:$B$1002,B42,DU_BAO_5_NAM!$I$3:$I$1002,"ĐẠT"),""))</f>
        <v/>
      </c>
      <c r="D42" s="81"/>
      <c r="E42" s="81"/>
      <c r="F42" s="81"/>
      <c r="G42" s="81"/>
      <c r="H42" s="81"/>
      <c r="I42" s="81"/>
      <c r="J42" s="83" t="str">
        <f>IF(A42="","",IF(OR(NOT(ISNUMBER(B42)),B42&lt;2027,B42&gt;2031,B42&lt;&gt;INT(B42)),"NĂM KHÔNG HỢP LỆ",IF(COUNTIFS($A$3:$A$202,A42,$B$3:$B$202,B42)&gt;1,"TRÙNG MÃ VTVL – NĂM",IF(I42="","CHƯA CHỌN TRẠNG THÁI",IF(NOT(OR(I42="Đang xây dựng",I42="Đã hoàn thành ở đơn vị",I42="Đã thẩm định",I42="Đã được quyết định")),"TRẠNG THÁI KHÔNG HỢP LỆ",IF(COUNTIFS('[437]8'!$A$3:$A$202,A42,'[437]8'!$L$3:$L$202,"Đã kiểm chứng",'[437]8'!$M$3:$M$202,"ĐẠT")&lt;&gt;1,"C42 CHƯA ĐƯỢC XÁC NHẬN",IF(COUNTIFS(DU_BAO_5_NAM!$A$3:$A$1002,A42,DU_BAO_5_NAM!$B$3:$B$1002,B42,DU_BAO_5_NAM!$I$3:$I$1002,"ĐẠT")&lt;&gt;1,"CHƯA CÓ DỰ BÁO NĂM ĐÃ KIỂM CHỨNG",IF(OR(C42="",D42="",G42="",H42=""),"THIẾU PHƯƠNG ÁN",IF(OR(M42="THIẾU GIẢI TRÌNH",M42="THIẾU NGƯỜI CÙNG ĐƠN VỊ TÍNH",M42="C/D PHẢI TÍNH THEO NGƯỜI",M42="SỐ NGƯỜI ÂM"),"CHƯA ĐỦ CĂN CỨ",IF(I42="Đang xây dựng","ĐANG XÂY DỰNG",IF(I42="Đã hoàn thành ở đơn vị","SẴN SÀNG THẨM ĐỊNH",IF(N42="","THIẾU VĂN BẢN THẨM ĐỊNH/QUYẾT ĐỊNH",IF(I42="Đã thẩm định","ĐÃ THẨM ĐỊNH","ĐÃ QUYẾT ĐỊNH")))))))))))))</f>
        <v/>
      </c>
      <c r="K42" s="86" t="str">
        <f>IF(A42="","",IFERROR(IF(INDEX('8. C3_NhuCau'!$G$3:$G$202,MATCH(A42,'8. C3_NhuCau'!$A$3:$A$202,0))="","",INDEX('8. C3_NhuCau'!$G$3:$G$202,MATCH(A42,'8. C3_NhuCau'!$A$3:$A$202,0))),""))</f>
        <v/>
      </c>
      <c r="L42" s="83" t="str">
        <f>IF(A42="","",IFERROR(IF(INDEX('8. C3_NhuCau'!$J$3:$J$202,MATCH(A42,'8. C3_NhuCau'!$A$3:$A$202,0))="","",INDEX('8. C3_NhuCau'!$J$3:$J$202,MATCH(A42,'8. C3_NhuCau'!$A$3:$A$202,0))),""))</f>
        <v/>
      </c>
      <c r="M42" s="126" t="str">
        <f t="shared" si="1"/>
        <v/>
      </c>
      <c r="N42" s="127"/>
    </row>
    <row r="43" spans="1:14" s="59" customFormat="1" ht="17.850000000000001" customHeight="1">
      <c r="A43" s="81"/>
      <c r="B43" s="81"/>
      <c r="C43" s="83" t="str">
        <f>IF(A43="","",IF(COUNTIFS(DU_BAO_5_NAM!$A$3:$A$1002,A43,DU_BAO_5_NAM!$B$3:$B$1002,B43,DU_BAO_5_NAM!$I$3:$I$1002,"ĐẠT")=1,SUMIFS(DU_BAO_5_NAM!$H$3:$H$1002,DU_BAO_5_NAM!$A$3:$A$1002,A43,DU_BAO_5_NAM!$B$3:$B$1002,B43,DU_BAO_5_NAM!$I$3:$I$1002,"ĐẠT"),""))</f>
        <v/>
      </c>
      <c r="D43" s="81"/>
      <c r="E43" s="81"/>
      <c r="F43" s="81"/>
      <c r="G43" s="81"/>
      <c r="H43" s="81"/>
      <c r="I43" s="81"/>
      <c r="J43" s="83" t="str">
        <f>IF(A43="","",IF(OR(NOT(ISNUMBER(B43)),B43&lt;2027,B43&gt;2031,B43&lt;&gt;INT(B43)),"NĂM KHÔNG HỢP LỆ",IF(COUNTIFS($A$3:$A$202,A43,$B$3:$B$202,B43)&gt;1,"TRÙNG MÃ VTVL – NĂM",IF(I43="","CHƯA CHỌN TRẠNG THÁI",IF(NOT(OR(I43="Đang xây dựng",I43="Đã hoàn thành ở đơn vị",I43="Đã thẩm định",I43="Đã được quyết định")),"TRẠNG THÁI KHÔNG HỢP LỆ",IF(COUNTIFS('[438]8'!$A$3:$A$202,A43,'[438]8'!$L$3:$L$202,"Đã kiểm chứng",'[438]8'!$M$3:$M$202,"ĐẠT")&lt;&gt;1,"C43 CHƯA ĐƯỢC XÁC NHẬN",IF(COUNTIFS(DU_BAO_5_NAM!$A$3:$A$1002,A43,DU_BAO_5_NAM!$B$3:$B$1002,B43,DU_BAO_5_NAM!$I$3:$I$1002,"ĐẠT")&lt;&gt;1,"CHƯA CÓ DỰ BÁO NĂM ĐÃ KIỂM CHỨNG",IF(OR(C43="",D43="",G43="",H43=""),"THIẾU PHƯƠNG ÁN",IF(OR(M43="THIẾU GIẢI TRÌNH",M43="THIẾU NGƯỜI CÙNG ĐƠN VỊ TÍNH",M43="C/D PHẢI TÍNH THEO NGƯỜI",M43="SỐ NGƯỜI ÂM"),"CHƯA ĐỦ CĂN CỨ",IF(I43="Đang xây dựng","ĐANG XÂY DỰNG",IF(I43="Đã hoàn thành ở đơn vị","SẴN SÀNG THẨM ĐỊNH",IF(N43="","THIẾU VĂN BẢN THẨM ĐỊNH/QUYẾT ĐỊNH",IF(I43="Đã thẩm định","ĐÃ THẨM ĐỊNH","ĐÃ QUYẾT ĐỊNH")))))))))))))</f>
        <v/>
      </c>
      <c r="K43" s="86" t="str">
        <f>IF(A43="","",IFERROR(IF(INDEX('8. C3_NhuCau'!$G$3:$G$202,MATCH(A43,'8. C3_NhuCau'!$A$3:$A$202,0))="","",INDEX('8. C3_NhuCau'!$G$3:$G$202,MATCH(A43,'8. C3_NhuCau'!$A$3:$A$202,0))),""))</f>
        <v/>
      </c>
      <c r="L43" s="83" t="str">
        <f>IF(A43="","",IFERROR(IF(INDEX('8. C3_NhuCau'!$J$3:$J$202,MATCH(A43,'8. C3_NhuCau'!$A$3:$A$202,0))="","",INDEX('8. C3_NhuCau'!$J$3:$J$202,MATCH(A43,'8. C3_NhuCau'!$A$3:$A$202,0))),""))</f>
        <v/>
      </c>
      <c r="M43" s="126" t="str">
        <f t="shared" si="1"/>
        <v/>
      </c>
      <c r="N43" s="127"/>
    </row>
    <row r="44" spans="1:14" s="59" customFormat="1" ht="17.850000000000001" customHeight="1">
      <c r="A44" s="81"/>
      <c r="B44" s="81"/>
      <c r="C44" s="83" t="str">
        <f>IF(A44="","",IF(COUNTIFS(DU_BAO_5_NAM!$A$3:$A$1002,A44,DU_BAO_5_NAM!$B$3:$B$1002,B44,DU_BAO_5_NAM!$I$3:$I$1002,"ĐẠT")=1,SUMIFS(DU_BAO_5_NAM!$H$3:$H$1002,DU_BAO_5_NAM!$A$3:$A$1002,A44,DU_BAO_5_NAM!$B$3:$B$1002,B44,DU_BAO_5_NAM!$I$3:$I$1002,"ĐẠT"),""))</f>
        <v/>
      </c>
      <c r="D44" s="81"/>
      <c r="E44" s="81"/>
      <c r="F44" s="81"/>
      <c r="G44" s="81"/>
      <c r="H44" s="81"/>
      <c r="I44" s="81"/>
      <c r="J44" s="83" t="str">
        <f>IF(A44="","",IF(OR(NOT(ISNUMBER(B44)),B44&lt;2027,B44&gt;2031,B44&lt;&gt;INT(B44)),"NĂM KHÔNG HỢP LỆ",IF(COUNTIFS($A$3:$A$202,A44,$B$3:$B$202,B44)&gt;1,"TRÙNG MÃ VTVL – NĂM",IF(I44="","CHƯA CHỌN TRẠNG THÁI",IF(NOT(OR(I44="Đang xây dựng",I44="Đã hoàn thành ở đơn vị",I44="Đã thẩm định",I44="Đã được quyết định")),"TRẠNG THÁI KHÔNG HỢP LỆ",IF(COUNTIFS('[439]8'!$A$3:$A$202,A44,'[439]8'!$L$3:$L$202,"Đã kiểm chứng",'[439]8'!$M$3:$M$202,"ĐẠT")&lt;&gt;1,"C44 CHƯA ĐƯỢC XÁC NHẬN",IF(COUNTIFS(DU_BAO_5_NAM!$A$3:$A$1002,A44,DU_BAO_5_NAM!$B$3:$B$1002,B44,DU_BAO_5_NAM!$I$3:$I$1002,"ĐẠT")&lt;&gt;1,"CHƯA CÓ DỰ BÁO NĂM ĐÃ KIỂM CHỨNG",IF(OR(C44="",D44="",G44="",H44=""),"THIẾU PHƯƠNG ÁN",IF(OR(M44="THIẾU GIẢI TRÌNH",M44="THIẾU NGƯỜI CÙNG ĐƠN VỊ TÍNH",M44="C/D PHẢI TÍNH THEO NGƯỜI",M44="SỐ NGƯỜI ÂM"),"CHƯA ĐỦ CĂN CỨ",IF(I44="Đang xây dựng","ĐANG XÂY DỰNG",IF(I44="Đã hoàn thành ở đơn vị","SẴN SÀNG THẨM ĐỊNH",IF(N44="","THIẾU VĂN BẢN THẨM ĐỊNH/QUYẾT ĐỊNH",IF(I44="Đã thẩm định","ĐÃ THẨM ĐỊNH","ĐÃ QUYẾT ĐỊNH")))))))))))))</f>
        <v/>
      </c>
      <c r="K44" s="86" t="str">
        <f>IF(A44="","",IFERROR(IF(INDEX('8. C3_NhuCau'!$G$3:$G$202,MATCH(A44,'8. C3_NhuCau'!$A$3:$A$202,0))="","",INDEX('8. C3_NhuCau'!$G$3:$G$202,MATCH(A44,'8. C3_NhuCau'!$A$3:$A$202,0))),""))</f>
        <v/>
      </c>
      <c r="L44" s="83" t="str">
        <f>IF(A44="","",IFERROR(IF(INDEX('8. C3_NhuCau'!$J$3:$J$202,MATCH(A44,'8. C3_NhuCau'!$A$3:$A$202,0))="","",INDEX('8. C3_NhuCau'!$J$3:$J$202,MATCH(A44,'8. C3_NhuCau'!$A$3:$A$202,0))),""))</f>
        <v/>
      </c>
      <c r="M44" s="126" t="str">
        <f t="shared" si="1"/>
        <v/>
      </c>
      <c r="N44" s="127"/>
    </row>
    <row r="45" spans="1:14" s="59" customFormat="1" ht="17.850000000000001" customHeight="1">
      <c r="A45" s="81"/>
      <c r="B45" s="81"/>
      <c r="C45" s="83" t="str">
        <f>IF(A45="","",IF(COUNTIFS(DU_BAO_5_NAM!$A$3:$A$1002,A45,DU_BAO_5_NAM!$B$3:$B$1002,B45,DU_BAO_5_NAM!$I$3:$I$1002,"ĐẠT")=1,SUMIFS(DU_BAO_5_NAM!$H$3:$H$1002,DU_BAO_5_NAM!$A$3:$A$1002,A45,DU_BAO_5_NAM!$B$3:$B$1002,B45,DU_BAO_5_NAM!$I$3:$I$1002,"ĐẠT"),""))</f>
        <v/>
      </c>
      <c r="D45" s="81"/>
      <c r="E45" s="81"/>
      <c r="F45" s="81"/>
      <c r="G45" s="81"/>
      <c r="H45" s="81"/>
      <c r="I45" s="81"/>
      <c r="J45" s="83" t="str">
        <f>IF(A45="","",IF(OR(NOT(ISNUMBER(B45)),B45&lt;2027,B45&gt;2031,B45&lt;&gt;INT(B45)),"NĂM KHÔNG HỢP LỆ",IF(COUNTIFS($A$3:$A$202,A45,$B$3:$B$202,B45)&gt;1,"TRÙNG MÃ VTVL – NĂM",IF(I45="","CHƯA CHỌN TRẠNG THÁI",IF(NOT(OR(I45="Đang xây dựng",I45="Đã hoàn thành ở đơn vị",I45="Đã thẩm định",I45="Đã được quyết định")),"TRẠNG THÁI KHÔNG HỢP LỆ",IF(COUNTIFS('[440]8'!$A$3:$A$202,A45,'[440]8'!$L$3:$L$202,"Đã kiểm chứng",'[440]8'!$M$3:$M$202,"ĐẠT")&lt;&gt;1,"C45 CHƯA ĐƯỢC XÁC NHẬN",IF(COUNTIFS(DU_BAO_5_NAM!$A$3:$A$1002,A45,DU_BAO_5_NAM!$B$3:$B$1002,B45,DU_BAO_5_NAM!$I$3:$I$1002,"ĐẠT")&lt;&gt;1,"CHƯA CÓ DỰ BÁO NĂM ĐÃ KIỂM CHỨNG",IF(OR(C45="",D45="",G45="",H45=""),"THIẾU PHƯƠNG ÁN",IF(OR(M45="THIẾU GIẢI TRÌNH",M45="THIẾU NGƯỜI CÙNG ĐƠN VỊ TÍNH",M45="C/D PHẢI TÍNH THEO NGƯỜI",M45="SỐ NGƯỜI ÂM"),"CHƯA ĐỦ CĂN CỨ",IF(I45="Đang xây dựng","ĐANG XÂY DỰNG",IF(I45="Đã hoàn thành ở đơn vị","SẴN SÀNG THẨM ĐỊNH",IF(N45="","THIẾU VĂN BẢN THẨM ĐỊNH/QUYẾT ĐỊNH",IF(I45="Đã thẩm định","ĐÃ THẨM ĐỊNH","ĐÃ QUYẾT ĐỊNH")))))))))))))</f>
        <v/>
      </c>
      <c r="K45" s="86" t="str">
        <f>IF(A45="","",IFERROR(IF(INDEX('8. C3_NhuCau'!$G$3:$G$202,MATCH(A45,'8. C3_NhuCau'!$A$3:$A$202,0))="","",INDEX('8. C3_NhuCau'!$G$3:$G$202,MATCH(A45,'8. C3_NhuCau'!$A$3:$A$202,0))),""))</f>
        <v/>
      </c>
      <c r="L45" s="83" t="str">
        <f>IF(A45="","",IFERROR(IF(INDEX('8. C3_NhuCau'!$J$3:$J$202,MATCH(A45,'8. C3_NhuCau'!$A$3:$A$202,0))="","",INDEX('8. C3_NhuCau'!$J$3:$J$202,MATCH(A45,'8. C3_NhuCau'!$A$3:$A$202,0))),""))</f>
        <v/>
      </c>
      <c r="M45" s="126" t="str">
        <f t="shared" si="1"/>
        <v/>
      </c>
      <c r="N45" s="127"/>
    </row>
    <row r="46" spans="1:14" s="59" customFormat="1" ht="17.850000000000001" customHeight="1">
      <c r="A46" s="81"/>
      <c r="B46" s="81"/>
      <c r="C46" s="83" t="str">
        <f>IF(A46="","",IF(COUNTIFS(DU_BAO_5_NAM!$A$3:$A$1002,A46,DU_BAO_5_NAM!$B$3:$B$1002,B46,DU_BAO_5_NAM!$I$3:$I$1002,"ĐẠT")=1,SUMIFS(DU_BAO_5_NAM!$H$3:$H$1002,DU_BAO_5_NAM!$A$3:$A$1002,A46,DU_BAO_5_NAM!$B$3:$B$1002,B46,DU_BAO_5_NAM!$I$3:$I$1002,"ĐẠT"),""))</f>
        <v/>
      </c>
      <c r="D46" s="81"/>
      <c r="E46" s="81"/>
      <c r="F46" s="81"/>
      <c r="G46" s="81"/>
      <c r="H46" s="81"/>
      <c r="I46" s="81"/>
      <c r="J46" s="83" t="str">
        <f>IF(A46="","",IF(OR(NOT(ISNUMBER(B46)),B46&lt;2027,B46&gt;2031,B46&lt;&gt;INT(B46)),"NĂM KHÔNG HỢP LỆ",IF(COUNTIFS($A$3:$A$202,A46,$B$3:$B$202,B46)&gt;1,"TRÙNG MÃ VTVL – NĂM",IF(I46="","CHƯA CHỌN TRẠNG THÁI",IF(NOT(OR(I46="Đang xây dựng",I46="Đã hoàn thành ở đơn vị",I46="Đã thẩm định",I46="Đã được quyết định")),"TRẠNG THÁI KHÔNG HỢP LỆ",IF(COUNTIFS('[441]8'!$A$3:$A$202,A46,'[441]8'!$L$3:$L$202,"Đã kiểm chứng",'[441]8'!$M$3:$M$202,"ĐẠT")&lt;&gt;1,"C46 CHƯA ĐƯỢC XÁC NHẬN",IF(COUNTIFS(DU_BAO_5_NAM!$A$3:$A$1002,A46,DU_BAO_5_NAM!$B$3:$B$1002,B46,DU_BAO_5_NAM!$I$3:$I$1002,"ĐẠT")&lt;&gt;1,"CHƯA CÓ DỰ BÁO NĂM ĐÃ KIỂM CHỨNG",IF(OR(C46="",D46="",G46="",H46=""),"THIẾU PHƯƠNG ÁN",IF(OR(M46="THIẾU GIẢI TRÌNH",M46="THIẾU NGƯỜI CÙNG ĐƠN VỊ TÍNH",M46="C/D PHẢI TÍNH THEO NGƯỜI",M46="SỐ NGƯỜI ÂM"),"CHƯA ĐỦ CĂN CỨ",IF(I46="Đang xây dựng","ĐANG XÂY DỰNG",IF(I46="Đã hoàn thành ở đơn vị","SẴN SÀNG THẨM ĐỊNH",IF(N46="","THIẾU VĂN BẢN THẨM ĐỊNH/QUYẾT ĐỊNH",IF(I46="Đã thẩm định","ĐÃ THẨM ĐỊNH","ĐÃ QUYẾT ĐỊNH")))))))))))))</f>
        <v/>
      </c>
      <c r="K46" s="86" t="str">
        <f>IF(A46="","",IFERROR(IF(INDEX('8. C3_NhuCau'!$G$3:$G$202,MATCH(A46,'8. C3_NhuCau'!$A$3:$A$202,0))="","",INDEX('8. C3_NhuCau'!$G$3:$G$202,MATCH(A46,'8. C3_NhuCau'!$A$3:$A$202,0))),""))</f>
        <v/>
      </c>
      <c r="L46" s="83" t="str">
        <f>IF(A46="","",IFERROR(IF(INDEX('8. C3_NhuCau'!$J$3:$J$202,MATCH(A46,'8. C3_NhuCau'!$A$3:$A$202,0))="","",INDEX('8. C3_NhuCau'!$J$3:$J$202,MATCH(A46,'8. C3_NhuCau'!$A$3:$A$202,0))),""))</f>
        <v/>
      </c>
      <c r="M46" s="126" t="str">
        <f t="shared" si="1"/>
        <v/>
      </c>
      <c r="N46" s="127"/>
    </row>
    <row r="47" spans="1:14" s="59" customFormat="1" ht="17.850000000000001" customHeight="1">
      <c r="A47" s="81"/>
      <c r="B47" s="81"/>
      <c r="C47" s="83" t="str">
        <f>IF(A47="","",IF(COUNTIFS(DU_BAO_5_NAM!$A$3:$A$1002,A47,DU_BAO_5_NAM!$B$3:$B$1002,B47,DU_BAO_5_NAM!$I$3:$I$1002,"ĐẠT")=1,SUMIFS(DU_BAO_5_NAM!$H$3:$H$1002,DU_BAO_5_NAM!$A$3:$A$1002,A47,DU_BAO_5_NAM!$B$3:$B$1002,B47,DU_BAO_5_NAM!$I$3:$I$1002,"ĐẠT"),""))</f>
        <v/>
      </c>
      <c r="D47" s="81"/>
      <c r="E47" s="81"/>
      <c r="F47" s="81"/>
      <c r="G47" s="81"/>
      <c r="H47" s="81"/>
      <c r="I47" s="81"/>
      <c r="J47" s="83" t="str">
        <f>IF(A47="","",IF(OR(NOT(ISNUMBER(B47)),B47&lt;2027,B47&gt;2031,B47&lt;&gt;INT(B47)),"NĂM KHÔNG HỢP LỆ",IF(COUNTIFS($A$3:$A$202,A47,$B$3:$B$202,B47)&gt;1,"TRÙNG MÃ VTVL – NĂM",IF(I47="","CHƯA CHỌN TRẠNG THÁI",IF(NOT(OR(I47="Đang xây dựng",I47="Đã hoàn thành ở đơn vị",I47="Đã thẩm định",I47="Đã được quyết định")),"TRẠNG THÁI KHÔNG HỢP LỆ",IF(COUNTIFS('[442]8'!$A$3:$A$202,A47,'[442]8'!$L$3:$L$202,"Đã kiểm chứng",'[442]8'!$M$3:$M$202,"ĐẠT")&lt;&gt;1,"C47 CHƯA ĐƯỢC XÁC NHẬN",IF(COUNTIFS(DU_BAO_5_NAM!$A$3:$A$1002,A47,DU_BAO_5_NAM!$B$3:$B$1002,B47,DU_BAO_5_NAM!$I$3:$I$1002,"ĐẠT")&lt;&gt;1,"CHƯA CÓ DỰ BÁO NĂM ĐÃ KIỂM CHỨNG",IF(OR(C47="",D47="",G47="",H47=""),"THIẾU PHƯƠNG ÁN",IF(OR(M47="THIẾU GIẢI TRÌNH",M47="THIẾU NGƯỜI CÙNG ĐƠN VỊ TÍNH",M47="C/D PHẢI TÍNH THEO NGƯỜI",M47="SỐ NGƯỜI ÂM"),"CHƯA ĐỦ CĂN CỨ",IF(I47="Đang xây dựng","ĐANG XÂY DỰNG",IF(I47="Đã hoàn thành ở đơn vị","SẴN SÀNG THẨM ĐỊNH",IF(N47="","THIẾU VĂN BẢN THẨM ĐỊNH/QUYẾT ĐỊNH",IF(I47="Đã thẩm định","ĐÃ THẨM ĐỊNH","ĐÃ QUYẾT ĐỊNH")))))))))))))</f>
        <v/>
      </c>
      <c r="K47" s="86" t="str">
        <f>IF(A47="","",IFERROR(IF(INDEX('8. C3_NhuCau'!$G$3:$G$202,MATCH(A47,'8. C3_NhuCau'!$A$3:$A$202,0))="","",INDEX('8. C3_NhuCau'!$G$3:$G$202,MATCH(A47,'8. C3_NhuCau'!$A$3:$A$202,0))),""))</f>
        <v/>
      </c>
      <c r="L47" s="83" t="str">
        <f>IF(A47="","",IFERROR(IF(INDEX('8. C3_NhuCau'!$J$3:$J$202,MATCH(A47,'8. C3_NhuCau'!$A$3:$A$202,0))="","",INDEX('8. C3_NhuCau'!$J$3:$J$202,MATCH(A47,'8. C3_NhuCau'!$A$3:$A$202,0))),""))</f>
        <v/>
      </c>
      <c r="M47" s="126" t="str">
        <f t="shared" si="1"/>
        <v/>
      </c>
      <c r="N47" s="127"/>
    </row>
    <row r="48" spans="1:14" s="59" customFormat="1" ht="17.850000000000001" customHeight="1">
      <c r="A48" s="81"/>
      <c r="B48" s="81"/>
      <c r="C48" s="83" t="str">
        <f>IF(A48="","",IF(COUNTIFS(DU_BAO_5_NAM!$A$3:$A$1002,A48,DU_BAO_5_NAM!$B$3:$B$1002,B48,DU_BAO_5_NAM!$I$3:$I$1002,"ĐẠT")=1,SUMIFS(DU_BAO_5_NAM!$H$3:$H$1002,DU_BAO_5_NAM!$A$3:$A$1002,A48,DU_BAO_5_NAM!$B$3:$B$1002,B48,DU_BAO_5_NAM!$I$3:$I$1002,"ĐẠT"),""))</f>
        <v/>
      </c>
      <c r="D48" s="81"/>
      <c r="E48" s="81"/>
      <c r="F48" s="81"/>
      <c r="G48" s="81"/>
      <c r="H48" s="81"/>
      <c r="I48" s="81"/>
      <c r="J48" s="83" t="str">
        <f>IF(A48="","",IF(OR(NOT(ISNUMBER(B48)),B48&lt;2027,B48&gt;2031,B48&lt;&gt;INT(B48)),"NĂM KHÔNG HỢP LỆ",IF(COUNTIFS($A$3:$A$202,A48,$B$3:$B$202,B48)&gt;1,"TRÙNG MÃ VTVL – NĂM",IF(I48="","CHƯA CHỌN TRẠNG THÁI",IF(NOT(OR(I48="Đang xây dựng",I48="Đã hoàn thành ở đơn vị",I48="Đã thẩm định",I48="Đã được quyết định")),"TRẠNG THÁI KHÔNG HỢP LỆ",IF(COUNTIFS('[443]8'!$A$3:$A$202,A48,'[443]8'!$L$3:$L$202,"Đã kiểm chứng",'[443]8'!$M$3:$M$202,"ĐẠT")&lt;&gt;1,"C48 CHƯA ĐƯỢC XÁC NHẬN",IF(COUNTIFS(DU_BAO_5_NAM!$A$3:$A$1002,A48,DU_BAO_5_NAM!$B$3:$B$1002,B48,DU_BAO_5_NAM!$I$3:$I$1002,"ĐẠT")&lt;&gt;1,"CHƯA CÓ DỰ BÁO NĂM ĐÃ KIỂM CHỨNG",IF(OR(C48="",D48="",G48="",H48=""),"THIẾU PHƯƠNG ÁN",IF(OR(M48="THIẾU GIẢI TRÌNH",M48="THIẾU NGƯỜI CÙNG ĐƠN VỊ TÍNH",M48="C/D PHẢI TÍNH THEO NGƯỜI",M48="SỐ NGƯỜI ÂM"),"CHƯA ĐỦ CĂN CỨ",IF(I48="Đang xây dựng","ĐANG XÂY DỰNG",IF(I48="Đã hoàn thành ở đơn vị","SẴN SÀNG THẨM ĐỊNH",IF(N48="","THIẾU VĂN BẢN THẨM ĐỊNH/QUYẾT ĐỊNH",IF(I48="Đã thẩm định","ĐÃ THẨM ĐỊNH","ĐÃ QUYẾT ĐỊNH")))))))))))))</f>
        <v/>
      </c>
      <c r="K48" s="86" t="str">
        <f>IF(A48="","",IFERROR(IF(INDEX('8. C3_NhuCau'!$G$3:$G$202,MATCH(A48,'8. C3_NhuCau'!$A$3:$A$202,0))="","",INDEX('8. C3_NhuCau'!$G$3:$G$202,MATCH(A48,'8. C3_NhuCau'!$A$3:$A$202,0))),""))</f>
        <v/>
      </c>
      <c r="L48" s="83" t="str">
        <f>IF(A48="","",IFERROR(IF(INDEX('8. C3_NhuCau'!$J$3:$J$202,MATCH(A48,'8. C3_NhuCau'!$A$3:$A$202,0))="","",INDEX('8. C3_NhuCau'!$J$3:$J$202,MATCH(A48,'8. C3_NhuCau'!$A$3:$A$202,0))),""))</f>
        <v/>
      </c>
      <c r="M48" s="126" t="str">
        <f t="shared" si="1"/>
        <v/>
      </c>
      <c r="N48" s="127"/>
    </row>
    <row r="49" spans="1:14" s="59" customFormat="1" ht="17.850000000000001" customHeight="1">
      <c r="A49" s="81"/>
      <c r="B49" s="81"/>
      <c r="C49" s="83" t="str">
        <f>IF(A49="","",IF(COUNTIFS(DU_BAO_5_NAM!$A$3:$A$1002,A49,DU_BAO_5_NAM!$B$3:$B$1002,B49,DU_BAO_5_NAM!$I$3:$I$1002,"ĐẠT")=1,SUMIFS(DU_BAO_5_NAM!$H$3:$H$1002,DU_BAO_5_NAM!$A$3:$A$1002,A49,DU_BAO_5_NAM!$B$3:$B$1002,B49,DU_BAO_5_NAM!$I$3:$I$1002,"ĐẠT"),""))</f>
        <v/>
      </c>
      <c r="D49" s="81"/>
      <c r="E49" s="81"/>
      <c r="F49" s="81"/>
      <c r="G49" s="81"/>
      <c r="H49" s="81"/>
      <c r="I49" s="81"/>
      <c r="J49" s="83" t="str">
        <f>IF(A49="","",IF(OR(NOT(ISNUMBER(B49)),B49&lt;2027,B49&gt;2031,B49&lt;&gt;INT(B49)),"NĂM KHÔNG HỢP LỆ",IF(COUNTIFS($A$3:$A$202,A49,$B$3:$B$202,B49)&gt;1,"TRÙNG MÃ VTVL – NĂM",IF(I49="","CHƯA CHỌN TRẠNG THÁI",IF(NOT(OR(I49="Đang xây dựng",I49="Đã hoàn thành ở đơn vị",I49="Đã thẩm định",I49="Đã được quyết định")),"TRẠNG THÁI KHÔNG HỢP LỆ",IF(COUNTIFS('[444]8'!$A$3:$A$202,A49,'[444]8'!$L$3:$L$202,"Đã kiểm chứng",'[444]8'!$M$3:$M$202,"ĐẠT")&lt;&gt;1,"C49 CHƯA ĐƯỢC XÁC NHẬN",IF(COUNTIFS(DU_BAO_5_NAM!$A$3:$A$1002,A49,DU_BAO_5_NAM!$B$3:$B$1002,B49,DU_BAO_5_NAM!$I$3:$I$1002,"ĐẠT")&lt;&gt;1,"CHƯA CÓ DỰ BÁO NĂM ĐÃ KIỂM CHỨNG",IF(OR(C49="",D49="",G49="",H49=""),"THIẾU PHƯƠNG ÁN",IF(OR(M49="THIẾU GIẢI TRÌNH",M49="THIẾU NGƯỜI CÙNG ĐƠN VỊ TÍNH",M49="C/D PHẢI TÍNH THEO NGƯỜI",M49="SỐ NGƯỜI ÂM"),"CHƯA ĐỦ CĂN CỨ",IF(I49="Đang xây dựng","ĐANG XÂY DỰNG",IF(I49="Đã hoàn thành ở đơn vị","SẴN SÀNG THẨM ĐỊNH",IF(N49="","THIẾU VĂN BẢN THẨM ĐỊNH/QUYẾT ĐỊNH",IF(I49="Đã thẩm định","ĐÃ THẨM ĐỊNH","ĐÃ QUYẾT ĐỊNH")))))))))))))</f>
        <v/>
      </c>
      <c r="K49" s="86" t="str">
        <f>IF(A49="","",IFERROR(IF(INDEX('8. C3_NhuCau'!$G$3:$G$202,MATCH(A49,'8. C3_NhuCau'!$A$3:$A$202,0))="","",INDEX('8. C3_NhuCau'!$G$3:$G$202,MATCH(A49,'8. C3_NhuCau'!$A$3:$A$202,0))),""))</f>
        <v/>
      </c>
      <c r="L49" s="83" t="str">
        <f>IF(A49="","",IFERROR(IF(INDEX('8. C3_NhuCau'!$J$3:$J$202,MATCH(A49,'8. C3_NhuCau'!$A$3:$A$202,0))="","",INDEX('8. C3_NhuCau'!$J$3:$J$202,MATCH(A49,'8. C3_NhuCau'!$A$3:$A$202,0))),""))</f>
        <v/>
      </c>
      <c r="M49" s="126" t="str">
        <f t="shared" si="1"/>
        <v/>
      </c>
      <c r="N49" s="127"/>
    </row>
    <row r="50" spans="1:14" s="59" customFormat="1" ht="17.850000000000001" customHeight="1">
      <c r="A50" s="81"/>
      <c r="B50" s="81"/>
      <c r="C50" s="83" t="str">
        <f>IF(A50="","",IF(COUNTIFS(DU_BAO_5_NAM!$A$3:$A$1002,A50,DU_BAO_5_NAM!$B$3:$B$1002,B50,DU_BAO_5_NAM!$I$3:$I$1002,"ĐẠT")=1,SUMIFS(DU_BAO_5_NAM!$H$3:$H$1002,DU_BAO_5_NAM!$A$3:$A$1002,A50,DU_BAO_5_NAM!$B$3:$B$1002,B50,DU_BAO_5_NAM!$I$3:$I$1002,"ĐẠT"),""))</f>
        <v/>
      </c>
      <c r="D50" s="81"/>
      <c r="E50" s="81"/>
      <c r="F50" s="81"/>
      <c r="G50" s="81"/>
      <c r="H50" s="81"/>
      <c r="I50" s="81"/>
      <c r="J50" s="83" t="str">
        <f>IF(A50="","",IF(OR(NOT(ISNUMBER(B50)),B50&lt;2027,B50&gt;2031,B50&lt;&gt;INT(B50)),"NĂM KHÔNG HỢP LỆ",IF(COUNTIFS($A$3:$A$202,A50,$B$3:$B$202,B50)&gt;1,"TRÙNG MÃ VTVL – NĂM",IF(I50="","CHƯA CHỌN TRẠNG THÁI",IF(NOT(OR(I50="Đang xây dựng",I50="Đã hoàn thành ở đơn vị",I50="Đã thẩm định",I50="Đã được quyết định")),"TRẠNG THÁI KHÔNG HỢP LỆ",IF(COUNTIFS('[445]8'!$A$3:$A$202,A50,'[445]8'!$L$3:$L$202,"Đã kiểm chứng",'[445]8'!$M$3:$M$202,"ĐẠT")&lt;&gt;1,"C50 CHƯA ĐƯỢC XÁC NHẬN",IF(COUNTIFS(DU_BAO_5_NAM!$A$3:$A$1002,A50,DU_BAO_5_NAM!$B$3:$B$1002,B50,DU_BAO_5_NAM!$I$3:$I$1002,"ĐẠT")&lt;&gt;1,"CHƯA CÓ DỰ BÁO NĂM ĐÃ KIỂM CHỨNG",IF(OR(C50="",D50="",G50="",H50=""),"THIẾU PHƯƠNG ÁN",IF(OR(M50="THIẾU GIẢI TRÌNH",M50="THIẾU NGƯỜI CÙNG ĐƠN VỊ TÍNH",M50="C/D PHẢI TÍNH THEO NGƯỜI",M50="SỐ NGƯỜI ÂM"),"CHƯA ĐỦ CĂN CỨ",IF(I50="Đang xây dựng","ĐANG XÂY DỰNG",IF(I50="Đã hoàn thành ở đơn vị","SẴN SÀNG THẨM ĐỊNH",IF(N50="","THIẾU VĂN BẢN THẨM ĐỊNH/QUYẾT ĐỊNH",IF(I50="Đã thẩm định","ĐÃ THẨM ĐỊNH","ĐÃ QUYẾT ĐỊNH")))))))))))))</f>
        <v/>
      </c>
      <c r="K50" s="86" t="str">
        <f>IF(A50="","",IFERROR(IF(INDEX('8. C3_NhuCau'!$G$3:$G$202,MATCH(A50,'8. C3_NhuCau'!$A$3:$A$202,0))="","",INDEX('8. C3_NhuCau'!$G$3:$G$202,MATCH(A50,'8. C3_NhuCau'!$A$3:$A$202,0))),""))</f>
        <v/>
      </c>
      <c r="L50" s="83" t="str">
        <f>IF(A50="","",IFERROR(IF(INDEX('8. C3_NhuCau'!$J$3:$J$202,MATCH(A50,'8. C3_NhuCau'!$A$3:$A$202,0))="","",INDEX('8. C3_NhuCau'!$J$3:$J$202,MATCH(A50,'8. C3_NhuCau'!$A$3:$A$202,0))),""))</f>
        <v/>
      </c>
      <c r="M50" s="126" t="str">
        <f t="shared" si="1"/>
        <v/>
      </c>
      <c r="N50" s="127"/>
    </row>
    <row r="51" spans="1:14" s="59" customFormat="1" ht="17.850000000000001" customHeight="1">
      <c r="A51" s="81"/>
      <c r="B51" s="81"/>
      <c r="C51" s="83" t="str">
        <f>IF(A51="","",IF(COUNTIFS(DU_BAO_5_NAM!$A$3:$A$1002,A51,DU_BAO_5_NAM!$B$3:$B$1002,B51,DU_BAO_5_NAM!$I$3:$I$1002,"ĐẠT")=1,SUMIFS(DU_BAO_5_NAM!$H$3:$H$1002,DU_BAO_5_NAM!$A$3:$A$1002,A51,DU_BAO_5_NAM!$B$3:$B$1002,B51,DU_BAO_5_NAM!$I$3:$I$1002,"ĐẠT"),""))</f>
        <v/>
      </c>
      <c r="D51" s="81"/>
      <c r="E51" s="81"/>
      <c r="F51" s="81"/>
      <c r="G51" s="81"/>
      <c r="H51" s="81"/>
      <c r="I51" s="81"/>
      <c r="J51" s="83" t="str">
        <f>IF(A51="","",IF(OR(NOT(ISNUMBER(B51)),B51&lt;2027,B51&gt;2031,B51&lt;&gt;INT(B51)),"NĂM KHÔNG HỢP LỆ",IF(COUNTIFS($A$3:$A$202,A51,$B$3:$B$202,B51)&gt;1,"TRÙNG MÃ VTVL – NĂM",IF(I51="","CHƯA CHỌN TRẠNG THÁI",IF(NOT(OR(I51="Đang xây dựng",I51="Đã hoàn thành ở đơn vị",I51="Đã thẩm định",I51="Đã được quyết định")),"TRẠNG THÁI KHÔNG HỢP LỆ",IF(COUNTIFS('[446]8'!$A$3:$A$202,A51,'[446]8'!$L$3:$L$202,"Đã kiểm chứng",'[446]8'!$M$3:$M$202,"ĐẠT")&lt;&gt;1,"C51 CHƯA ĐƯỢC XÁC NHẬN",IF(COUNTIFS(DU_BAO_5_NAM!$A$3:$A$1002,A51,DU_BAO_5_NAM!$B$3:$B$1002,B51,DU_BAO_5_NAM!$I$3:$I$1002,"ĐẠT")&lt;&gt;1,"CHƯA CÓ DỰ BÁO NĂM ĐÃ KIỂM CHỨNG",IF(OR(C51="",D51="",G51="",H51=""),"THIẾU PHƯƠNG ÁN",IF(OR(M51="THIẾU GIẢI TRÌNH",M51="THIẾU NGƯỜI CÙNG ĐƠN VỊ TÍNH",M51="C/D PHẢI TÍNH THEO NGƯỜI",M51="SỐ NGƯỜI ÂM"),"CHƯA ĐỦ CĂN CỨ",IF(I51="Đang xây dựng","ĐANG XÂY DỰNG",IF(I51="Đã hoàn thành ở đơn vị","SẴN SÀNG THẨM ĐỊNH",IF(N51="","THIẾU VĂN BẢN THẨM ĐỊNH/QUYẾT ĐỊNH",IF(I51="Đã thẩm định","ĐÃ THẨM ĐỊNH","ĐÃ QUYẾT ĐỊNH")))))))))))))</f>
        <v/>
      </c>
      <c r="K51" s="86" t="str">
        <f>IF(A51="","",IFERROR(IF(INDEX('8. C3_NhuCau'!$G$3:$G$202,MATCH(A51,'8. C3_NhuCau'!$A$3:$A$202,0))="","",INDEX('8. C3_NhuCau'!$G$3:$G$202,MATCH(A51,'8. C3_NhuCau'!$A$3:$A$202,0))),""))</f>
        <v/>
      </c>
      <c r="L51" s="83" t="str">
        <f>IF(A51="","",IFERROR(IF(INDEX('8. C3_NhuCau'!$J$3:$J$202,MATCH(A51,'8. C3_NhuCau'!$A$3:$A$202,0))="","",INDEX('8. C3_NhuCau'!$J$3:$J$202,MATCH(A51,'8. C3_NhuCau'!$A$3:$A$202,0))),""))</f>
        <v/>
      </c>
      <c r="M51" s="126" t="str">
        <f t="shared" si="1"/>
        <v/>
      </c>
      <c r="N51" s="127"/>
    </row>
    <row r="52" spans="1:14" s="59" customFormat="1" ht="17.850000000000001" customHeight="1">
      <c r="A52" s="81"/>
      <c r="B52" s="81"/>
      <c r="C52" s="83" t="str">
        <f>IF(A52="","",IF(COUNTIFS(DU_BAO_5_NAM!$A$3:$A$1002,A52,DU_BAO_5_NAM!$B$3:$B$1002,B52,DU_BAO_5_NAM!$I$3:$I$1002,"ĐẠT")=1,SUMIFS(DU_BAO_5_NAM!$H$3:$H$1002,DU_BAO_5_NAM!$A$3:$A$1002,A52,DU_BAO_5_NAM!$B$3:$B$1002,B52,DU_BAO_5_NAM!$I$3:$I$1002,"ĐẠT"),""))</f>
        <v/>
      </c>
      <c r="D52" s="81"/>
      <c r="E52" s="81"/>
      <c r="F52" s="81"/>
      <c r="G52" s="81"/>
      <c r="H52" s="81"/>
      <c r="I52" s="81"/>
      <c r="J52" s="83" t="str">
        <f>IF(A52="","",IF(OR(NOT(ISNUMBER(B52)),B52&lt;2027,B52&gt;2031,B52&lt;&gt;INT(B52)),"NĂM KHÔNG HỢP LỆ",IF(COUNTIFS($A$3:$A$202,A52,$B$3:$B$202,B52)&gt;1,"TRÙNG MÃ VTVL – NĂM",IF(I52="","CHƯA CHỌN TRẠNG THÁI",IF(NOT(OR(I52="Đang xây dựng",I52="Đã hoàn thành ở đơn vị",I52="Đã thẩm định",I52="Đã được quyết định")),"TRẠNG THÁI KHÔNG HỢP LỆ",IF(COUNTIFS('[447]8'!$A$3:$A$202,A52,'[447]8'!$L$3:$L$202,"Đã kiểm chứng",'[447]8'!$M$3:$M$202,"ĐẠT")&lt;&gt;1,"C52 CHƯA ĐƯỢC XÁC NHẬN",IF(COUNTIFS(DU_BAO_5_NAM!$A$3:$A$1002,A52,DU_BAO_5_NAM!$B$3:$B$1002,B52,DU_BAO_5_NAM!$I$3:$I$1002,"ĐẠT")&lt;&gt;1,"CHƯA CÓ DỰ BÁO NĂM ĐÃ KIỂM CHỨNG",IF(OR(C52="",D52="",G52="",H52=""),"THIẾU PHƯƠNG ÁN",IF(OR(M52="THIẾU GIẢI TRÌNH",M52="THIẾU NGƯỜI CÙNG ĐƠN VỊ TÍNH",M52="C/D PHẢI TÍNH THEO NGƯỜI",M52="SỐ NGƯỜI ÂM"),"CHƯA ĐỦ CĂN CỨ",IF(I52="Đang xây dựng","ĐANG XÂY DỰNG",IF(I52="Đã hoàn thành ở đơn vị","SẴN SÀNG THẨM ĐỊNH",IF(N52="","THIẾU VĂN BẢN THẨM ĐỊNH/QUYẾT ĐỊNH",IF(I52="Đã thẩm định","ĐÃ THẨM ĐỊNH","ĐÃ QUYẾT ĐỊNH")))))))))))))</f>
        <v/>
      </c>
      <c r="K52" s="86" t="str">
        <f>IF(A52="","",IFERROR(IF(INDEX('8. C3_NhuCau'!$G$3:$G$202,MATCH(A52,'8. C3_NhuCau'!$A$3:$A$202,0))="","",INDEX('8. C3_NhuCau'!$G$3:$G$202,MATCH(A52,'8. C3_NhuCau'!$A$3:$A$202,0))),""))</f>
        <v/>
      </c>
      <c r="L52" s="83" t="str">
        <f>IF(A52="","",IFERROR(IF(INDEX('8. C3_NhuCau'!$J$3:$J$202,MATCH(A52,'8. C3_NhuCau'!$A$3:$A$202,0))="","",INDEX('8. C3_NhuCau'!$J$3:$J$202,MATCH(A52,'8. C3_NhuCau'!$A$3:$A$202,0))),""))</f>
        <v/>
      </c>
      <c r="M52" s="126" t="str">
        <f t="shared" si="1"/>
        <v/>
      </c>
      <c r="N52" s="127"/>
    </row>
    <row r="53" spans="1:14" s="59" customFormat="1" ht="17.850000000000001" customHeight="1">
      <c r="A53" s="81"/>
      <c r="B53" s="81"/>
      <c r="C53" s="83" t="str">
        <f>IF(A53="","",IF(COUNTIFS(DU_BAO_5_NAM!$A$3:$A$1002,A53,DU_BAO_5_NAM!$B$3:$B$1002,B53,DU_BAO_5_NAM!$I$3:$I$1002,"ĐẠT")=1,SUMIFS(DU_BAO_5_NAM!$H$3:$H$1002,DU_BAO_5_NAM!$A$3:$A$1002,A53,DU_BAO_5_NAM!$B$3:$B$1002,B53,DU_BAO_5_NAM!$I$3:$I$1002,"ĐẠT"),""))</f>
        <v/>
      </c>
      <c r="D53" s="81"/>
      <c r="E53" s="81"/>
      <c r="F53" s="81"/>
      <c r="G53" s="81"/>
      <c r="H53" s="81"/>
      <c r="I53" s="81"/>
      <c r="J53" s="83" t="str">
        <f>IF(A53="","",IF(OR(NOT(ISNUMBER(B53)),B53&lt;2027,B53&gt;2031,B53&lt;&gt;INT(B53)),"NĂM KHÔNG HỢP LỆ",IF(COUNTIFS($A$3:$A$202,A53,$B$3:$B$202,B53)&gt;1,"TRÙNG MÃ VTVL – NĂM",IF(I53="","CHƯA CHỌN TRẠNG THÁI",IF(NOT(OR(I53="Đang xây dựng",I53="Đã hoàn thành ở đơn vị",I53="Đã thẩm định",I53="Đã được quyết định")),"TRẠNG THÁI KHÔNG HỢP LỆ",IF(COUNTIFS('[448]8'!$A$3:$A$202,A53,'[448]8'!$L$3:$L$202,"Đã kiểm chứng",'[448]8'!$M$3:$M$202,"ĐẠT")&lt;&gt;1,"C53 CHƯA ĐƯỢC XÁC NHẬN",IF(COUNTIFS(DU_BAO_5_NAM!$A$3:$A$1002,A53,DU_BAO_5_NAM!$B$3:$B$1002,B53,DU_BAO_5_NAM!$I$3:$I$1002,"ĐẠT")&lt;&gt;1,"CHƯA CÓ DỰ BÁO NĂM ĐÃ KIỂM CHỨNG",IF(OR(C53="",D53="",G53="",H53=""),"THIẾU PHƯƠNG ÁN",IF(OR(M53="THIẾU GIẢI TRÌNH",M53="THIẾU NGƯỜI CÙNG ĐƠN VỊ TÍNH",M53="C/D PHẢI TÍNH THEO NGƯỜI",M53="SỐ NGƯỜI ÂM"),"CHƯA ĐỦ CĂN CỨ",IF(I53="Đang xây dựng","ĐANG XÂY DỰNG",IF(I53="Đã hoàn thành ở đơn vị","SẴN SÀNG THẨM ĐỊNH",IF(N53="","THIẾU VĂN BẢN THẨM ĐỊNH/QUYẾT ĐỊNH",IF(I53="Đã thẩm định","ĐÃ THẨM ĐỊNH","ĐÃ QUYẾT ĐỊNH")))))))))))))</f>
        <v/>
      </c>
      <c r="K53" s="86" t="str">
        <f>IF(A53="","",IFERROR(IF(INDEX('8. C3_NhuCau'!$G$3:$G$202,MATCH(A53,'8. C3_NhuCau'!$A$3:$A$202,0))="","",INDEX('8. C3_NhuCau'!$G$3:$G$202,MATCH(A53,'8. C3_NhuCau'!$A$3:$A$202,0))),""))</f>
        <v/>
      </c>
      <c r="L53" s="83" t="str">
        <f>IF(A53="","",IFERROR(IF(INDEX('8. C3_NhuCau'!$J$3:$J$202,MATCH(A53,'8. C3_NhuCau'!$A$3:$A$202,0))="","",INDEX('8. C3_NhuCau'!$J$3:$J$202,MATCH(A53,'8. C3_NhuCau'!$A$3:$A$202,0))),""))</f>
        <v/>
      </c>
      <c r="M53" s="126" t="str">
        <f t="shared" si="1"/>
        <v/>
      </c>
      <c r="N53" s="127"/>
    </row>
    <row r="54" spans="1:14" s="59" customFormat="1" ht="17.850000000000001" customHeight="1">
      <c r="A54" s="81"/>
      <c r="B54" s="81"/>
      <c r="C54" s="83" t="str">
        <f>IF(A54="","",IF(COUNTIFS(DU_BAO_5_NAM!$A$3:$A$1002,A54,DU_BAO_5_NAM!$B$3:$B$1002,B54,DU_BAO_5_NAM!$I$3:$I$1002,"ĐẠT")=1,SUMIFS(DU_BAO_5_NAM!$H$3:$H$1002,DU_BAO_5_NAM!$A$3:$A$1002,A54,DU_BAO_5_NAM!$B$3:$B$1002,B54,DU_BAO_5_NAM!$I$3:$I$1002,"ĐẠT"),""))</f>
        <v/>
      </c>
      <c r="D54" s="81"/>
      <c r="E54" s="81"/>
      <c r="F54" s="81"/>
      <c r="G54" s="81"/>
      <c r="H54" s="81"/>
      <c r="I54" s="81"/>
      <c r="J54" s="83" t="str">
        <f>IF(A54="","",IF(OR(NOT(ISNUMBER(B54)),B54&lt;2027,B54&gt;2031,B54&lt;&gt;INT(B54)),"NĂM KHÔNG HỢP LỆ",IF(COUNTIFS($A$3:$A$202,A54,$B$3:$B$202,B54)&gt;1,"TRÙNG MÃ VTVL – NĂM",IF(I54="","CHƯA CHỌN TRẠNG THÁI",IF(NOT(OR(I54="Đang xây dựng",I54="Đã hoàn thành ở đơn vị",I54="Đã thẩm định",I54="Đã được quyết định")),"TRẠNG THÁI KHÔNG HỢP LỆ",IF(COUNTIFS('[449]8'!$A$3:$A$202,A54,'[449]8'!$L$3:$L$202,"Đã kiểm chứng",'[449]8'!$M$3:$M$202,"ĐẠT")&lt;&gt;1,"C54 CHƯA ĐƯỢC XÁC NHẬN",IF(COUNTIFS(DU_BAO_5_NAM!$A$3:$A$1002,A54,DU_BAO_5_NAM!$B$3:$B$1002,B54,DU_BAO_5_NAM!$I$3:$I$1002,"ĐẠT")&lt;&gt;1,"CHƯA CÓ DỰ BÁO NĂM ĐÃ KIỂM CHỨNG",IF(OR(C54="",D54="",G54="",H54=""),"THIẾU PHƯƠNG ÁN",IF(OR(M54="THIẾU GIẢI TRÌNH",M54="THIẾU NGƯỜI CÙNG ĐƠN VỊ TÍNH",M54="C/D PHẢI TÍNH THEO NGƯỜI",M54="SỐ NGƯỜI ÂM"),"CHƯA ĐỦ CĂN CỨ",IF(I54="Đang xây dựng","ĐANG XÂY DỰNG",IF(I54="Đã hoàn thành ở đơn vị","SẴN SÀNG THẨM ĐỊNH",IF(N54="","THIẾU VĂN BẢN THẨM ĐỊNH/QUYẾT ĐỊNH",IF(I54="Đã thẩm định","ĐÃ THẨM ĐỊNH","ĐÃ QUYẾT ĐỊNH")))))))))))))</f>
        <v/>
      </c>
      <c r="K54" s="86" t="str">
        <f>IF(A54="","",IFERROR(IF(INDEX('8. C3_NhuCau'!$G$3:$G$202,MATCH(A54,'8. C3_NhuCau'!$A$3:$A$202,0))="","",INDEX('8. C3_NhuCau'!$G$3:$G$202,MATCH(A54,'8. C3_NhuCau'!$A$3:$A$202,0))),""))</f>
        <v/>
      </c>
      <c r="L54" s="83" t="str">
        <f>IF(A54="","",IFERROR(IF(INDEX('8. C3_NhuCau'!$J$3:$J$202,MATCH(A54,'8. C3_NhuCau'!$A$3:$A$202,0))="","",INDEX('8. C3_NhuCau'!$J$3:$J$202,MATCH(A54,'8. C3_NhuCau'!$A$3:$A$202,0))),""))</f>
        <v/>
      </c>
      <c r="M54" s="126" t="str">
        <f t="shared" si="1"/>
        <v/>
      </c>
      <c r="N54" s="127"/>
    </row>
    <row r="55" spans="1:14" s="59" customFormat="1" ht="17.850000000000001" customHeight="1">
      <c r="A55" s="81"/>
      <c r="B55" s="81"/>
      <c r="C55" s="83" t="str">
        <f>IF(A55="","",IF(COUNTIFS(DU_BAO_5_NAM!$A$3:$A$1002,A55,DU_BAO_5_NAM!$B$3:$B$1002,B55,DU_BAO_5_NAM!$I$3:$I$1002,"ĐẠT")=1,SUMIFS(DU_BAO_5_NAM!$H$3:$H$1002,DU_BAO_5_NAM!$A$3:$A$1002,A55,DU_BAO_5_NAM!$B$3:$B$1002,B55,DU_BAO_5_NAM!$I$3:$I$1002,"ĐẠT"),""))</f>
        <v/>
      </c>
      <c r="D55" s="81"/>
      <c r="E55" s="81"/>
      <c r="F55" s="81"/>
      <c r="G55" s="81"/>
      <c r="H55" s="81"/>
      <c r="I55" s="81"/>
      <c r="J55" s="83" t="str">
        <f>IF(A55="","",IF(OR(NOT(ISNUMBER(B55)),B55&lt;2027,B55&gt;2031,B55&lt;&gt;INT(B55)),"NĂM KHÔNG HỢP LỆ",IF(COUNTIFS($A$3:$A$202,A55,$B$3:$B$202,B55)&gt;1,"TRÙNG MÃ VTVL – NĂM",IF(I55="","CHƯA CHỌN TRẠNG THÁI",IF(NOT(OR(I55="Đang xây dựng",I55="Đã hoàn thành ở đơn vị",I55="Đã thẩm định",I55="Đã được quyết định")),"TRẠNG THÁI KHÔNG HỢP LỆ",IF(COUNTIFS('[450]8'!$A$3:$A$202,A55,'[450]8'!$L$3:$L$202,"Đã kiểm chứng",'[450]8'!$M$3:$M$202,"ĐẠT")&lt;&gt;1,"C55 CHƯA ĐƯỢC XÁC NHẬN",IF(COUNTIFS(DU_BAO_5_NAM!$A$3:$A$1002,A55,DU_BAO_5_NAM!$B$3:$B$1002,B55,DU_BAO_5_NAM!$I$3:$I$1002,"ĐẠT")&lt;&gt;1,"CHƯA CÓ DỰ BÁO NĂM ĐÃ KIỂM CHỨNG",IF(OR(C55="",D55="",G55="",H55=""),"THIẾU PHƯƠNG ÁN",IF(OR(M55="THIẾU GIẢI TRÌNH",M55="THIẾU NGƯỜI CÙNG ĐƠN VỊ TÍNH",M55="C/D PHẢI TÍNH THEO NGƯỜI",M55="SỐ NGƯỜI ÂM"),"CHƯA ĐỦ CĂN CỨ",IF(I55="Đang xây dựng","ĐANG XÂY DỰNG",IF(I55="Đã hoàn thành ở đơn vị","SẴN SÀNG THẨM ĐỊNH",IF(N55="","THIẾU VĂN BẢN THẨM ĐỊNH/QUYẾT ĐỊNH",IF(I55="Đã thẩm định","ĐÃ THẨM ĐỊNH","ĐÃ QUYẾT ĐỊNH")))))))))))))</f>
        <v/>
      </c>
      <c r="K55" s="86" t="str">
        <f>IF(A55="","",IFERROR(IF(INDEX('8. C3_NhuCau'!$G$3:$G$202,MATCH(A55,'8. C3_NhuCau'!$A$3:$A$202,0))="","",INDEX('8. C3_NhuCau'!$G$3:$G$202,MATCH(A55,'8. C3_NhuCau'!$A$3:$A$202,0))),""))</f>
        <v/>
      </c>
      <c r="L55" s="83" t="str">
        <f>IF(A55="","",IFERROR(IF(INDEX('8. C3_NhuCau'!$J$3:$J$202,MATCH(A55,'8. C3_NhuCau'!$A$3:$A$202,0))="","",INDEX('8. C3_NhuCau'!$J$3:$J$202,MATCH(A55,'8. C3_NhuCau'!$A$3:$A$202,0))),""))</f>
        <v/>
      </c>
      <c r="M55" s="126" t="str">
        <f t="shared" si="1"/>
        <v/>
      </c>
      <c r="N55" s="127"/>
    </row>
    <row r="56" spans="1:14" s="59" customFormat="1" ht="17.850000000000001" customHeight="1">
      <c r="A56" s="81"/>
      <c r="B56" s="81"/>
      <c r="C56" s="83" t="str">
        <f>IF(A56="","",IF(COUNTIFS(DU_BAO_5_NAM!$A$3:$A$1002,A56,DU_BAO_5_NAM!$B$3:$B$1002,B56,DU_BAO_5_NAM!$I$3:$I$1002,"ĐẠT")=1,SUMIFS(DU_BAO_5_NAM!$H$3:$H$1002,DU_BAO_5_NAM!$A$3:$A$1002,A56,DU_BAO_5_NAM!$B$3:$B$1002,B56,DU_BAO_5_NAM!$I$3:$I$1002,"ĐẠT"),""))</f>
        <v/>
      </c>
      <c r="D56" s="81"/>
      <c r="E56" s="81"/>
      <c r="F56" s="81"/>
      <c r="G56" s="81"/>
      <c r="H56" s="81"/>
      <c r="I56" s="81"/>
      <c r="J56" s="83" t="str">
        <f>IF(A56="","",IF(OR(NOT(ISNUMBER(B56)),B56&lt;2027,B56&gt;2031,B56&lt;&gt;INT(B56)),"NĂM KHÔNG HỢP LỆ",IF(COUNTIFS($A$3:$A$202,A56,$B$3:$B$202,B56)&gt;1,"TRÙNG MÃ VTVL – NĂM",IF(I56="","CHƯA CHỌN TRẠNG THÁI",IF(NOT(OR(I56="Đang xây dựng",I56="Đã hoàn thành ở đơn vị",I56="Đã thẩm định",I56="Đã được quyết định")),"TRẠNG THÁI KHÔNG HỢP LỆ",IF(COUNTIFS('[451]8'!$A$3:$A$202,A56,'[451]8'!$L$3:$L$202,"Đã kiểm chứng",'[451]8'!$M$3:$M$202,"ĐẠT")&lt;&gt;1,"C56 CHƯA ĐƯỢC XÁC NHẬN",IF(COUNTIFS(DU_BAO_5_NAM!$A$3:$A$1002,A56,DU_BAO_5_NAM!$B$3:$B$1002,B56,DU_BAO_5_NAM!$I$3:$I$1002,"ĐẠT")&lt;&gt;1,"CHƯA CÓ DỰ BÁO NĂM ĐÃ KIỂM CHỨNG",IF(OR(C56="",D56="",G56="",H56=""),"THIẾU PHƯƠNG ÁN",IF(OR(M56="THIẾU GIẢI TRÌNH",M56="THIẾU NGƯỜI CÙNG ĐƠN VỊ TÍNH",M56="C/D PHẢI TÍNH THEO NGƯỜI",M56="SỐ NGƯỜI ÂM"),"CHƯA ĐỦ CĂN CỨ",IF(I56="Đang xây dựng","ĐANG XÂY DỰNG",IF(I56="Đã hoàn thành ở đơn vị","SẴN SÀNG THẨM ĐỊNH",IF(N56="","THIẾU VĂN BẢN THẨM ĐỊNH/QUYẾT ĐỊNH",IF(I56="Đã thẩm định","ĐÃ THẨM ĐỊNH","ĐÃ QUYẾT ĐỊNH")))))))))))))</f>
        <v/>
      </c>
      <c r="K56" s="86" t="str">
        <f>IF(A56="","",IFERROR(IF(INDEX('8. C3_NhuCau'!$G$3:$G$202,MATCH(A56,'8. C3_NhuCau'!$A$3:$A$202,0))="","",INDEX('8. C3_NhuCau'!$G$3:$G$202,MATCH(A56,'8. C3_NhuCau'!$A$3:$A$202,0))),""))</f>
        <v/>
      </c>
      <c r="L56" s="83" t="str">
        <f>IF(A56="","",IFERROR(IF(INDEX('8. C3_NhuCau'!$J$3:$J$202,MATCH(A56,'8. C3_NhuCau'!$A$3:$A$202,0))="","",INDEX('8. C3_NhuCau'!$J$3:$J$202,MATCH(A56,'8. C3_NhuCau'!$A$3:$A$202,0))),""))</f>
        <v/>
      </c>
      <c r="M56" s="126" t="str">
        <f t="shared" si="1"/>
        <v/>
      </c>
      <c r="N56" s="127"/>
    </row>
    <row r="57" spans="1:14" s="59" customFormat="1" ht="17.850000000000001" customHeight="1">
      <c r="A57" s="81"/>
      <c r="B57" s="81"/>
      <c r="C57" s="83" t="str">
        <f>IF(A57="","",IF(COUNTIFS(DU_BAO_5_NAM!$A$3:$A$1002,A57,DU_BAO_5_NAM!$B$3:$B$1002,B57,DU_BAO_5_NAM!$I$3:$I$1002,"ĐẠT")=1,SUMIFS(DU_BAO_5_NAM!$H$3:$H$1002,DU_BAO_5_NAM!$A$3:$A$1002,A57,DU_BAO_5_NAM!$B$3:$B$1002,B57,DU_BAO_5_NAM!$I$3:$I$1002,"ĐẠT"),""))</f>
        <v/>
      </c>
      <c r="D57" s="81"/>
      <c r="E57" s="81"/>
      <c r="F57" s="81"/>
      <c r="G57" s="81"/>
      <c r="H57" s="81"/>
      <c r="I57" s="81"/>
      <c r="J57" s="83" t="str">
        <f>IF(A57="","",IF(OR(NOT(ISNUMBER(B57)),B57&lt;2027,B57&gt;2031,B57&lt;&gt;INT(B57)),"NĂM KHÔNG HỢP LỆ",IF(COUNTIFS($A$3:$A$202,A57,$B$3:$B$202,B57)&gt;1,"TRÙNG MÃ VTVL – NĂM",IF(I57="","CHƯA CHỌN TRẠNG THÁI",IF(NOT(OR(I57="Đang xây dựng",I57="Đã hoàn thành ở đơn vị",I57="Đã thẩm định",I57="Đã được quyết định")),"TRẠNG THÁI KHÔNG HỢP LỆ",IF(COUNTIFS('[452]8'!$A$3:$A$202,A57,'[452]8'!$L$3:$L$202,"Đã kiểm chứng",'[452]8'!$M$3:$M$202,"ĐẠT")&lt;&gt;1,"C57 CHƯA ĐƯỢC XÁC NHẬN",IF(COUNTIFS(DU_BAO_5_NAM!$A$3:$A$1002,A57,DU_BAO_5_NAM!$B$3:$B$1002,B57,DU_BAO_5_NAM!$I$3:$I$1002,"ĐẠT")&lt;&gt;1,"CHƯA CÓ DỰ BÁO NĂM ĐÃ KIỂM CHỨNG",IF(OR(C57="",D57="",G57="",H57=""),"THIẾU PHƯƠNG ÁN",IF(OR(M57="THIẾU GIẢI TRÌNH",M57="THIẾU NGƯỜI CÙNG ĐƠN VỊ TÍNH",M57="C/D PHẢI TÍNH THEO NGƯỜI",M57="SỐ NGƯỜI ÂM"),"CHƯA ĐỦ CĂN CỨ",IF(I57="Đang xây dựng","ĐANG XÂY DỰNG",IF(I57="Đã hoàn thành ở đơn vị","SẴN SÀNG THẨM ĐỊNH",IF(N57="","THIẾU VĂN BẢN THẨM ĐỊNH/QUYẾT ĐỊNH",IF(I57="Đã thẩm định","ĐÃ THẨM ĐỊNH","ĐÃ QUYẾT ĐỊNH")))))))))))))</f>
        <v/>
      </c>
      <c r="K57" s="86" t="str">
        <f>IF(A57="","",IFERROR(IF(INDEX('8. C3_NhuCau'!$G$3:$G$202,MATCH(A57,'8. C3_NhuCau'!$A$3:$A$202,0))="","",INDEX('8. C3_NhuCau'!$G$3:$G$202,MATCH(A57,'8. C3_NhuCau'!$A$3:$A$202,0))),""))</f>
        <v/>
      </c>
      <c r="L57" s="83" t="str">
        <f>IF(A57="","",IFERROR(IF(INDEX('8. C3_NhuCau'!$J$3:$J$202,MATCH(A57,'8. C3_NhuCau'!$A$3:$A$202,0))="","",INDEX('8. C3_NhuCau'!$J$3:$J$202,MATCH(A57,'8. C3_NhuCau'!$A$3:$A$202,0))),""))</f>
        <v/>
      </c>
      <c r="M57" s="126" t="str">
        <f t="shared" si="1"/>
        <v/>
      </c>
      <c r="N57" s="127"/>
    </row>
    <row r="58" spans="1:14" s="59" customFormat="1" ht="17.850000000000001" customHeight="1">
      <c r="A58" s="81"/>
      <c r="B58" s="81"/>
      <c r="C58" s="83" t="str">
        <f>IF(A58="","",IF(COUNTIFS(DU_BAO_5_NAM!$A$3:$A$1002,A58,DU_BAO_5_NAM!$B$3:$B$1002,B58,DU_BAO_5_NAM!$I$3:$I$1002,"ĐẠT")=1,SUMIFS(DU_BAO_5_NAM!$H$3:$H$1002,DU_BAO_5_NAM!$A$3:$A$1002,A58,DU_BAO_5_NAM!$B$3:$B$1002,B58,DU_BAO_5_NAM!$I$3:$I$1002,"ĐẠT"),""))</f>
        <v/>
      </c>
      <c r="D58" s="81"/>
      <c r="E58" s="81"/>
      <c r="F58" s="81"/>
      <c r="G58" s="81"/>
      <c r="H58" s="81"/>
      <c r="I58" s="81"/>
      <c r="J58" s="83" t="str">
        <f>IF(A58="","",IF(OR(NOT(ISNUMBER(B58)),B58&lt;2027,B58&gt;2031,B58&lt;&gt;INT(B58)),"NĂM KHÔNG HỢP LỆ",IF(COUNTIFS($A$3:$A$202,A58,$B$3:$B$202,B58)&gt;1,"TRÙNG MÃ VTVL – NĂM",IF(I58="","CHƯA CHỌN TRẠNG THÁI",IF(NOT(OR(I58="Đang xây dựng",I58="Đã hoàn thành ở đơn vị",I58="Đã thẩm định",I58="Đã được quyết định")),"TRẠNG THÁI KHÔNG HỢP LỆ",IF(COUNTIFS('[453]8'!$A$3:$A$202,A58,'[453]8'!$L$3:$L$202,"Đã kiểm chứng",'[453]8'!$M$3:$M$202,"ĐẠT")&lt;&gt;1,"C58 CHƯA ĐƯỢC XÁC NHẬN",IF(COUNTIFS(DU_BAO_5_NAM!$A$3:$A$1002,A58,DU_BAO_5_NAM!$B$3:$B$1002,B58,DU_BAO_5_NAM!$I$3:$I$1002,"ĐẠT")&lt;&gt;1,"CHƯA CÓ DỰ BÁO NĂM ĐÃ KIỂM CHỨNG",IF(OR(C58="",D58="",G58="",H58=""),"THIẾU PHƯƠNG ÁN",IF(OR(M58="THIẾU GIẢI TRÌNH",M58="THIẾU NGƯỜI CÙNG ĐƠN VỊ TÍNH",M58="C/D PHẢI TÍNH THEO NGƯỜI",M58="SỐ NGƯỜI ÂM"),"CHƯA ĐỦ CĂN CỨ",IF(I58="Đang xây dựng","ĐANG XÂY DỰNG",IF(I58="Đã hoàn thành ở đơn vị","SẴN SÀNG THẨM ĐỊNH",IF(N58="","THIẾU VĂN BẢN THẨM ĐỊNH/QUYẾT ĐỊNH",IF(I58="Đã thẩm định","ĐÃ THẨM ĐỊNH","ĐÃ QUYẾT ĐỊNH")))))))))))))</f>
        <v/>
      </c>
      <c r="K58" s="86" t="str">
        <f>IF(A58="","",IFERROR(IF(INDEX('8. C3_NhuCau'!$G$3:$G$202,MATCH(A58,'8. C3_NhuCau'!$A$3:$A$202,0))="","",INDEX('8. C3_NhuCau'!$G$3:$G$202,MATCH(A58,'8. C3_NhuCau'!$A$3:$A$202,0))),""))</f>
        <v/>
      </c>
      <c r="L58" s="83" t="str">
        <f>IF(A58="","",IFERROR(IF(INDEX('8. C3_NhuCau'!$J$3:$J$202,MATCH(A58,'8. C3_NhuCau'!$A$3:$A$202,0))="","",INDEX('8. C3_NhuCau'!$J$3:$J$202,MATCH(A58,'8. C3_NhuCau'!$A$3:$A$202,0))),""))</f>
        <v/>
      </c>
      <c r="M58" s="126" t="str">
        <f t="shared" si="1"/>
        <v/>
      </c>
      <c r="N58" s="127"/>
    </row>
    <row r="59" spans="1:14" s="59" customFormat="1" ht="17.850000000000001" customHeight="1">
      <c r="A59" s="81"/>
      <c r="B59" s="81"/>
      <c r="C59" s="83" t="str">
        <f>IF(A59="","",IF(COUNTIFS(DU_BAO_5_NAM!$A$3:$A$1002,A59,DU_BAO_5_NAM!$B$3:$B$1002,B59,DU_BAO_5_NAM!$I$3:$I$1002,"ĐẠT")=1,SUMIFS(DU_BAO_5_NAM!$H$3:$H$1002,DU_BAO_5_NAM!$A$3:$A$1002,A59,DU_BAO_5_NAM!$B$3:$B$1002,B59,DU_BAO_5_NAM!$I$3:$I$1002,"ĐẠT"),""))</f>
        <v/>
      </c>
      <c r="D59" s="81"/>
      <c r="E59" s="81"/>
      <c r="F59" s="81"/>
      <c r="G59" s="81"/>
      <c r="H59" s="81"/>
      <c r="I59" s="81"/>
      <c r="J59" s="83" t="str">
        <f>IF(A59="","",IF(OR(NOT(ISNUMBER(B59)),B59&lt;2027,B59&gt;2031,B59&lt;&gt;INT(B59)),"NĂM KHÔNG HỢP LỆ",IF(COUNTIFS($A$3:$A$202,A59,$B$3:$B$202,B59)&gt;1,"TRÙNG MÃ VTVL – NĂM",IF(I59="","CHƯA CHỌN TRẠNG THÁI",IF(NOT(OR(I59="Đang xây dựng",I59="Đã hoàn thành ở đơn vị",I59="Đã thẩm định",I59="Đã được quyết định")),"TRẠNG THÁI KHÔNG HỢP LỆ",IF(COUNTIFS('[454]8'!$A$3:$A$202,A59,'[454]8'!$L$3:$L$202,"Đã kiểm chứng",'[454]8'!$M$3:$M$202,"ĐẠT")&lt;&gt;1,"C59 CHƯA ĐƯỢC XÁC NHẬN",IF(COUNTIFS(DU_BAO_5_NAM!$A$3:$A$1002,A59,DU_BAO_5_NAM!$B$3:$B$1002,B59,DU_BAO_5_NAM!$I$3:$I$1002,"ĐẠT")&lt;&gt;1,"CHƯA CÓ DỰ BÁO NĂM ĐÃ KIỂM CHỨNG",IF(OR(C59="",D59="",G59="",H59=""),"THIẾU PHƯƠNG ÁN",IF(OR(M59="THIẾU GIẢI TRÌNH",M59="THIẾU NGƯỜI CÙNG ĐƠN VỊ TÍNH",M59="C/D PHẢI TÍNH THEO NGƯỜI",M59="SỐ NGƯỜI ÂM"),"CHƯA ĐỦ CĂN CỨ",IF(I59="Đang xây dựng","ĐANG XÂY DỰNG",IF(I59="Đã hoàn thành ở đơn vị","SẴN SÀNG THẨM ĐỊNH",IF(N59="","THIẾU VĂN BẢN THẨM ĐỊNH/QUYẾT ĐỊNH",IF(I59="Đã thẩm định","ĐÃ THẨM ĐỊNH","ĐÃ QUYẾT ĐỊNH")))))))))))))</f>
        <v/>
      </c>
      <c r="K59" s="86" t="str">
        <f>IF(A59="","",IFERROR(IF(INDEX('8. C3_NhuCau'!$G$3:$G$202,MATCH(A59,'8. C3_NhuCau'!$A$3:$A$202,0))="","",INDEX('8. C3_NhuCau'!$G$3:$G$202,MATCH(A59,'8. C3_NhuCau'!$A$3:$A$202,0))),""))</f>
        <v/>
      </c>
      <c r="L59" s="83" t="str">
        <f>IF(A59="","",IFERROR(IF(INDEX('8. C3_NhuCau'!$J$3:$J$202,MATCH(A59,'8. C3_NhuCau'!$A$3:$A$202,0))="","",INDEX('8. C3_NhuCau'!$J$3:$J$202,MATCH(A59,'8. C3_NhuCau'!$A$3:$A$202,0))),""))</f>
        <v/>
      </c>
      <c r="M59" s="126" t="str">
        <f t="shared" si="1"/>
        <v/>
      </c>
      <c r="N59" s="127"/>
    </row>
    <row r="60" spans="1:14" s="59" customFormat="1" ht="17.850000000000001" customHeight="1">
      <c r="A60" s="81"/>
      <c r="B60" s="81"/>
      <c r="C60" s="83" t="str">
        <f>IF(A60="","",IF(COUNTIFS(DU_BAO_5_NAM!$A$3:$A$1002,A60,DU_BAO_5_NAM!$B$3:$B$1002,B60,DU_BAO_5_NAM!$I$3:$I$1002,"ĐẠT")=1,SUMIFS(DU_BAO_5_NAM!$H$3:$H$1002,DU_BAO_5_NAM!$A$3:$A$1002,A60,DU_BAO_5_NAM!$B$3:$B$1002,B60,DU_BAO_5_NAM!$I$3:$I$1002,"ĐẠT"),""))</f>
        <v/>
      </c>
      <c r="D60" s="81"/>
      <c r="E60" s="81"/>
      <c r="F60" s="81"/>
      <c r="G60" s="81"/>
      <c r="H60" s="81"/>
      <c r="I60" s="81"/>
      <c r="J60" s="83" t="str">
        <f>IF(A60="","",IF(OR(NOT(ISNUMBER(B60)),B60&lt;2027,B60&gt;2031,B60&lt;&gt;INT(B60)),"NĂM KHÔNG HỢP LỆ",IF(COUNTIFS($A$3:$A$202,A60,$B$3:$B$202,B60)&gt;1,"TRÙNG MÃ VTVL – NĂM",IF(I60="","CHƯA CHỌN TRẠNG THÁI",IF(NOT(OR(I60="Đang xây dựng",I60="Đã hoàn thành ở đơn vị",I60="Đã thẩm định",I60="Đã được quyết định")),"TRẠNG THÁI KHÔNG HỢP LỆ",IF(COUNTIFS('[455]8'!$A$3:$A$202,A60,'[455]8'!$L$3:$L$202,"Đã kiểm chứng",'[455]8'!$M$3:$M$202,"ĐẠT")&lt;&gt;1,"C60 CHƯA ĐƯỢC XÁC NHẬN",IF(COUNTIFS(DU_BAO_5_NAM!$A$3:$A$1002,A60,DU_BAO_5_NAM!$B$3:$B$1002,B60,DU_BAO_5_NAM!$I$3:$I$1002,"ĐẠT")&lt;&gt;1,"CHƯA CÓ DỰ BÁO NĂM ĐÃ KIỂM CHỨNG",IF(OR(C60="",D60="",G60="",H60=""),"THIẾU PHƯƠNG ÁN",IF(OR(M60="THIẾU GIẢI TRÌNH",M60="THIẾU NGƯỜI CÙNG ĐƠN VỊ TÍNH",M60="C/D PHẢI TÍNH THEO NGƯỜI",M60="SỐ NGƯỜI ÂM"),"CHƯA ĐỦ CĂN CỨ",IF(I60="Đang xây dựng","ĐANG XÂY DỰNG",IF(I60="Đã hoàn thành ở đơn vị","SẴN SÀNG THẨM ĐỊNH",IF(N60="","THIẾU VĂN BẢN THẨM ĐỊNH/QUYẾT ĐỊNH",IF(I60="Đã thẩm định","ĐÃ THẨM ĐỊNH","ĐÃ QUYẾT ĐỊNH")))))))))))))</f>
        <v/>
      </c>
      <c r="K60" s="86" t="str">
        <f>IF(A60="","",IFERROR(IF(INDEX('8. C3_NhuCau'!$G$3:$G$202,MATCH(A60,'8. C3_NhuCau'!$A$3:$A$202,0))="","",INDEX('8. C3_NhuCau'!$G$3:$G$202,MATCH(A60,'8. C3_NhuCau'!$A$3:$A$202,0))),""))</f>
        <v/>
      </c>
      <c r="L60" s="83" t="str">
        <f>IF(A60="","",IFERROR(IF(INDEX('8. C3_NhuCau'!$J$3:$J$202,MATCH(A60,'8. C3_NhuCau'!$A$3:$A$202,0))="","",INDEX('8. C3_NhuCau'!$J$3:$J$202,MATCH(A60,'8. C3_NhuCau'!$A$3:$A$202,0))),""))</f>
        <v/>
      </c>
      <c r="M60" s="126" t="str">
        <f t="shared" si="1"/>
        <v/>
      </c>
      <c r="N60" s="127"/>
    </row>
    <row r="61" spans="1:14" s="59" customFormat="1" ht="17.850000000000001" customHeight="1">
      <c r="A61" s="81"/>
      <c r="B61" s="81"/>
      <c r="C61" s="83" t="str">
        <f>IF(A61="","",IF(COUNTIFS(DU_BAO_5_NAM!$A$3:$A$1002,A61,DU_BAO_5_NAM!$B$3:$B$1002,B61,DU_BAO_5_NAM!$I$3:$I$1002,"ĐẠT")=1,SUMIFS(DU_BAO_5_NAM!$H$3:$H$1002,DU_BAO_5_NAM!$A$3:$A$1002,A61,DU_BAO_5_NAM!$B$3:$B$1002,B61,DU_BAO_5_NAM!$I$3:$I$1002,"ĐẠT"),""))</f>
        <v/>
      </c>
      <c r="D61" s="81"/>
      <c r="E61" s="81"/>
      <c r="F61" s="81"/>
      <c r="G61" s="81"/>
      <c r="H61" s="81"/>
      <c r="I61" s="81"/>
      <c r="J61" s="83" t="str">
        <f>IF(A61="","",IF(OR(NOT(ISNUMBER(B61)),B61&lt;2027,B61&gt;2031,B61&lt;&gt;INT(B61)),"NĂM KHÔNG HỢP LỆ",IF(COUNTIFS($A$3:$A$202,A61,$B$3:$B$202,B61)&gt;1,"TRÙNG MÃ VTVL – NĂM",IF(I61="","CHƯA CHỌN TRẠNG THÁI",IF(NOT(OR(I61="Đang xây dựng",I61="Đã hoàn thành ở đơn vị",I61="Đã thẩm định",I61="Đã được quyết định")),"TRẠNG THÁI KHÔNG HỢP LỆ",IF(COUNTIFS('[456]8'!$A$3:$A$202,A61,'[456]8'!$L$3:$L$202,"Đã kiểm chứng",'[456]8'!$M$3:$M$202,"ĐẠT")&lt;&gt;1,"C61 CHƯA ĐƯỢC XÁC NHẬN",IF(COUNTIFS(DU_BAO_5_NAM!$A$3:$A$1002,A61,DU_BAO_5_NAM!$B$3:$B$1002,B61,DU_BAO_5_NAM!$I$3:$I$1002,"ĐẠT")&lt;&gt;1,"CHƯA CÓ DỰ BÁO NĂM ĐÃ KIỂM CHỨNG",IF(OR(C61="",D61="",G61="",H61=""),"THIẾU PHƯƠNG ÁN",IF(OR(M61="THIẾU GIẢI TRÌNH",M61="THIẾU NGƯỜI CÙNG ĐƠN VỊ TÍNH",M61="C/D PHẢI TÍNH THEO NGƯỜI",M61="SỐ NGƯỜI ÂM"),"CHƯA ĐỦ CĂN CỨ",IF(I61="Đang xây dựng","ĐANG XÂY DỰNG",IF(I61="Đã hoàn thành ở đơn vị","SẴN SÀNG THẨM ĐỊNH",IF(N61="","THIẾU VĂN BẢN THẨM ĐỊNH/QUYẾT ĐỊNH",IF(I61="Đã thẩm định","ĐÃ THẨM ĐỊNH","ĐÃ QUYẾT ĐỊNH")))))))))))))</f>
        <v/>
      </c>
      <c r="K61" s="86" t="str">
        <f>IF(A61="","",IFERROR(IF(INDEX('8. C3_NhuCau'!$G$3:$G$202,MATCH(A61,'8. C3_NhuCau'!$A$3:$A$202,0))="","",INDEX('8. C3_NhuCau'!$G$3:$G$202,MATCH(A61,'8. C3_NhuCau'!$A$3:$A$202,0))),""))</f>
        <v/>
      </c>
      <c r="L61" s="83" t="str">
        <f>IF(A61="","",IFERROR(IF(INDEX('8. C3_NhuCau'!$J$3:$J$202,MATCH(A61,'8. C3_NhuCau'!$A$3:$A$202,0))="","",INDEX('8. C3_NhuCau'!$J$3:$J$202,MATCH(A61,'8. C3_NhuCau'!$A$3:$A$202,0))),""))</f>
        <v/>
      </c>
      <c r="M61" s="126" t="str">
        <f t="shared" si="1"/>
        <v/>
      </c>
      <c r="N61" s="127"/>
    </row>
    <row r="62" spans="1:14" s="59" customFormat="1" ht="17.850000000000001" customHeight="1">
      <c r="A62" s="81"/>
      <c r="B62" s="81"/>
      <c r="C62" s="83" t="str">
        <f>IF(A62="","",IF(COUNTIFS(DU_BAO_5_NAM!$A$3:$A$1002,A62,DU_BAO_5_NAM!$B$3:$B$1002,B62,DU_BAO_5_NAM!$I$3:$I$1002,"ĐẠT")=1,SUMIFS(DU_BAO_5_NAM!$H$3:$H$1002,DU_BAO_5_NAM!$A$3:$A$1002,A62,DU_BAO_5_NAM!$B$3:$B$1002,B62,DU_BAO_5_NAM!$I$3:$I$1002,"ĐẠT"),""))</f>
        <v/>
      </c>
      <c r="D62" s="81"/>
      <c r="E62" s="81"/>
      <c r="F62" s="81"/>
      <c r="G62" s="81"/>
      <c r="H62" s="81"/>
      <c r="I62" s="81"/>
      <c r="J62" s="83" t="str">
        <f>IF(A62="","",IF(OR(NOT(ISNUMBER(B62)),B62&lt;2027,B62&gt;2031,B62&lt;&gt;INT(B62)),"NĂM KHÔNG HỢP LỆ",IF(COUNTIFS($A$3:$A$202,A62,$B$3:$B$202,B62)&gt;1,"TRÙNG MÃ VTVL – NĂM",IF(I62="","CHƯA CHỌN TRẠNG THÁI",IF(NOT(OR(I62="Đang xây dựng",I62="Đã hoàn thành ở đơn vị",I62="Đã thẩm định",I62="Đã được quyết định")),"TRẠNG THÁI KHÔNG HỢP LỆ",IF(COUNTIFS('[457]8'!$A$3:$A$202,A62,'[457]8'!$L$3:$L$202,"Đã kiểm chứng",'[457]8'!$M$3:$M$202,"ĐẠT")&lt;&gt;1,"C62 CHƯA ĐƯỢC XÁC NHẬN",IF(COUNTIFS(DU_BAO_5_NAM!$A$3:$A$1002,A62,DU_BAO_5_NAM!$B$3:$B$1002,B62,DU_BAO_5_NAM!$I$3:$I$1002,"ĐẠT")&lt;&gt;1,"CHƯA CÓ DỰ BÁO NĂM ĐÃ KIỂM CHỨNG",IF(OR(C62="",D62="",G62="",H62=""),"THIẾU PHƯƠNG ÁN",IF(OR(M62="THIẾU GIẢI TRÌNH",M62="THIẾU NGƯỜI CÙNG ĐƠN VỊ TÍNH",M62="C/D PHẢI TÍNH THEO NGƯỜI",M62="SỐ NGƯỜI ÂM"),"CHƯA ĐỦ CĂN CỨ",IF(I62="Đang xây dựng","ĐANG XÂY DỰNG",IF(I62="Đã hoàn thành ở đơn vị","SẴN SÀNG THẨM ĐỊNH",IF(N62="","THIẾU VĂN BẢN THẨM ĐỊNH/QUYẾT ĐỊNH",IF(I62="Đã thẩm định","ĐÃ THẨM ĐỊNH","ĐÃ QUYẾT ĐỊNH")))))))))))))</f>
        <v/>
      </c>
      <c r="K62" s="86" t="str">
        <f>IF(A62="","",IFERROR(IF(INDEX('8. C3_NhuCau'!$G$3:$G$202,MATCH(A62,'8. C3_NhuCau'!$A$3:$A$202,0))="","",INDEX('8. C3_NhuCau'!$G$3:$G$202,MATCH(A62,'8. C3_NhuCau'!$A$3:$A$202,0))),""))</f>
        <v/>
      </c>
      <c r="L62" s="83" t="str">
        <f>IF(A62="","",IFERROR(IF(INDEX('8. C3_NhuCau'!$J$3:$J$202,MATCH(A62,'8. C3_NhuCau'!$A$3:$A$202,0))="","",INDEX('8. C3_NhuCau'!$J$3:$J$202,MATCH(A62,'8. C3_NhuCau'!$A$3:$A$202,0))),""))</f>
        <v/>
      </c>
      <c r="M62" s="126" t="str">
        <f t="shared" si="1"/>
        <v/>
      </c>
      <c r="N62" s="127"/>
    </row>
    <row r="63" spans="1:14" s="59" customFormat="1" ht="17.850000000000001" customHeight="1">
      <c r="A63" s="81"/>
      <c r="B63" s="81"/>
      <c r="C63" s="83" t="str">
        <f>IF(A63="","",IF(COUNTIFS(DU_BAO_5_NAM!$A$3:$A$1002,A63,DU_BAO_5_NAM!$B$3:$B$1002,B63,DU_BAO_5_NAM!$I$3:$I$1002,"ĐẠT")=1,SUMIFS(DU_BAO_5_NAM!$H$3:$H$1002,DU_BAO_5_NAM!$A$3:$A$1002,A63,DU_BAO_5_NAM!$B$3:$B$1002,B63,DU_BAO_5_NAM!$I$3:$I$1002,"ĐẠT"),""))</f>
        <v/>
      </c>
      <c r="D63" s="81"/>
      <c r="E63" s="81"/>
      <c r="F63" s="81"/>
      <c r="G63" s="81"/>
      <c r="H63" s="81"/>
      <c r="I63" s="81"/>
      <c r="J63" s="83" t="str">
        <f>IF(A63="","",IF(OR(NOT(ISNUMBER(B63)),B63&lt;2027,B63&gt;2031,B63&lt;&gt;INT(B63)),"NĂM KHÔNG HỢP LỆ",IF(COUNTIFS($A$3:$A$202,A63,$B$3:$B$202,B63)&gt;1,"TRÙNG MÃ VTVL – NĂM",IF(I63="","CHƯA CHỌN TRẠNG THÁI",IF(NOT(OR(I63="Đang xây dựng",I63="Đã hoàn thành ở đơn vị",I63="Đã thẩm định",I63="Đã được quyết định")),"TRẠNG THÁI KHÔNG HỢP LỆ",IF(COUNTIFS('[458]8'!$A$3:$A$202,A63,'[458]8'!$L$3:$L$202,"Đã kiểm chứng",'[458]8'!$M$3:$M$202,"ĐẠT")&lt;&gt;1,"C63 CHƯA ĐƯỢC XÁC NHẬN",IF(COUNTIFS(DU_BAO_5_NAM!$A$3:$A$1002,A63,DU_BAO_5_NAM!$B$3:$B$1002,B63,DU_BAO_5_NAM!$I$3:$I$1002,"ĐẠT")&lt;&gt;1,"CHƯA CÓ DỰ BÁO NĂM ĐÃ KIỂM CHỨNG",IF(OR(C63="",D63="",G63="",H63=""),"THIẾU PHƯƠNG ÁN",IF(OR(M63="THIẾU GIẢI TRÌNH",M63="THIẾU NGƯỜI CÙNG ĐƠN VỊ TÍNH",M63="C/D PHẢI TÍNH THEO NGƯỜI",M63="SỐ NGƯỜI ÂM"),"CHƯA ĐỦ CĂN CỨ",IF(I63="Đang xây dựng","ĐANG XÂY DỰNG",IF(I63="Đã hoàn thành ở đơn vị","SẴN SÀNG THẨM ĐỊNH",IF(N63="","THIẾU VĂN BẢN THẨM ĐỊNH/QUYẾT ĐỊNH",IF(I63="Đã thẩm định","ĐÃ THẨM ĐỊNH","ĐÃ QUYẾT ĐỊNH")))))))))))))</f>
        <v/>
      </c>
      <c r="K63" s="86" t="str">
        <f>IF(A63="","",IFERROR(IF(INDEX('8. C3_NhuCau'!$G$3:$G$202,MATCH(A63,'8. C3_NhuCau'!$A$3:$A$202,0))="","",INDEX('8. C3_NhuCau'!$G$3:$G$202,MATCH(A63,'8. C3_NhuCau'!$A$3:$A$202,0))),""))</f>
        <v/>
      </c>
      <c r="L63" s="83" t="str">
        <f>IF(A63="","",IFERROR(IF(INDEX('8. C3_NhuCau'!$J$3:$J$202,MATCH(A63,'8. C3_NhuCau'!$A$3:$A$202,0))="","",INDEX('8. C3_NhuCau'!$J$3:$J$202,MATCH(A63,'8. C3_NhuCau'!$A$3:$A$202,0))),""))</f>
        <v/>
      </c>
      <c r="M63" s="126" t="str">
        <f t="shared" si="1"/>
        <v/>
      </c>
      <c r="N63" s="127"/>
    </row>
    <row r="64" spans="1:14" s="59" customFormat="1" ht="17.850000000000001" customHeight="1">
      <c r="A64" s="81"/>
      <c r="B64" s="81"/>
      <c r="C64" s="83" t="str">
        <f>IF(A64="","",IF(COUNTIFS(DU_BAO_5_NAM!$A$3:$A$1002,A64,DU_BAO_5_NAM!$B$3:$B$1002,B64,DU_BAO_5_NAM!$I$3:$I$1002,"ĐẠT")=1,SUMIFS(DU_BAO_5_NAM!$H$3:$H$1002,DU_BAO_5_NAM!$A$3:$A$1002,A64,DU_BAO_5_NAM!$B$3:$B$1002,B64,DU_BAO_5_NAM!$I$3:$I$1002,"ĐẠT"),""))</f>
        <v/>
      </c>
      <c r="D64" s="81"/>
      <c r="E64" s="81"/>
      <c r="F64" s="81"/>
      <c r="G64" s="81"/>
      <c r="H64" s="81"/>
      <c r="I64" s="81"/>
      <c r="J64" s="83" t="str">
        <f>IF(A64="","",IF(OR(NOT(ISNUMBER(B64)),B64&lt;2027,B64&gt;2031,B64&lt;&gt;INT(B64)),"NĂM KHÔNG HỢP LỆ",IF(COUNTIFS($A$3:$A$202,A64,$B$3:$B$202,B64)&gt;1,"TRÙNG MÃ VTVL – NĂM",IF(I64="","CHƯA CHỌN TRẠNG THÁI",IF(NOT(OR(I64="Đang xây dựng",I64="Đã hoàn thành ở đơn vị",I64="Đã thẩm định",I64="Đã được quyết định")),"TRẠNG THÁI KHÔNG HỢP LỆ",IF(COUNTIFS('[459]8'!$A$3:$A$202,A64,'[459]8'!$L$3:$L$202,"Đã kiểm chứng",'[459]8'!$M$3:$M$202,"ĐẠT")&lt;&gt;1,"C64 CHƯA ĐƯỢC XÁC NHẬN",IF(COUNTIFS(DU_BAO_5_NAM!$A$3:$A$1002,A64,DU_BAO_5_NAM!$B$3:$B$1002,B64,DU_BAO_5_NAM!$I$3:$I$1002,"ĐẠT")&lt;&gt;1,"CHƯA CÓ DỰ BÁO NĂM ĐÃ KIỂM CHỨNG",IF(OR(C64="",D64="",G64="",H64=""),"THIẾU PHƯƠNG ÁN",IF(OR(M64="THIẾU GIẢI TRÌNH",M64="THIẾU NGƯỜI CÙNG ĐƠN VỊ TÍNH",M64="C/D PHẢI TÍNH THEO NGƯỜI",M64="SỐ NGƯỜI ÂM"),"CHƯA ĐỦ CĂN CỨ",IF(I64="Đang xây dựng","ĐANG XÂY DỰNG",IF(I64="Đã hoàn thành ở đơn vị","SẴN SÀNG THẨM ĐỊNH",IF(N64="","THIẾU VĂN BẢN THẨM ĐỊNH/QUYẾT ĐỊNH",IF(I64="Đã thẩm định","ĐÃ THẨM ĐỊNH","ĐÃ QUYẾT ĐỊNH")))))))))))))</f>
        <v/>
      </c>
      <c r="K64" s="86" t="str">
        <f>IF(A64="","",IFERROR(IF(INDEX('8. C3_NhuCau'!$G$3:$G$202,MATCH(A64,'8. C3_NhuCau'!$A$3:$A$202,0))="","",INDEX('8. C3_NhuCau'!$G$3:$G$202,MATCH(A64,'8. C3_NhuCau'!$A$3:$A$202,0))),""))</f>
        <v/>
      </c>
      <c r="L64" s="83" t="str">
        <f>IF(A64="","",IFERROR(IF(INDEX('8. C3_NhuCau'!$J$3:$J$202,MATCH(A64,'8. C3_NhuCau'!$A$3:$A$202,0))="","",INDEX('8. C3_NhuCau'!$J$3:$J$202,MATCH(A64,'8. C3_NhuCau'!$A$3:$A$202,0))),""))</f>
        <v/>
      </c>
      <c r="M64" s="126" t="str">
        <f t="shared" si="1"/>
        <v/>
      </c>
      <c r="N64" s="127"/>
    </row>
    <row r="65" spans="1:14" s="59" customFormat="1" ht="17.850000000000001" customHeight="1">
      <c r="A65" s="81"/>
      <c r="B65" s="81"/>
      <c r="C65" s="83" t="str">
        <f>IF(A65="","",IF(COUNTIFS(DU_BAO_5_NAM!$A$3:$A$1002,A65,DU_BAO_5_NAM!$B$3:$B$1002,B65,DU_BAO_5_NAM!$I$3:$I$1002,"ĐẠT")=1,SUMIFS(DU_BAO_5_NAM!$H$3:$H$1002,DU_BAO_5_NAM!$A$3:$A$1002,A65,DU_BAO_5_NAM!$B$3:$B$1002,B65,DU_BAO_5_NAM!$I$3:$I$1002,"ĐẠT"),""))</f>
        <v/>
      </c>
      <c r="D65" s="81"/>
      <c r="E65" s="81"/>
      <c r="F65" s="81"/>
      <c r="G65" s="81"/>
      <c r="H65" s="81"/>
      <c r="I65" s="81"/>
      <c r="J65" s="83" t="str">
        <f>IF(A65="","",IF(OR(NOT(ISNUMBER(B65)),B65&lt;2027,B65&gt;2031,B65&lt;&gt;INT(B65)),"NĂM KHÔNG HỢP LỆ",IF(COUNTIFS($A$3:$A$202,A65,$B$3:$B$202,B65)&gt;1,"TRÙNG MÃ VTVL – NĂM",IF(I65="","CHƯA CHỌN TRẠNG THÁI",IF(NOT(OR(I65="Đang xây dựng",I65="Đã hoàn thành ở đơn vị",I65="Đã thẩm định",I65="Đã được quyết định")),"TRẠNG THÁI KHÔNG HỢP LỆ",IF(COUNTIFS('[460]8'!$A$3:$A$202,A65,'[460]8'!$L$3:$L$202,"Đã kiểm chứng",'[460]8'!$M$3:$M$202,"ĐẠT")&lt;&gt;1,"C65 CHƯA ĐƯỢC XÁC NHẬN",IF(COUNTIFS(DU_BAO_5_NAM!$A$3:$A$1002,A65,DU_BAO_5_NAM!$B$3:$B$1002,B65,DU_BAO_5_NAM!$I$3:$I$1002,"ĐẠT")&lt;&gt;1,"CHƯA CÓ DỰ BÁO NĂM ĐÃ KIỂM CHỨNG",IF(OR(C65="",D65="",G65="",H65=""),"THIẾU PHƯƠNG ÁN",IF(OR(M65="THIẾU GIẢI TRÌNH",M65="THIẾU NGƯỜI CÙNG ĐƠN VỊ TÍNH",M65="C/D PHẢI TÍNH THEO NGƯỜI",M65="SỐ NGƯỜI ÂM"),"CHƯA ĐỦ CĂN CỨ",IF(I65="Đang xây dựng","ĐANG XÂY DỰNG",IF(I65="Đã hoàn thành ở đơn vị","SẴN SÀNG THẨM ĐỊNH",IF(N65="","THIẾU VĂN BẢN THẨM ĐỊNH/QUYẾT ĐỊNH",IF(I65="Đã thẩm định","ĐÃ THẨM ĐỊNH","ĐÃ QUYẾT ĐỊNH")))))))))))))</f>
        <v/>
      </c>
      <c r="K65" s="86" t="str">
        <f>IF(A65="","",IFERROR(IF(INDEX('8. C3_NhuCau'!$G$3:$G$202,MATCH(A65,'8. C3_NhuCau'!$A$3:$A$202,0))="","",INDEX('8. C3_NhuCau'!$G$3:$G$202,MATCH(A65,'8. C3_NhuCau'!$A$3:$A$202,0))),""))</f>
        <v/>
      </c>
      <c r="L65" s="83" t="str">
        <f>IF(A65="","",IFERROR(IF(INDEX('8. C3_NhuCau'!$J$3:$J$202,MATCH(A65,'8. C3_NhuCau'!$A$3:$A$202,0))="","",INDEX('8. C3_NhuCau'!$J$3:$J$202,MATCH(A65,'8. C3_NhuCau'!$A$3:$A$202,0))),""))</f>
        <v/>
      </c>
      <c r="M65" s="126" t="str">
        <f t="shared" si="1"/>
        <v/>
      </c>
      <c r="N65" s="127"/>
    </row>
    <row r="66" spans="1:14" s="59" customFormat="1" ht="17.850000000000001" customHeight="1">
      <c r="A66" s="81"/>
      <c r="B66" s="81"/>
      <c r="C66" s="83" t="str">
        <f>IF(A66="","",IF(COUNTIFS(DU_BAO_5_NAM!$A$3:$A$1002,A66,DU_BAO_5_NAM!$B$3:$B$1002,B66,DU_BAO_5_NAM!$I$3:$I$1002,"ĐẠT")=1,SUMIFS(DU_BAO_5_NAM!$H$3:$H$1002,DU_BAO_5_NAM!$A$3:$A$1002,A66,DU_BAO_5_NAM!$B$3:$B$1002,B66,DU_BAO_5_NAM!$I$3:$I$1002,"ĐẠT"),""))</f>
        <v/>
      </c>
      <c r="D66" s="81"/>
      <c r="E66" s="81"/>
      <c r="F66" s="81"/>
      <c r="G66" s="81"/>
      <c r="H66" s="81"/>
      <c r="I66" s="81"/>
      <c r="J66" s="83" t="str">
        <f>IF(A66="","",IF(OR(NOT(ISNUMBER(B66)),B66&lt;2027,B66&gt;2031,B66&lt;&gt;INT(B66)),"NĂM KHÔNG HỢP LỆ",IF(COUNTIFS($A$3:$A$202,A66,$B$3:$B$202,B66)&gt;1,"TRÙNG MÃ VTVL – NĂM",IF(I66="","CHƯA CHỌN TRẠNG THÁI",IF(NOT(OR(I66="Đang xây dựng",I66="Đã hoàn thành ở đơn vị",I66="Đã thẩm định",I66="Đã được quyết định")),"TRẠNG THÁI KHÔNG HỢP LỆ",IF(COUNTIFS('[461]8'!$A$3:$A$202,A66,'[461]8'!$L$3:$L$202,"Đã kiểm chứng",'[461]8'!$M$3:$M$202,"ĐẠT")&lt;&gt;1,"C66 CHƯA ĐƯỢC XÁC NHẬN",IF(COUNTIFS(DU_BAO_5_NAM!$A$3:$A$1002,A66,DU_BAO_5_NAM!$B$3:$B$1002,B66,DU_BAO_5_NAM!$I$3:$I$1002,"ĐẠT")&lt;&gt;1,"CHƯA CÓ DỰ BÁO NĂM ĐÃ KIỂM CHỨNG",IF(OR(C66="",D66="",G66="",H66=""),"THIẾU PHƯƠNG ÁN",IF(OR(M66="THIẾU GIẢI TRÌNH",M66="THIẾU NGƯỜI CÙNG ĐƠN VỊ TÍNH",M66="C/D PHẢI TÍNH THEO NGƯỜI",M66="SỐ NGƯỜI ÂM"),"CHƯA ĐỦ CĂN CỨ",IF(I66="Đang xây dựng","ĐANG XÂY DỰNG",IF(I66="Đã hoàn thành ở đơn vị","SẴN SÀNG THẨM ĐỊNH",IF(N66="","THIẾU VĂN BẢN THẨM ĐỊNH/QUYẾT ĐỊNH",IF(I66="Đã thẩm định","ĐÃ THẨM ĐỊNH","ĐÃ QUYẾT ĐỊNH")))))))))))))</f>
        <v/>
      </c>
      <c r="K66" s="86" t="str">
        <f>IF(A66="","",IFERROR(IF(INDEX('8. C3_NhuCau'!$G$3:$G$202,MATCH(A66,'8. C3_NhuCau'!$A$3:$A$202,0))="","",INDEX('8. C3_NhuCau'!$G$3:$G$202,MATCH(A66,'8. C3_NhuCau'!$A$3:$A$202,0))),""))</f>
        <v/>
      </c>
      <c r="L66" s="83" t="str">
        <f>IF(A66="","",IFERROR(IF(INDEX('8. C3_NhuCau'!$J$3:$J$202,MATCH(A66,'8. C3_NhuCau'!$A$3:$A$202,0))="","",INDEX('8. C3_NhuCau'!$J$3:$J$202,MATCH(A66,'8. C3_NhuCau'!$A$3:$A$202,0))),""))</f>
        <v/>
      </c>
      <c r="M66" s="126" t="str">
        <f t="shared" si="1"/>
        <v/>
      </c>
      <c r="N66" s="127"/>
    </row>
    <row r="67" spans="1:14" s="59" customFormat="1" ht="17.850000000000001" customHeight="1">
      <c r="A67" s="81"/>
      <c r="B67" s="81"/>
      <c r="C67" s="83" t="str">
        <f>IF(A67="","",IF(COUNTIFS(DU_BAO_5_NAM!$A$3:$A$1002,A67,DU_BAO_5_NAM!$B$3:$B$1002,B67,DU_BAO_5_NAM!$I$3:$I$1002,"ĐẠT")=1,SUMIFS(DU_BAO_5_NAM!$H$3:$H$1002,DU_BAO_5_NAM!$A$3:$A$1002,A67,DU_BAO_5_NAM!$B$3:$B$1002,B67,DU_BAO_5_NAM!$I$3:$I$1002,"ĐẠT"),""))</f>
        <v/>
      </c>
      <c r="D67" s="81"/>
      <c r="E67" s="81"/>
      <c r="F67" s="81"/>
      <c r="G67" s="81"/>
      <c r="H67" s="81"/>
      <c r="I67" s="81"/>
      <c r="J67" s="83" t="str">
        <f>IF(A67="","",IF(OR(NOT(ISNUMBER(B67)),B67&lt;2027,B67&gt;2031,B67&lt;&gt;INT(B67)),"NĂM KHÔNG HỢP LỆ",IF(COUNTIFS($A$3:$A$202,A67,$B$3:$B$202,B67)&gt;1,"TRÙNG MÃ VTVL – NĂM",IF(I67="","CHƯA CHỌN TRẠNG THÁI",IF(NOT(OR(I67="Đang xây dựng",I67="Đã hoàn thành ở đơn vị",I67="Đã thẩm định",I67="Đã được quyết định")),"TRẠNG THÁI KHÔNG HỢP LỆ",IF(COUNTIFS('[462]8'!$A$3:$A$202,A67,'[462]8'!$L$3:$L$202,"Đã kiểm chứng",'[462]8'!$M$3:$M$202,"ĐẠT")&lt;&gt;1,"C67 CHƯA ĐƯỢC XÁC NHẬN",IF(COUNTIFS(DU_BAO_5_NAM!$A$3:$A$1002,A67,DU_BAO_5_NAM!$B$3:$B$1002,B67,DU_BAO_5_NAM!$I$3:$I$1002,"ĐẠT")&lt;&gt;1,"CHƯA CÓ DỰ BÁO NĂM ĐÃ KIỂM CHỨNG",IF(OR(C67="",D67="",G67="",H67=""),"THIẾU PHƯƠNG ÁN",IF(OR(M67="THIẾU GIẢI TRÌNH",M67="THIẾU NGƯỜI CÙNG ĐƠN VỊ TÍNH",M67="C/D PHẢI TÍNH THEO NGƯỜI",M67="SỐ NGƯỜI ÂM"),"CHƯA ĐỦ CĂN CỨ",IF(I67="Đang xây dựng","ĐANG XÂY DỰNG",IF(I67="Đã hoàn thành ở đơn vị","SẴN SÀNG THẨM ĐỊNH",IF(N67="","THIẾU VĂN BẢN THẨM ĐỊNH/QUYẾT ĐỊNH",IF(I67="Đã thẩm định","ĐÃ THẨM ĐỊNH","ĐÃ QUYẾT ĐỊNH")))))))))))))</f>
        <v/>
      </c>
      <c r="K67" s="86" t="str">
        <f>IF(A67="","",IFERROR(IF(INDEX('8. C3_NhuCau'!$G$3:$G$202,MATCH(A67,'8. C3_NhuCau'!$A$3:$A$202,0))="","",INDEX('8. C3_NhuCau'!$G$3:$G$202,MATCH(A67,'8. C3_NhuCau'!$A$3:$A$202,0))),""))</f>
        <v/>
      </c>
      <c r="L67" s="83" t="str">
        <f>IF(A67="","",IFERROR(IF(INDEX('8. C3_NhuCau'!$J$3:$J$202,MATCH(A67,'8. C3_NhuCau'!$A$3:$A$202,0))="","",INDEX('8. C3_NhuCau'!$J$3:$J$202,MATCH(A67,'8. C3_NhuCau'!$A$3:$A$202,0))),""))</f>
        <v/>
      </c>
      <c r="M67" s="126" t="str">
        <f t="shared" ref="M67:M98" si="2">IF(A67="","",IF(H67="","THIẾU GIẢI TRÌNH",IF(C67="","CHƯA CÓ DỰ BÁO NĂM",IF(D67="","THIẾU NGƯỜI CÙNG ĐƠN VỊ TÍNH",IF(OR(NOT(ISNUMBER(C67)),NOT(ISNUMBER(D67))),"C/D PHẢI TÍNH THEO NGƯỜI",IF(OR(C67&lt;0,D67&lt;0),"SỐ NGƯỜI ÂM",IF(AND(L67&lt;&gt;"",C67&lt;&gt;L67),"THAY ĐỔI SO VỚI NĂM CƠ SỞ – CÓ DỰ BÁO","ĐỐI CHIẾU XONG")))))))</f>
        <v/>
      </c>
      <c r="N67" s="127"/>
    </row>
    <row r="68" spans="1:14" s="59" customFormat="1" ht="17.850000000000001" customHeight="1">
      <c r="A68" s="81"/>
      <c r="B68" s="81"/>
      <c r="C68" s="83" t="str">
        <f>IF(A68="","",IF(COUNTIFS(DU_BAO_5_NAM!$A$3:$A$1002,A68,DU_BAO_5_NAM!$B$3:$B$1002,B68,DU_BAO_5_NAM!$I$3:$I$1002,"ĐẠT")=1,SUMIFS(DU_BAO_5_NAM!$H$3:$H$1002,DU_BAO_5_NAM!$A$3:$A$1002,A68,DU_BAO_5_NAM!$B$3:$B$1002,B68,DU_BAO_5_NAM!$I$3:$I$1002,"ĐẠT"),""))</f>
        <v/>
      </c>
      <c r="D68" s="81"/>
      <c r="E68" s="81"/>
      <c r="F68" s="81"/>
      <c r="G68" s="81"/>
      <c r="H68" s="81"/>
      <c r="I68" s="81"/>
      <c r="J68" s="83" t="str">
        <f>IF(A68="","",IF(OR(NOT(ISNUMBER(B68)),B68&lt;2027,B68&gt;2031,B68&lt;&gt;INT(B68)),"NĂM KHÔNG HỢP LỆ",IF(COUNTIFS($A$3:$A$202,A68,$B$3:$B$202,B68)&gt;1,"TRÙNG MÃ VTVL – NĂM",IF(I68="","CHƯA CHỌN TRẠNG THÁI",IF(NOT(OR(I68="Đang xây dựng",I68="Đã hoàn thành ở đơn vị",I68="Đã thẩm định",I68="Đã được quyết định")),"TRẠNG THÁI KHÔNG HỢP LỆ",IF(COUNTIFS('[463]8'!$A$3:$A$202,A68,'[463]8'!$L$3:$L$202,"Đã kiểm chứng",'[463]8'!$M$3:$M$202,"ĐẠT")&lt;&gt;1,"C68 CHƯA ĐƯỢC XÁC NHẬN",IF(COUNTIFS(DU_BAO_5_NAM!$A$3:$A$1002,A68,DU_BAO_5_NAM!$B$3:$B$1002,B68,DU_BAO_5_NAM!$I$3:$I$1002,"ĐẠT")&lt;&gt;1,"CHƯA CÓ DỰ BÁO NĂM ĐÃ KIỂM CHỨNG",IF(OR(C68="",D68="",G68="",H68=""),"THIẾU PHƯƠNG ÁN",IF(OR(M68="THIẾU GIẢI TRÌNH",M68="THIẾU NGƯỜI CÙNG ĐƠN VỊ TÍNH",M68="C/D PHẢI TÍNH THEO NGƯỜI",M68="SỐ NGƯỜI ÂM"),"CHƯA ĐỦ CĂN CỨ",IF(I68="Đang xây dựng","ĐANG XÂY DỰNG",IF(I68="Đã hoàn thành ở đơn vị","SẴN SÀNG THẨM ĐỊNH",IF(N68="","THIẾU VĂN BẢN THẨM ĐỊNH/QUYẾT ĐỊNH",IF(I68="Đã thẩm định","ĐÃ THẨM ĐỊNH","ĐÃ QUYẾT ĐỊNH")))))))))))))</f>
        <v/>
      </c>
      <c r="K68" s="86" t="str">
        <f>IF(A68="","",IFERROR(IF(INDEX('8. C3_NhuCau'!$G$3:$G$202,MATCH(A68,'8. C3_NhuCau'!$A$3:$A$202,0))="","",INDEX('8. C3_NhuCau'!$G$3:$G$202,MATCH(A68,'8. C3_NhuCau'!$A$3:$A$202,0))),""))</f>
        <v/>
      </c>
      <c r="L68" s="83" t="str">
        <f>IF(A68="","",IFERROR(IF(INDEX('8. C3_NhuCau'!$J$3:$J$202,MATCH(A68,'8. C3_NhuCau'!$A$3:$A$202,0))="","",INDEX('8. C3_NhuCau'!$J$3:$J$202,MATCH(A68,'8. C3_NhuCau'!$A$3:$A$202,0))),""))</f>
        <v/>
      </c>
      <c r="M68" s="126" t="str">
        <f t="shared" si="2"/>
        <v/>
      </c>
      <c r="N68" s="127"/>
    </row>
    <row r="69" spans="1:14" s="59" customFormat="1" ht="17.850000000000001" customHeight="1">
      <c r="A69" s="81"/>
      <c r="B69" s="81"/>
      <c r="C69" s="83" t="str">
        <f>IF(A69="","",IF(COUNTIFS(DU_BAO_5_NAM!$A$3:$A$1002,A69,DU_BAO_5_NAM!$B$3:$B$1002,B69,DU_BAO_5_NAM!$I$3:$I$1002,"ĐẠT")=1,SUMIFS(DU_BAO_5_NAM!$H$3:$H$1002,DU_BAO_5_NAM!$A$3:$A$1002,A69,DU_BAO_5_NAM!$B$3:$B$1002,B69,DU_BAO_5_NAM!$I$3:$I$1002,"ĐẠT"),""))</f>
        <v/>
      </c>
      <c r="D69" s="81"/>
      <c r="E69" s="81"/>
      <c r="F69" s="81"/>
      <c r="G69" s="81"/>
      <c r="H69" s="81"/>
      <c r="I69" s="81"/>
      <c r="J69" s="83" t="str">
        <f>IF(A69="","",IF(OR(NOT(ISNUMBER(B69)),B69&lt;2027,B69&gt;2031,B69&lt;&gt;INT(B69)),"NĂM KHÔNG HỢP LỆ",IF(COUNTIFS($A$3:$A$202,A69,$B$3:$B$202,B69)&gt;1,"TRÙNG MÃ VTVL – NĂM",IF(I69="","CHƯA CHỌN TRẠNG THÁI",IF(NOT(OR(I69="Đang xây dựng",I69="Đã hoàn thành ở đơn vị",I69="Đã thẩm định",I69="Đã được quyết định")),"TRẠNG THÁI KHÔNG HỢP LỆ",IF(COUNTIFS('[464]8'!$A$3:$A$202,A69,'[464]8'!$L$3:$L$202,"Đã kiểm chứng",'[464]8'!$M$3:$M$202,"ĐẠT")&lt;&gt;1,"C69 CHƯA ĐƯỢC XÁC NHẬN",IF(COUNTIFS(DU_BAO_5_NAM!$A$3:$A$1002,A69,DU_BAO_5_NAM!$B$3:$B$1002,B69,DU_BAO_5_NAM!$I$3:$I$1002,"ĐẠT")&lt;&gt;1,"CHƯA CÓ DỰ BÁO NĂM ĐÃ KIỂM CHỨNG",IF(OR(C69="",D69="",G69="",H69=""),"THIẾU PHƯƠNG ÁN",IF(OR(M69="THIẾU GIẢI TRÌNH",M69="THIẾU NGƯỜI CÙNG ĐƠN VỊ TÍNH",M69="C/D PHẢI TÍNH THEO NGƯỜI",M69="SỐ NGƯỜI ÂM"),"CHƯA ĐỦ CĂN CỨ",IF(I69="Đang xây dựng","ĐANG XÂY DỰNG",IF(I69="Đã hoàn thành ở đơn vị","SẴN SÀNG THẨM ĐỊNH",IF(N69="","THIẾU VĂN BẢN THẨM ĐỊNH/QUYẾT ĐỊNH",IF(I69="Đã thẩm định","ĐÃ THẨM ĐỊNH","ĐÃ QUYẾT ĐỊNH")))))))))))))</f>
        <v/>
      </c>
      <c r="K69" s="86" t="str">
        <f>IF(A69="","",IFERROR(IF(INDEX('8. C3_NhuCau'!$G$3:$G$202,MATCH(A69,'8. C3_NhuCau'!$A$3:$A$202,0))="","",INDEX('8. C3_NhuCau'!$G$3:$G$202,MATCH(A69,'8. C3_NhuCau'!$A$3:$A$202,0))),""))</f>
        <v/>
      </c>
      <c r="L69" s="83" t="str">
        <f>IF(A69="","",IFERROR(IF(INDEX('8. C3_NhuCau'!$J$3:$J$202,MATCH(A69,'8. C3_NhuCau'!$A$3:$A$202,0))="","",INDEX('8. C3_NhuCau'!$J$3:$J$202,MATCH(A69,'8. C3_NhuCau'!$A$3:$A$202,0))),""))</f>
        <v/>
      </c>
      <c r="M69" s="126" t="str">
        <f t="shared" si="2"/>
        <v/>
      </c>
      <c r="N69" s="127"/>
    </row>
    <row r="70" spans="1:14" s="59" customFormat="1" ht="17.850000000000001" customHeight="1">
      <c r="A70" s="81"/>
      <c r="B70" s="81"/>
      <c r="C70" s="83" t="str">
        <f>IF(A70="","",IF(COUNTIFS(DU_BAO_5_NAM!$A$3:$A$1002,A70,DU_BAO_5_NAM!$B$3:$B$1002,B70,DU_BAO_5_NAM!$I$3:$I$1002,"ĐẠT")=1,SUMIFS(DU_BAO_5_NAM!$H$3:$H$1002,DU_BAO_5_NAM!$A$3:$A$1002,A70,DU_BAO_5_NAM!$B$3:$B$1002,B70,DU_BAO_5_NAM!$I$3:$I$1002,"ĐẠT"),""))</f>
        <v/>
      </c>
      <c r="D70" s="81"/>
      <c r="E70" s="81"/>
      <c r="F70" s="81"/>
      <c r="G70" s="81"/>
      <c r="H70" s="81"/>
      <c r="I70" s="81"/>
      <c r="J70" s="83" t="str">
        <f>IF(A70="","",IF(OR(NOT(ISNUMBER(B70)),B70&lt;2027,B70&gt;2031,B70&lt;&gt;INT(B70)),"NĂM KHÔNG HỢP LỆ",IF(COUNTIFS($A$3:$A$202,A70,$B$3:$B$202,B70)&gt;1,"TRÙNG MÃ VTVL – NĂM",IF(I70="","CHƯA CHỌN TRẠNG THÁI",IF(NOT(OR(I70="Đang xây dựng",I70="Đã hoàn thành ở đơn vị",I70="Đã thẩm định",I70="Đã được quyết định")),"TRẠNG THÁI KHÔNG HỢP LỆ",IF(COUNTIFS('[465]8'!$A$3:$A$202,A70,'[465]8'!$L$3:$L$202,"Đã kiểm chứng",'[465]8'!$M$3:$M$202,"ĐẠT")&lt;&gt;1,"C70 CHƯA ĐƯỢC XÁC NHẬN",IF(COUNTIFS(DU_BAO_5_NAM!$A$3:$A$1002,A70,DU_BAO_5_NAM!$B$3:$B$1002,B70,DU_BAO_5_NAM!$I$3:$I$1002,"ĐẠT")&lt;&gt;1,"CHƯA CÓ DỰ BÁO NĂM ĐÃ KIỂM CHỨNG",IF(OR(C70="",D70="",G70="",H70=""),"THIẾU PHƯƠNG ÁN",IF(OR(M70="THIẾU GIẢI TRÌNH",M70="THIẾU NGƯỜI CÙNG ĐƠN VỊ TÍNH",M70="C/D PHẢI TÍNH THEO NGƯỜI",M70="SỐ NGƯỜI ÂM"),"CHƯA ĐỦ CĂN CỨ",IF(I70="Đang xây dựng","ĐANG XÂY DỰNG",IF(I70="Đã hoàn thành ở đơn vị","SẴN SÀNG THẨM ĐỊNH",IF(N70="","THIẾU VĂN BẢN THẨM ĐỊNH/QUYẾT ĐỊNH",IF(I70="Đã thẩm định","ĐÃ THẨM ĐỊNH","ĐÃ QUYẾT ĐỊNH")))))))))))))</f>
        <v/>
      </c>
      <c r="K70" s="86" t="str">
        <f>IF(A70="","",IFERROR(IF(INDEX('8. C3_NhuCau'!$G$3:$G$202,MATCH(A70,'8. C3_NhuCau'!$A$3:$A$202,0))="","",INDEX('8. C3_NhuCau'!$G$3:$G$202,MATCH(A70,'8. C3_NhuCau'!$A$3:$A$202,0))),""))</f>
        <v/>
      </c>
      <c r="L70" s="83" t="str">
        <f>IF(A70="","",IFERROR(IF(INDEX('8. C3_NhuCau'!$J$3:$J$202,MATCH(A70,'8. C3_NhuCau'!$A$3:$A$202,0))="","",INDEX('8. C3_NhuCau'!$J$3:$J$202,MATCH(A70,'8. C3_NhuCau'!$A$3:$A$202,0))),""))</f>
        <v/>
      </c>
      <c r="M70" s="126" t="str">
        <f t="shared" si="2"/>
        <v/>
      </c>
      <c r="N70" s="127"/>
    </row>
    <row r="71" spans="1:14" s="59" customFormat="1" ht="17.850000000000001" customHeight="1">
      <c r="A71" s="81"/>
      <c r="B71" s="81"/>
      <c r="C71" s="83" t="str">
        <f>IF(A71="","",IF(COUNTIFS(DU_BAO_5_NAM!$A$3:$A$1002,A71,DU_BAO_5_NAM!$B$3:$B$1002,B71,DU_BAO_5_NAM!$I$3:$I$1002,"ĐẠT")=1,SUMIFS(DU_BAO_5_NAM!$H$3:$H$1002,DU_BAO_5_NAM!$A$3:$A$1002,A71,DU_BAO_5_NAM!$B$3:$B$1002,B71,DU_BAO_5_NAM!$I$3:$I$1002,"ĐẠT"),""))</f>
        <v/>
      </c>
      <c r="D71" s="81"/>
      <c r="E71" s="81"/>
      <c r="F71" s="81"/>
      <c r="G71" s="81"/>
      <c r="H71" s="81"/>
      <c r="I71" s="81"/>
      <c r="J71" s="83" t="str">
        <f>IF(A71="","",IF(OR(NOT(ISNUMBER(B71)),B71&lt;2027,B71&gt;2031,B71&lt;&gt;INT(B71)),"NĂM KHÔNG HỢP LỆ",IF(COUNTIFS($A$3:$A$202,A71,$B$3:$B$202,B71)&gt;1,"TRÙNG MÃ VTVL – NĂM",IF(I71="","CHƯA CHỌN TRẠNG THÁI",IF(NOT(OR(I71="Đang xây dựng",I71="Đã hoàn thành ở đơn vị",I71="Đã thẩm định",I71="Đã được quyết định")),"TRẠNG THÁI KHÔNG HỢP LỆ",IF(COUNTIFS('[466]8'!$A$3:$A$202,A71,'[466]8'!$L$3:$L$202,"Đã kiểm chứng",'[466]8'!$M$3:$M$202,"ĐẠT")&lt;&gt;1,"C71 CHƯA ĐƯỢC XÁC NHẬN",IF(COUNTIFS(DU_BAO_5_NAM!$A$3:$A$1002,A71,DU_BAO_5_NAM!$B$3:$B$1002,B71,DU_BAO_5_NAM!$I$3:$I$1002,"ĐẠT")&lt;&gt;1,"CHƯA CÓ DỰ BÁO NĂM ĐÃ KIỂM CHỨNG",IF(OR(C71="",D71="",G71="",H71=""),"THIẾU PHƯƠNG ÁN",IF(OR(M71="THIẾU GIẢI TRÌNH",M71="THIẾU NGƯỜI CÙNG ĐƠN VỊ TÍNH",M71="C/D PHẢI TÍNH THEO NGƯỜI",M71="SỐ NGƯỜI ÂM"),"CHƯA ĐỦ CĂN CỨ",IF(I71="Đang xây dựng","ĐANG XÂY DỰNG",IF(I71="Đã hoàn thành ở đơn vị","SẴN SÀNG THẨM ĐỊNH",IF(N71="","THIẾU VĂN BẢN THẨM ĐỊNH/QUYẾT ĐỊNH",IF(I71="Đã thẩm định","ĐÃ THẨM ĐỊNH","ĐÃ QUYẾT ĐỊNH")))))))))))))</f>
        <v/>
      </c>
      <c r="K71" s="86" t="str">
        <f>IF(A71="","",IFERROR(IF(INDEX('8. C3_NhuCau'!$G$3:$G$202,MATCH(A71,'8. C3_NhuCau'!$A$3:$A$202,0))="","",INDEX('8. C3_NhuCau'!$G$3:$G$202,MATCH(A71,'8. C3_NhuCau'!$A$3:$A$202,0))),""))</f>
        <v/>
      </c>
      <c r="L71" s="83" t="str">
        <f>IF(A71="","",IFERROR(IF(INDEX('8. C3_NhuCau'!$J$3:$J$202,MATCH(A71,'8. C3_NhuCau'!$A$3:$A$202,0))="","",INDEX('8. C3_NhuCau'!$J$3:$J$202,MATCH(A71,'8. C3_NhuCau'!$A$3:$A$202,0))),""))</f>
        <v/>
      </c>
      <c r="M71" s="126" t="str">
        <f t="shared" si="2"/>
        <v/>
      </c>
      <c r="N71" s="127"/>
    </row>
    <row r="72" spans="1:14" s="59" customFormat="1" ht="17.850000000000001" customHeight="1">
      <c r="A72" s="81"/>
      <c r="B72" s="81"/>
      <c r="C72" s="83" t="str">
        <f>IF(A72="","",IF(COUNTIFS(DU_BAO_5_NAM!$A$3:$A$1002,A72,DU_BAO_5_NAM!$B$3:$B$1002,B72,DU_BAO_5_NAM!$I$3:$I$1002,"ĐẠT")=1,SUMIFS(DU_BAO_5_NAM!$H$3:$H$1002,DU_BAO_5_NAM!$A$3:$A$1002,A72,DU_BAO_5_NAM!$B$3:$B$1002,B72,DU_BAO_5_NAM!$I$3:$I$1002,"ĐẠT"),""))</f>
        <v/>
      </c>
      <c r="D72" s="81"/>
      <c r="E72" s="81"/>
      <c r="F72" s="81"/>
      <c r="G72" s="81"/>
      <c r="H72" s="81"/>
      <c r="I72" s="81"/>
      <c r="J72" s="83" t="str">
        <f>IF(A72="","",IF(OR(NOT(ISNUMBER(B72)),B72&lt;2027,B72&gt;2031,B72&lt;&gt;INT(B72)),"NĂM KHÔNG HỢP LỆ",IF(COUNTIFS($A$3:$A$202,A72,$B$3:$B$202,B72)&gt;1,"TRÙNG MÃ VTVL – NĂM",IF(I72="","CHƯA CHỌN TRẠNG THÁI",IF(NOT(OR(I72="Đang xây dựng",I72="Đã hoàn thành ở đơn vị",I72="Đã thẩm định",I72="Đã được quyết định")),"TRẠNG THÁI KHÔNG HỢP LỆ",IF(COUNTIFS('[467]8'!$A$3:$A$202,A72,'[467]8'!$L$3:$L$202,"Đã kiểm chứng",'[467]8'!$M$3:$M$202,"ĐẠT")&lt;&gt;1,"C72 CHƯA ĐƯỢC XÁC NHẬN",IF(COUNTIFS(DU_BAO_5_NAM!$A$3:$A$1002,A72,DU_BAO_5_NAM!$B$3:$B$1002,B72,DU_BAO_5_NAM!$I$3:$I$1002,"ĐẠT")&lt;&gt;1,"CHƯA CÓ DỰ BÁO NĂM ĐÃ KIỂM CHỨNG",IF(OR(C72="",D72="",G72="",H72=""),"THIẾU PHƯƠNG ÁN",IF(OR(M72="THIẾU GIẢI TRÌNH",M72="THIẾU NGƯỜI CÙNG ĐƠN VỊ TÍNH",M72="C/D PHẢI TÍNH THEO NGƯỜI",M72="SỐ NGƯỜI ÂM"),"CHƯA ĐỦ CĂN CỨ",IF(I72="Đang xây dựng","ĐANG XÂY DỰNG",IF(I72="Đã hoàn thành ở đơn vị","SẴN SÀNG THẨM ĐỊNH",IF(N72="","THIẾU VĂN BẢN THẨM ĐỊNH/QUYẾT ĐỊNH",IF(I72="Đã thẩm định","ĐÃ THẨM ĐỊNH","ĐÃ QUYẾT ĐỊNH")))))))))))))</f>
        <v/>
      </c>
      <c r="K72" s="86" t="str">
        <f>IF(A72="","",IFERROR(IF(INDEX('8. C3_NhuCau'!$G$3:$G$202,MATCH(A72,'8. C3_NhuCau'!$A$3:$A$202,0))="","",INDEX('8. C3_NhuCau'!$G$3:$G$202,MATCH(A72,'8. C3_NhuCau'!$A$3:$A$202,0))),""))</f>
        <v/>
      </c>
      <c r="L72" s="83" t="str">
        <f>IF(A72="","",IFERROR(IF(INDEX('8. C3_NhuCau'!$J$3:$J$202,MATCH(A72,'8. C3_NhuCau'!$A$3:$A$202,0))="","",INDEX('8. C3_NhuCau'!$J$3:$J$202,MATCH(A72,'8. C3_NhuCau'!$A$3:$A$202,0))),""))</f>
        <v/>
      </c>
      <c r="M72" s="126" t="str">
        <f t="shared" si="2"/>
        <v/>
      </c>
      <c r="N72" s="127"/>
    </row>
    <row r="73" spans="1:14" s="59" customFormat="1" ht="17.850000000000001" customHeight="1">
      <c r="A73" s="81"/>
      <c r="B73" s="81"/>
      <c r="C73" s="83" t="str">
        <f>IF(A73="","",IF(COUNTIFS(DU_BAO_5_NAM!$A$3:$A$1002,A73,DU_BAO_5_NAM!$B$3:$B$1002,B73,DU_BAO_5_NAM!$I$3:$I$1002,"ĐẠT")=1,SUMIFS(DU_BAO_5_NAM!$H$3:$H$1002,DU_BAO_5_NAM!$A$3:$A$1002,A73,DU_BAO_5_NAM!$B$3:$B$1002,B73,DU_BAO_5_NAM!$I$3:$I$1002,"ĐẠT"),""))</f>
        <v/>
      </c>
      <c r="D73" s="81"/>
      <c r="E73" s="81"/>
      <c r="F73" s="81"/>
      <c r="G73" s="81"/>
      <c r="H73" s="81"/>
      <c r="I73" s="81"/>
      <c r="J73" s="83" t="str">
        <f>IF(A73="","",IF(OR(NOT(ISNUMBER(B73)),B73&lt;2027,B73&gt;2031,B73&lt;&gt;INT(B73)),"NĂM KHÔNG HỢP LỆ",IF(COUNTIFS($A$3:$A$202,A73,$B$3:$B$202,B73)&gt;1,"TRÙNG MÃ VTVL – NĂM",IF(I73="","CHƯA CHỌN TRẠNG THÁI",IF(NOT(OR(I73="Đang xây dựng",I73="Đã hoàn thành ở đơn vị",I73="Đã thẩm định",I73="Đã được quyết định")),"TRẠNG THÁI KHÔNG HỢP LỆ",IF(COUNTIFS('[468]8'!$A$3:$A$202,A73,'[468]8'!$L$3:$L$202,"Đã kiểm chứng",'[468]8'!$M$3:$M$202,"ĐẠT")&lt;&gt;1,"C73 CHƯA ĐƯỢC XÁC NHẬN",IF(COUNTIFS(DU_BAO_5_NAM!$A$3:$A$1002,A73,DU_BAO_5_NAM!$B$3:$B$1002,B73,DU_BAO_5_NAM!$I$3:$I$1002,"ĐẠT")&lt;&gt;1,"CHƯA CÓ DỰ BÁO NĂM ĐÃ KIỂM CHỨNG",IF(OR(C73="",D73="",G73="",H73=""),"THIẾU PHƯƠNG ÁN",IF(OR(M73="THIẾU GIẢI TRÌNH",M73="THIẾU NGƯỜI CÙNG ĐƠN VỊ TÍNH",M73="C/D PHẢI TÍNH THEO NGƯỜI",M73="SỐ NGƯỜI ÂM"),"CHƯA ĐỦ CĂN CỨ",IF(I73="Đang xây dựng","ĐANG XÂY DỰNG",IF(I73="Đã hoàn thành ở đơn vị","SẴN SÀNG THẨM ĐỊNH",IF(N73="","THIẾU VĂN BẢN THẨM ĐỊNH/QUYẾT ĐỊNH",IF(I73="Đã thẩm định","ĐÃ THẨM ĐỊNH","ĐÃ QUYẾT ĐỊNH")))))))))))))</f>
        <v/>
      </c>
      <c r="K73" s="86" t="str">
        <f>IF(A73="","",IFERROR(IF(INDEX('8. C3_NhuCau'!$G$3:$G$202,MATCH(A73,'8. C3_NhuCau'!$A$3:$A$202,0))="","",INDEX('8. C3_NhuCau'!$G$3:$G$202,MATCH(A73,'8. C3_NhuCau'!$A$3:$A$202,0))),""))</f>
        <v/>
      </c>
      <c r="L73" s="83" t="str">
        <f>IF(A73="","",IFERROR(IF(INDEX('8. C3_NhuCau'!$J$3:$J$202,MATCH(A73,'8. C3_NhuCau'!$A$3:$A$202,0))="","",INDEX('8. C3_NhuCau'!$J$3:$J$202,MATCH(A73,'8. C3_NhuCau'!$A$3:$A$202,0))),""))</f>
        <v/>
      </c>
      <c r="M73" s="126" t="str">
        <f t="shared" si="2"/>
        <v/>
      </c>
      <c r="N73" s="127"/>
    </row>
    <row r="74" spans="1:14" s="59" customFormat="1" ht="17.850000000000001" customHeight="1">
      <c r="A74" s="81"/>
      <c r="B74" s="81"/>
      <c r="C74" s="83" t="str">
        <f>IF(A74="","",IF(COUNTIFS(DU_BAO_5_NAM!$A$3:$A$1002,A74,DU_BAO_5_NAM!$B$3:$B$1002,B74,DU_BAO_5_NAM!$I$3:$I$1002,"ĐẠT")=1,SUMIFS(DU_BAO_5_NAM!$H$3:$H$1002,DU_BAO_5_NAM!$A$3:$A$1002,A74,DU_BAO_5_NAM!$B$3:$B$1002,B74,DU_BAO_5_NAM!$I$3:$I$1002,"ĐẠT"),""))</f>
        <v/>
      </c>
      <c r="D74" s="81"/>
      <c r="E74" s="81"/>
      <c r="F74" s="81"/>
      <c r="G74" s="81"/>
      <c r="H74" s="81"/>
      <c r="I74" s="81"/>
      <c r="J74" s="83" t="str">
        <f>IF(A74="","",IF(OR(NOT(ISNUMBER(B74)),B74&lt;2027,B74&gt;2031,B74&lt;&gt;INT(B74)),"NĂM KHÔNG HỢP LỆ",IF(COUNTIFS($A$3:$A$202,A74,$B$3:$B$202,B74)&gt;1,"TRÙNG MÃ VTVL – NĂM",IF(I74="","CHƯA CHỌN TRẠNG THÁI",IF(NOT(OR(I74="Đang xây dựng",I74="Đã hoàn thành ở đơn vị",I74="Đã thẩm định",I74="Đã được quyết định")),"TRẠNG THÁI KHÔNG HỢP LỆ",IF(COUNTIFS('[469]8'!$A$3:$A$202,A74,'[469]8'!$L$3:$L$202,"Đã kiểm chứng",'[469]8'!$M$3:$M$202,"ĐẠT")&lt;&gt;1,"C74 CHƯA ĐƯỢC XÁC NHẬN",IF(COUNTIFS(DU_BAO_5_NAM!$A$3:$A$1002,A74,DU_BAO_5_NAM!$B$3:$B$1002,B74,DU_BAO_5_NAM!$I$3:$I$1002,"ĐẠT")&lt;&gt;1,"CHƯA CÓ DỰ BÁO NĂM ĐÃ KIỂM CHỨNG",IF(OR(C74="",D74="",G74="",H74=""),"THIẾU PHƯƠNG ÁN",IF(OR(M74="THIẾU GIẢI TRÌNH",M74="THIẾU NGƯỜI CÙNG ĐƠN VỊ TÍNH",M74="C/D PHẢI TÍNH THEO NGƯỜI",M74="SỐ NGƯỜI ÂM"),"CHƯA ĐỦ CĂN CỨ",IF(I74="Đang xây dựng","ĐANG XÂY DỰNG",IF(I74="Đã hoàn thành ở đơn vị","SẴN SÀNG THẨM ĐỊNH",IF(N74="","THIẾU VĂN BẢN THẨM ĐỊNH/QUYẾT ĐỊNH",IF(I74="Đã thẩm định","ĐÃ THẨM ĐỊNH","ĐÃ QUYẾT ĐỊNH")))))))))))))</f>
        <v/>
      </c>
      <c r="K74" s="86" t="str">
        <f>IF(A74="","",IFERROR(IF(INDEX('8. C3_NhuCau'!$G$3:$G$202,MATCH(A74,'8. C3_NhuCau'!$A$3:$A$202,0))="","",INDEX('8. C3_NhuCau'!$G$3:$G$202,MATCH(A74,'8. C3_NhuCau'!$A$3:$A$202,0))),""))</f>
        <v/>
      </c>
      <c r="L74" s="83" t="str">
        <f>IF(A74="","",IFERROR(IF(INDEX('8. C3_NhuCau'!$J$3:$J$202,MATCH(A74,'8. C3_NhuCau'!$A$3:$A$202,0))="","",INDEX('8. C3_NhuCau'!$J$3:$J$202,MATCH(A74,'8. C3_NhuCau'!$A$3:$A$202,0))),""))</f>
        <v/>
      </c>
      <c r="M74" s="126" t="str">
        <f t="shared" si="2"/>
        <v/>
      </c>
      <c r="N74" s="127"/>
    </row>
    <row r="75" spans="1:14" s="59" customFormat="1" ht="17.850000000000001" customHeight="1">
      <c r="A75" s="81"/>
      <c r="B75" s="81"/>
      <c r="C75" s="83" t="str">
        <f>IF(A75="","",IF(COUNTIFS(DU_BAO_5_NAM!$A$3:$A$1002,A75,DU_BAO_5_NAM!$B$3:$B$1002,B75,DU_BAO_5_NAM!$I$3:$I$1002,"ĐẠT")=1,SUMIFS(DU_BAO_5_NAM!$H$3:$H$1002,DU_BAO_5_NAM!$A$3:$A$1002,A75,DU_BAO_5_NAM!$B$3:$B$1002,B75,DU_BAO_5_NAM!$I$3:$I$1002,"ĐẠT"),""))</f>
        <v/>
      </c>
      <c r="D75" s="81"/>
      <c r="E75" s="81"/>
      <c r="F75" s="81"/>
      <c r="G75" s="81"/>
      <c r="H75" s="81"/>
      <c r="I75" s="81"/>
      <c r="J75" s="83" t="str">
        <f>IF(A75="","",IF(OR(NOT(ISNUMBER(B75)),B75&lt;2027,B75&gt;2031,B75&lt;&gt;INT(B75)),"NĂM KHÔNG HỢP LỆ",IF(COUNTIFS($A$3:$A$202,A75,$B$3:$B$202,B75)&gt;1,"TRÙNG MÃ VTVL – NĂM",IF(I75="","CHƯA CHỌN TRẠNG THÁI",IF(NOT(OR(I75="Đang xây dựng",I75="Đã hoàn thành ở đơn vị",I75="Đã thẩm định",I75="Đã được quyết định")),"TRẠNG THÁI KHÔNG HỢP LỆ",IF(COUNTIFS('[470]8'!$A$3:$A$202,A75,'[470]8'!$L$3:$L$202,"Đã kiểm chứng",'[470]8'!$M$3:$M$202,"ĐẠT")&lt;&gt;1,"C75 CHƯA ĐƯỢC XÁC NHẬN",IF(COUNTIFS(DU_BAO_5_NAM!$A$3:$A$1002,A75,DU_BAO_5_NAM!$B$3:$B$1002,B75,DU_BAO_5_NAM!$I$3:$I$1002,"ĐẠT")&lt;&gt;1,"CHƯA CÓ DỰ BÁO NĂM ĐÃ KIỂM CHỨNG",IF(OR(C75="",D75="",G75="",H75=""),"THIẾU PHƯƠNG ÁN",IF(OR(M75="THIẾU GIẢI TRÌNH",M75="THIẾU NGƯỜI CÙNG ĐƠN VỊ TÍNH",M75="C/D PHẢI TÍNH THEO NGƯỜI",M75="SỐ NGƯỜI ÂM"),"CHƯA ĐỦ CĂN CỨ",IF(I75="Đang xây dựng","ĐANG XÂY DỰNG",IF(I75="Đã hoàn thành ở đơn vị","SẴN SÀNG THẨM ĐỊNH",IF(N75="","THIẾU VĂN BẢN THẨM ĐỊNH/QUYẾT ĐỊNH",IF(I75="Đã thẩm định","ĐÃ THẨM ĐỊNH","ĐÃ QUYẾT ĐỊNH")))))))))))))</f>
        <v/>
      </c>
      <c r="K75" s="86" t="str">
        <f>IF(A75="","",IFERROR(IF(INDEX('8. C3_NhuCau'!$G$3:$G$202,MATCH(A75,'8. C3_NhuCau'!$A$3:$A$202,0))="","",INDEX('8. C3_NhuCau'!$G$3:$G$202,MATCH(A75,'8. C3_NhuCau'!$A$3:$A$202,0))),""))</f>
        <v/>
      </c>
      <c r="L75" s="83" t="str">
        <f>IF(A75="","",IFERROR(IF(INDEX('8. C3_NhuCau'!$J$3:$J$202,MATCH(A75,'8. C3_NhuCau'!$A$3:$A$202,0))="","",INDEX('8. C3_NhuCau'!$J$3:$J$202,MATCH(A75,'8. C3_NhuCau'!$A$3:$A$202,0))),""))</f>
        <v/>
      </c>
      <c r="M75" s="126" t="str">
        <f t="shared" si="2"/>
        <v/>
      </c>
      <c r="N75" s="127"/>
    </row>
    <row r="76" spans="1:14" s="59" customFormat="1" ht="17.850000000000001" customHeight="1">
      <c r="A76" s="81"/>
      <c r="B76" s="81"/>
      <c r="C76" s="83" t="str">
        <f>IF(A76="","",IF(COUNTIFS(DU_BAO_5_NAM!$A$3:$A$1002,A76,DU_BAO_5_NAM!$B$3:$B$1002,B76,DU_BAO_5_NAM!$I$3:$I$1002,"ĐẠT")=1,SUMIFS(DU_BAO_5_NAM!$H$3:$H$1002,DU_BAO_5_NAM!$A$3:$A$1002,A76,DU_BAO_5_NAM!$B$3:$B$1002,B76,DU_BAO_5_NAM!$I$3:$I$1002,"ĐẠT"),""))</f>
        <v/>
      </c>
      <c r="D76" s="81"/>
      <c r="E76" s="81"/>
      <c r="F76" s="81"/>
      <c r="G76" s="81"/>
      <c r="H76" s="81"/>
      <c r="I76" s="81"/>
      <c r="J76" s="83" t="str">
        <f>IF(A76="","",IF(OR(NOT(ISNUMBER(B76)),B76&lt;2027,B76&gt;2031,B76&lt;&gt;INT(B76)),"NĂM KHÔNG HỢP LỆ",IF(COUNTIFS($A$3:$A$202,A76,$B$3:$B$202,B76)&gt;1,"TRÙNG MÃ VTVL – NĂM",IF(I76="","CHƯA CHỌN TRẠNG THÁI",IF(NOT(OR(I76="Đang xây dựng",I76="Đã hoàn thành ở đơn vị",I76="Đã thẩm định",I76="Đã được quyết định")),"TRẠNG THÁI KHÔNG HỢP LỆ",IF(COUNTIFS('[471]8'!$A$3:$A$202,A76,'[471]8'!$L$3:$L$202,"Đã kiểm chứng",'[471]8'!$M$3:$M$202,"ĐẠT")&lt;&gt;1,"C76 CHƯA ĐƯỢC XÁC NHẬN",IF(COUNTIFS(DU_BAO_5_NAM!$A$3:$A$1002,A76,DU_BAO_5_NAM!$B$3:$B$1002,B76,DU_BAO_5_NAM!$I$3:$I$1002,"ĐẠT")&lt;&gt;1,"CHƯA CÓ DỰ BÁO NĂM ĐÃ KIỂM CHỨNG",IF(OR(C76="",D76="",G76="",H76=""),"THIẾU PHƯƠNG ÁN",IF(OR(M76="THIẾU GIẢI TRÌNH",M76="THIẾU NGƯỜI CÙNG ĐƠN VỊ TÍNH",M76="C/D PHẢI TÍNH THEO NGƯỜI",M76="SỐ NGƯỜI ÂM"),"CHƯA ĐỦ CĂN CỨ",IF(I76="Đang xây dựng","ĐANG XÂY DỰNG",IF(I76="Đã hoàn thành ở đơn vị","SẴN SÀNG THẨM ĐỊNH",IF(N76="","THIẾU VĂN BẢN THẨM ĐỊNH/QUYẾT ĐỊNH",IF(I76="Đã thẩm định","ĐÃ THẨM ĐỊNH","ĐÃ QUYẾT ĐỊNH")))))))))))))</f>
        <v/>
      </c>
      <c r="K76" s="86" t="str">
        <f>IF(A76="","",IFERROR(IF(INDEX('8. C3_NhuCau'!$G$3:$G$202,MATCH(A76,'8. C3_NhuCau'!$A$3:$A$202,0))="","",INDEX('8. C3_NhuCau'!$G$3:$G$202,MATCH(A76,'8. C3_NhuCau'!$A$3:$A$202,0))),""))</f>
        <v/>
      </c>
      <c r="L76" s="83" t="str">
        <f>IF(A76="","",IFERROR(IF(INDEX('8. C3_NhuCau'!$J$3:$J$202,MATCH(A76,'8. C3_NhuCau'!$A$3:$A$202,0))="","",INDEX('8. C3_NhuCau'!$J$3:$J$202,MATCH(A76,'8. C3_NhuCau'!$A$3:$A$202,0))),""))</f>
        <v/>
      </c>
      <c r="M76" s="126" t="str">
        <f t="shared" si="2"/>
        <v/>
      </c>
      <c r="N76" s="127"/>
    </row>
    <row r="77" spans="1:14" s="59" customFormat="1" ht="17.850000000000001" customHeight="1">
      <c r="A77" s="81"/>
      <c r="B77" s="81"/>
      <c r="C77" s="83" t="str">
        <f>IF(A77="","",IF(COUNTIFS(DU_BAO_5_NAM!$A$3:$A$1002,A77,DU_BAO_5_NAM!$B$3:$B$1002,B77,DU_BAO_5_NAM!$I$3:$I$1002,"ĐẠT")=1,SUMIFS(DU_BAO_5_NAM!$H$3:$H$1002,DU_BAO_5_NAM!$A$3:$A$1002,A77,DU_BAO_5_NAM!$B$3:$B$1002,B77,DU_BAO_5_NAM!$I$3:$I$1002,"ĐẠT"),""))</f>
        <v/>
      </c>
      <c r="D77" s="81"/>
      <c r="E77" s="81"/>
      <c r="F77" s="81"/>
      <c r="G77" s="81"/>
      <c r="H77" s="81"/>
      <c r="I77" s="81"/>
      <c r="J77" s="83" t="str">
        <f>IF(A77="","",IF(OR(NOT(ISNUMBER(B77)),B77&lt;2027,B77&gt;2031,B77&lt;&gt;INT(B77)),"NĂM KHÔNG HỢP LỆ",IF(COUNTIFS($A$3:$A$202,A77,$B$3:$B$202,B77)&gt;1,"TRÙNG MÃ VTVL – NĂM",IF(I77="","CHƯA CHỌN TRẠNG THÁI",IF(NOT(OR(I77="Đang xây dựng",I77="Đã hoàn thành ở đơn vị",I77="Đã thẩm định",I77="Đã được quyết định")),"TRẠNG THÁI KHÔNG HỢP LỆ",IF(COUNTIFS('[472]8'!$A$3:$A$202,A77,'[472]8'!$L$3:$L$202,"Đã kiểm chứng",'[472]8'!$M$3:$M$202,"ĐẠT")&lt;&gt;1,"C77 CHƯA ĐƯỢC XÁC NHẬN",IF(COUNTIFS(DU_BAO_5_NAM!$A$3:$A$1002,A77,DU_BAO_5_NAM!$B$3:$B$1002,B77,DU_BAO_5_NAM!$I$3:$I$1002,"ĐẠT")&lt;&gt;1,"CHƯA CÓ DỰ BÁO NĂM ĐÃ KIỂM CHỨNG",IF(OR(C77="",D77="",G77="",H77=""),"THIẾU PHƯƠNG ÁN",IF(OR(M77="THIẾU GIẢI TRÌNH",M77="THIẾU NGƯỜI CÙNG ĐƠN VỊ TÍNH",M77="C/D PHẢI TÍNH THEO NGƯỜI",M77="SỐ NGƯỜI ÂM"),"CHƯA ĐỦ CĂN CỨ",IF(I77="Đang xây dựng","ĐANG XÂY DỰNG",IF(I77="Đã hoàn thành ở đơn vị","SẴN SÀNG THẨM ĐỊNH",IF(N77="","THIẾU VĂN BẢN THẨM ĐỊNH/QUYẾT ĐỊNH",IF(I77="Đã thẩm định","ĐÃ THẨM ĐỊNH","ĐÃ QUYẾT ĐỊNH")))))))))))))</f>
        <v/>
      </c>
      <c r="K77" s="86" t="str">
        <f>IF(A77="","",IFERROR(IF(INDEX('8. C3_NhuCau'!$G$3:$G$202,MATCH(A77,'8. C3_NhuCau'!$A$3:$A$202,0))="","",INDEX('8. C3_NhuCau'!$G$3:$G$202,MATCH(A77,'8. C3_NhuCau'!$A$3:$A$202,0))),""))</f>
        <v/>
      </c>
      <c r="L77" s="83" t="str">
        <f>IF(A77="","",IFERROR(IF(INDEX('8. C3_NhuCau'!$J$3:$J$202,MATCH(A77,'8. C3_NhuCau'!$A$3:$A$202,0))="","",INDEX('8. C3_NhuCau'!$J$3:$J$202,MATCH(A77,'8. C3_NhuCau'!$A$3:$A$202,0))),""))</f>
        <v/>
      </c>
      <c r="M77" s="126" t="str">
        <f t="shared" si="2"/>
        <v/>
      </c>
      <c r="N77" s="127"/>
    </row>
    <row r="78" spans="1:14" s="59" customFormat="1" ht="17.850000000000001" customHeight="1">
      <c r="A78" s="81"/>
      <c r="B78" s="81"/>
      <c r="C78" s="83" t="str">
        <f>IF(A78="","",IF(COUNTIFS(DU_BAO_5_NAM!$A$3:$A$1002,A78,DU_BAO_5_NAM!$B$3:$B$1002,B78,DU_BAO_5_NAM!$I$3:$I$1002,"ĐẠT")=1,SUMIFS(DU_BAO_5_NAM!$H$3:$H$1002,DU_BAO_5_NAM!$A$3:$A$1002,A78,DU_BAO_5_NAM!$B$3:$B$1002,B78,DU_BAO_5_NAM!$I$3:$I$1002,"ĐẠT"),""))</f>
        <v/>
      </c>
      <c r="D78" s="81"/>
      <c r="E78" s="81"/>
      <c r="F78" s="81"/>
      <c r="G78" s="81"/>
      <c r="H78" s="81"/>
      <c r="I78" s="81"/>
      <c r="J78" s="83" t="str">
        <f>IF(A78="","",IF(OR(NOT(ISNUMBER(B78)),B78&lt;2027,B78&gt;2031,B78&lt;&gt;INT(B78)),"NĂM KHÔNG HỢP LỆ",IF(COUNTIFS($A$3:$A$202,A78,$B$3:$B$202,B78)&gt;1,"TRÙNG MÃ VTVL – NĂM",IF(I78="","CHƯA CHỌN TRẠNG THÁI",IF(NOT(OR(I78="Đang xây dựng",I78="Đã hoàn thành ở đơn vị",I78="Đã thẩm định",I78="Đã được quyết định")),"TRẠNG THÁI KHÔNG HỢP LỆ",IF(COUNTIFS('[473]8'!$A$3:$A$202,A78,'[473]8'!$L$3:$L$202,"Đã kiểm chứng",'[473]8'!$M$3:$M$202,"ĐẠT")&lt;&gt;1,"C78 CHƯA ĐƯỢC XÁC NHẬN",IF(COUNTIFS(DU_BAO_5_NAM!$A$3:$A$1002,A78,DU_BAO_5_NAM!$B$3:$B$1002,B78,DU_BAO_5_NAM!$I$3:$I$1002,"ĐẠT")&lt;&gt;1,"CHƯA CÓ DỰ BÁO NĂM ĐÃ KIỂM CHỨNG",IF(OR(C78="",D78="",G78="",H78=""),"THIẾU PHƯƠNG ÁN",IF(OR(M78="THIẾU GIẢI TRÌNH",M78="THIẾU NGƯỜI CÙNG ĐƠN VỊ TÍNH",M78="C/D PHẢI TÍNH THEO NGƯỜI",M78="SỐ NGƯỜI ÂM"),"CHƯA ĐỦ CĂN CỨ",IF(I78="Đang xây dựng","ĐANG XÂY DỰNG",IF(I78="Đã hoàn thành ở đơn vị","SẴN SÀNG THẨM ĐỊNH",IF(N78="","THIẾU VĂN BẢN THẨM ĐỊNH/QUYẾT ĐỊNH",IF(I78="Đã thẩm định","ĐÃ THẨM ĐỊNH","ĐÃ QUYẾT ĐỊNH")))))))))))))</f>
        <v/>
      </c>
      <c r="K78" s="86" t="str">
        <f>IF(A78="","",IFERROR(IF(INDEX('8. C3_NhuCau'!$G$3:$G$202,MATCH(A78,'8. C3_NhuCau'!$A$3:$A$202,0))="","",INDEX('8. C3_NhuCau'!$G$3:$G$202,MATCH(A78,'8. C3_NhuCau'!$A$3:$A$202,0))),""))</f>
        <v/>
      </c>
      <c r="L78" s="83" t="str">
        <f>IF(A78="","",IFERROR(IF(INDEX('8. C3_NhuCau'!$J$3:$J$202,MATCH(A78,'8. C3_NhuCau'!$A$3:$A$202,0))="","",INDEX('8. C3_NhuCau'!$J$3:$J$202,MATCH(A78,'8. C3_NhuCau'!$A$3:$A$202,0))),""))</f>
        <v/>
      </c>
      <c r="M78" s="126" t="str">
        <f t="shared" si="2"/>
        <v/>
      </c>
      <c r="N78" s="127"/>
    </row>
    <row r="79" spans="1:14" s="59" customFormat="1" ht="17.850000000000001" customHeight="1">
      <c r="A79" s="81"/>
      <c r="B79" s="81"/>
      <c r="C79" s="83" t="str">
        <f>IF(A79="","",IF(COUNTIFS(DU_BAO_5_NAM!$A$3:$A$1002,A79,DU_BAO_5_NAM!$B$3:$B$1002,B79,DU_BAO_5_NAM!$I$3:$I$1002,"ĐẠT")=1,SUMIFS(DU_BAO_5_NAM!$H$3:$H$1002,DU_BAO_5_NAM!$A$3:$A$1002,A79,DU_BAO_5_NAM!$B$3:$B$1002,B79,DU_BAO_5_NAM!$I$3:$I$1002,"ĐẠT"),""))</f>
        <v/>
      </c>
      <c r="D79" s="81"/>
      <c r="E79" s="81"/>
      <c r="F79" s="81"/>
      <c r="G79" s="81"/>
      <c r="H79" s="81"/>
      <c r="I79" s="81"/>
      <c r="J79" s="83" t="str">
        <f>IF(A79="","",IF(OR(NOT(ISNUMBER(B79)),B79&lt;2027,B79&gt;2031,B79&lt;&gt;INT(B79)),"NĂM KHÔNG HỢP LỆ",IF(COUNTIFS($A$3:$A$202,A79,$B$3:$B$202,B79)&gt;1,"TRÙNG MÃ VTVL – NĂM",IF(I79="","CHƯA CHỌN TRẠNG THÁI",IF(NOT(OR(I79="Đang xây dựng",I79="Đã hoàn thành ở đơn vị",I79="Đã thẩm định",I79="Đã được quyết định")),"TRẠNG THÁI KHÔNG HỢP LỆ",IF(COUNTIFS('[474]8'!$A$3:$A$202,A79,'[474]8'!$L$3:$L$202,"Đã kiểm chứng",'[474]8'!$M$3:$M$202,"ĐẠT")&lt;&gt;1,"C79 CHƯA ĐƯỢC XÁC NHẬN",IF(COUNTIFS(DU_BAO_5_NAM!$A$3:$A$1002,A79,DU_BAO_5_NAM!$B$3:$B$1002,B79,DU_BAO_5_NAM!$I$3:$I$1002,"ĐẠT")&lt;&gt;1,"CHƯA CÓ DỰ BÁO NĂM ĐÃ KIỂM CHỨNG",IF(OR(C79="",D79="",G79="",H79=""),"THIẾU PHƯƠNG ÁN",IF(OR(M79="THIẾU GIẢI TRÌNH",M79="THIẾU NGƯỜI CÙNG ĐƠN VỊ TÍNH",M79="C/D PHẢI TÍNH THEO NGƯỜI",M79="SỐ NGƯỜI ÂM"),"CHƯA ĐỦ CĂN CỨ",IF(I79="Đang xây dựng","ĐANG XÂY DỰNG",IF(I79="Đã hoàn thành ở đơn vị","SẴN SÀNG THẨM ĐỊNH",IF(N79="","THIẾU VĂN BẢN THẨM ĐỊNH/QUYẾT ĐỊNH",IF(I79="Đã thẩm định","ĐÃ THẨM ĐỊNH","ĐÃ QUYẾT ĐỊNH")))))))))))))</f>
        <v/>
      </c>
      <c r="K79" s="86" t="str">
        <f>IF(A79="","",IFERROR(IF(INDEX('8. C3_NhuCau'!$G$3:$G$202,MATCH(A79,'8. C3_NhuCau'!$A$3:$A$202,0))="","",INDEX('8. C3_NhuCau'!$G$3:$G$202,MATCH(A79,'8. C3_NhuCau'!$A$3:$A$202,0))),""))</f>
        <v/>
      </c>
      <c r="L79" s="83" t="str">
        <f>IF(A79="","",IFERROR(IF(INDEX('8. C3_NhuCau'!$J$3:$J$202,MATCH(A79,'8. C3_NhuCau'!$A$3:$A$202,0))="","",INDEX('8. C3_NhuCau'!$J$3:$J$202,MATCH(A79,'8. C3_NhuCau'!$A$3:$A$202,0))),""))</f>
        <v/>
      </c>
      <c r="M79" s="126" t="str">
        <f t="shared" si="2"/>
        <v/>
      </c>
      <c r="N79" s="127"/>
    </row>
    <row r="80" spans="1:14" s="59" customFormat="1" ht="17.850000000000001" customHeight="1">
      <c r="A80" s="81"/>
      <c r="B80" s="81"/>
      <c r="C80" s="83" t="str">
        <f>IF(A80="","",IF(COUNTIFS(DU_BAO_5_NAM!$A$3:$A$1002,A80,DU_BAO_5_NAM!$B$3:$B$1002,B80,DU_BAO_5_NAM!$I$3:$I$1002,"ĐẠT")=1,SUMIFS(DU_BAO_5_NAM!$H$3:$H$1002,DU_BAO_5_NAM!$A$3:$A$1002,A80,DU_BAO_5_NAM!$B$3:$B$1002,B80,DU_BAO_5_NAM!$I$3:$I$1002,"ĐẠT"),""))</f>
        <v/>
      </c>
      <c r="D80" s="81"/>
      <c r="E80" s="81"/>
      <c r="F80" s="81"/>
      <c r="G80" s="81"/>
      <c r="H80" s="81"/>
      <c r="I80" s="81"/>
      <c r="J80" s="83" t="str">
        <f>IF(A80="","",IF(OR(NOT(ISNUMBER(B80)),B80&lt;2027,B80&gt;2031,B80&lt;&gt;INT(B80)),"NĂM KHÔNG HỢP LỆ",IF(COUNTIFS($A$3:$A$202,A80,$B$3:$B$202,B80)&gt;1,"TRÙNG MÃ VTVL – NĂM",IF(I80="","CHƯA CHỌN TRẠNG THÁI",IF(NOT(OR(I80="Đang xây dựng",I80="Đã hoàn thành ở đơn vị",I80="Đã thẩm định",I80="Đã được quyết định")),"TRẠNG THÁI KHÔNG HỢP LỆ",IF(COUNTIFS('[475]8'!$A$3:$A$202,A80,'[475]8'!$L$3:$L$202,"Đã kiểm chứng",'[475]8'!$M$3:$M$202,"ĐẠT")&lt;&gt;1,"C80 CHƯA ĐƯỢC XÁC NHẬN",IF(COUNTIFS(DU_BAO_5_NAM!$A$3:$A$1002,A80,DU_BAO_5_NAM!$B$3:$B$1002,B80,DU_BAO_5_NAM!$I$3:$I$1002,"ĐẠT")&lt;&gt;1,"CHƯA CÓ DỰ BÁO NĂM ĐÃ KIỂM CHỨNG",IF(OR(C80="",D80="",G80="",H80=""),"THIẾU PHƯƠNG ÁN",IF(OR(M80="THIẾU GIẢI TRÌNH",M80="THIẾU NGƯỜI CÙNG ĐƠN VỊ TÍNH",M80="C/D PHẢI TÍNH THEO NGƯỜI",M80="SỐ NGƯỜI ÂM"),"CHƯA ĐỦ CĂN CỨ",IF(I80="Đang xây dựng","ĐANG XÂY DỰNG",IF(I80="Đã hoàn thành ở đơn vị","SẴN SÀNG THẨM ĐỊNH",IF(N80="","THIẾU VĂN BẢN THẨM ĐỊNH/QUYẾT ĐỊNH",IF(I80="Đã thẩm định","ĐÃ THẨM ĐỊNH","ĐÃ QUYẾT ĐỊNH")))))))))))))</f>
        <v/>
      </c>
      <c r="K80" s="86" t="str">
        <f>IF(A80="","",IFERROR(IF(INDEX('8. C3_NhuCau'!$G$3:$G$202,MATCH(A80,'8. C3_NhuCau'!$A$3:$A$202,0))="","",INDEX('8. C3_NhuCau'!$G$3:$G$202,MATCH(A80,'8. C3_NhuCau'!$A$3:$A$202,0))),""))</f>
        <v/>
      </c>
      <c r="L80" s="83" t="str">
        <f>IF(A80="","",IFERROR(IF(INDEX('8. C3_NhuCau'!$J$3:$J$202,MATCH(A80,'8. C3_NhuCau'!$A$3:$A$202,0))="","",INDEX('8. C3_NhuCau'!$J$3:$J$202,MATCH(A80,'8. C3_NhuCau'!$A$3:$A$202,0))),""))</f>
        <v/>
      </c>
      <c r="M80" s="126" t="str">
        <f t="shared" si="2"/>
        <v/>
      </c>
      <c r="N80" s="127"/>
    </row>
    <row r="81" spans="1:14" ht="18.75">
      <c r="A81" s="81"/>
      <c r="B81" s="81"/>
      <c r="C81" s="83" t="str">
        <f>IF(A81="","",IF(COUNTIFS(DU_BAO_5_NAM!$A$3:$A$1002,A81,DU_BAO_5_NAM!$B$3:$B$1002,B81,DU_BAO_5_NAM!$I$3:$I$1002,"ĐẠT")=1,SUMIFS(DU_BAO_5_NAM!$H$3:$H$1002,DU_BAO_5_NAM!$A$3:$A$1002,A81,DU_BAO_5_NAM!$B$3:$B$1002,B81,DU_BAO_5_NAM!$I$3:$I$1002,"ĐẠT"),""))</f>
        <v/>
      </c>
      <c r="D81" s="81"/>
      <c r="E81" s="81"/>
      <c r="F81" s="81"/>
      <c r="G81" s="81"/>
      <c r="H81" s="81"/>
      <c r="I81" s="81"/>
      <c r="J81" s="83" t="str">
        <f>IF(A81="","",IF(OR(NOT(ISNUMBER(B81)),B81&lt;2027,B81&gt;2031,B81&lt;&gt;INT(B81)),"NĂM KHÔNG HỢP LỆ",IF(COUNTIFS($A$3:$A$202,A81,$B$3:$B$202,B81)&gt;1,"TRÙNG MÃ VTVL – NĂM",IF(I81="","CHƯA CHỌN TRẠNG THÁI",IF(NOT(OR(I81="Đang xây dựng",I81="Đã hoàn thành ở đơn vị",I81="Đã thẩm định",I81="Đã được quyết định")),"TRẠNG THÁI KHÔNG HỢP LỆ",IF(COUNTIFS('[476]8'!$A$3:$A$202,A81,'[476]8'!$L$3:$L$202,"Đã kiểm chứng",'[476]8'!$M$3:$M$202,"ĐẠT")&lt;&gt;1,"C81 CHƯA ĐƯỢC XÁC NHẬN",IF(COUNTIFS(DU_BAO_5_NAM!$A$3:$A$1002,A81,DU_BAO_5_NAM!$B$3:$B$1002,B81,DU_BAO_5_NAM!$I$3:$I$1002,"ĐẠT")&lt;&gt;1,"CHƯA CÓ DỰ BÁO NĂM ĐÃ KIỂM CHỨNG",IF(OR(C81="",D81="",G81="",H81=""),"THIẾU PHƯƠNG ÁN",IF(OR(M81="THIẾU GIẢI TRÌNH",M81="THIẾU NGƯỜI CÙNG ĐƠN VỊ TÍNH",M81="C/D PHẢI TÍNH THEO NGƯỜI",M81="SỐ NGƯỜI ÂM"),"CHƯA ĐỦ CĂN CỨ",IF(I81="Đang xây dựng","ĐANG XÂY DỰNG",IF(I81="Đã hoàn thành ở đơn vị","SẴN SÀNG THẨM ĐỊNH",IF(N81="","THIẾU VĂN BẢN THẨM ĐỊNH/QUYẾT ĐỊNH",IF(I81="Đã thẩm định","ĐÃ THẨM ĐỊNH","ĐÃ QUYẾT ĐỊNH")))))))))))))</f>
        <v/>
      </c>
      <c r="K81" s="86" t="str">
        <f>IF(A81="","",IFERROR(IF(INDEX('8. C3_NhuCau'!$G$3:$G$202,MATCH(A81,'8. C3_NhuCau'!$A$3:$A$202,0))="","",INDEX('8. C3_NhuCau'!$G$3:$G$202,MATCH(A81,'8. C3_NhuCau'!$A$3:$A$202,0))),""))</f>
        <v/>
      </c>
      <c r="L81" s="83" t="str">
        <f>IF(A81="","",IFERROR(IF(INDEX('8. C3_NhuCau'!$J$3:$J$202,MATCH(A81,'8. C3_NhuCau'!$A$3:$A$202,0))="","",INDEX('8. C3_NhuCau'!$J$3:$J$202,MATCH(A81,'8. C3_NhuCau'!$A$3:$A$202,0))),""))</f>
        <v/>
      </c>
      <c r="M81" s="126" t="str">
        <f t="shared" si="2"/>
        <v/>
      </c>
      <c r="N81" s="127"/>
    </row>
    <row r="82" spans="1:14" ht="18.75">
      <c r="A82" s="81"/>
      <c r="B82" s="81"/>
      <c r="C82" s="83" t="str">
        <f>IF(A82="","",IF(COUNTIFS(DU_BAO_5_NAM!$A$3:$A$1002,A82,DU_BAO_5_NAM!$B$3:$B$1002,B82,DU_BAO_5_NAM!$I$3:$I$1002,"ĐẠT")=1,SUMIFS(DU_BAO_5_NAM!$H$3:$H$1002,DU_BAO_5_NAM!$A$3:$A$1002,A82,DU_BAO_5_NAM!$B$3:$B$1002,B82,DU_BAO_5_NAM!$I$3:$I$1002,"ĐẠT"),""))</f>
        <v/>
      </c>
      <c r="D82" s="81"/>
      <c r="E82" s="81"/>
      <c r="F82" s="81"/>
      <c r="G82" s="81"/>
      <c r="H82" s="81"/>
      <c r="I82" s="81"/>
      <c r="J82" s="83" t="str">
        <f>IF(A82="","",IF(OR(NOT(ISNUMBER(B82)),B82&lt;2027,B82&gt;2031,B82&lt;&gt;INT(B82)),"NĂM KHÔNG HỢP LỆ",IF(COUNTIFS($A$3:$A$202,A82,$B$3:$B$202,B82)&gt;1,"TRÙNG MÃ VTVL – NĂM",IF(I82="","CHƯA CHỌN TRẠNG THÁI",IF(NOT(OR(I82="Đang xây dựng",I82="Đã hoàn thành ở đơn vị",I82="Đã thẩm định",I82="Đã được quyết định")),"TRẠNG THÁI KHÔNG HỢP LỆ",IF(COUNTIFS('[477]8'!$A$3:$A$202,A82,'[477]8'!$L$3:$L$202,"Đã kiểm chứng",'[477]8'!$M$3:$M$202,"ĐẠT")&lt;&gt;1,"C82 CHƯA ĐƯỢC XÁC NHẬN",IF(COUNTIFS(DU_BAO_5_NAM!$A$3:$A$1002,A82,DU_BAO_5_NAM!$B$3:$B$1002,B82,DU_BAO_5_NAM!$I$3:$I$1002,"ĐẠT")&lt;&gt;1,"CHƯA CÓ DỰ BÁO NĂM ĐÃ KIỂM CHỨNG",IF(OR(C82="",D82="",G82="",H82=""),"THIẾU PHƯƠNG ÁN",IF(OR(M82="THIẾU GIẢI TRÌNH",M82="THIẾU NGƯỜI CÙNG ĐƠN VỊ TÍNH",M82="C/D PHẢI TÍNH THEO NGƯỜI",M82="SỐ NGƯỜI ÂM"),"CHƯA ĐỦ CĂN CỨ",IF(I82="Đang xây dựng","ĐANG XÂY DỰNG",IF(I82="Đã hoàn thành ở đơn vị","SẴN SÀNG THẨM ĐỊNH",IF(N82="","THIẾU VĂN BẢN THẨM ĐỊNH/QUYẾT ĐỊNH",IF(I82="Đã thẩm định","ĐÃ THẨM ĐỊNH","ĐÃ QUYẾT ĐỊNH")))))))))))))</f>
        <v/>
      </c>
      <c r="K82" s="86" t="str">
        <f>IF(A82="","",IFERROR(IF(INDEX('8. C3_NhuCau'!$G$3:$G$202,MATCH(A82,'8. C3_NhuCau'!$A$3:$A$202,0))="","",INDEX('8. C3_NhuCau'!$G$3:$G$202,MATCH(A82,'8. C3_NhuCau'!$A$3:$A$202,0))),""))</f>
        <v/>
      </c>
      <c r="L82" s="83" t="str">
        <f>IF(A82="","",IFERROR(IF(INDEX('8. C3_NhuCau'!$J$3:$J$202,MATCH(A82,'8. C3_NhuCau'!$A$3:$A$202,0))="","",INDEX('8. C3_NhuCau'!$J$3:$J$202,MATCH(A82,'8. C3_NhuCau'!$A$3:$A$202,0))),""))</f>
        <v/>
      </c>
      <c r="M82" s="126" t="str">
        <f t="shared" si="2"/>
        <v/>
      </c>
      <c r="N82" s="127"/>
    </row>
    <row r="83" spans="1:14" ht="18.75">
      <c r="A83" s="81"/>
      <c r="B83" s="81"/>
      <c r="C83" s="83" t="str">
        <f>IF(A83="","",IF(COUNTIFS(DU_BAO_5_NAM!$A$3:$A$1002,A83,DU_BAO_5_NAM!$B$3:$B$1002,B83,DU_BAO_5_NAM!$I$3:$I$1002,"ĐẠT")=1,SUMIFS(DU_BAO_5_NAM!$H$3:$H$1002,DU_BAO_5_NAM!$A$3:$A$1002,A83,DU_BAO_5_NAM!$B$3:$B$1002,B83,DU_BAO_5_NAM!$I$3:$I$1002,"ĐẠT"),""))</f>
        <v/>
      </c>
      <c r="D83" s="81"/>
      <c r="E83" s="81"/>
      <c r="F83" s="81"/>
      <c r="G83" s="81"/>
      <c r="H83" s="81"/>
      <c r="I83" s="81"/>
      <c r="J83" s="83" t="str">
        <f>IF(A83="","",IF(OR(NOT(ISNUMBER(B83)),B83&lt;2027,B83&gt;2031,B83&lt;&gt;INT(B83)),"NĂM KHÔNG HỢP LỆ",IF(COUNTIFS($A$3:$A$202,A83,$B$3:$B$202,B83)&gt;1,"TRÙNG MÃ VTVL – NĂM",IF(I83="","CHƯA CHỌN TRẠNG THÁI",IF(NOT(OR(I83="Đang xây dựng",I83="Đã hoàn thành ở đơn vị",I83="Đã thẩm định",I83="Đã được quyết định")),"TRẠNG THÁI KHÔNG HỢP LỆ",IF(COUNTIFS('[478]8'!$A$3:$A$202,A83,'[478]8'!$L$3:$L$202,"Đã kiểm chứng",'[478]8'!$M$3:$M$202,"ĐẠT")&lt;&gt;1,"C83 CHƯA ĐƯỢC XÁC NHẬN",IF(COUNTIFS(DU_BAO_5_NAM!$A$3:$A$1002,A83,DU_BAO_5_NAM!$B$3:$B$1002,B83,DU_BAO_5_NAM!$I$3:$I$1002,"ĐẠT")&lt;&gt;1,"CHƯA CÓ DỰ BÁO NĂM ĐÃ KIỂM CHỨNG",IF(OR(C83="",D83="",G83="",H83=""),"THIẾU PHƯƠNG ÁN",IF(OR(M83="THIẾU GIẢI TRÌNH",M83="THIẾU NGƯỜI CÙNG ĐƠN VỊ TÍNH",M83="C/D PHẢI TÍNH THEO NGƯỜI",M83="SỐ NGƯỜI ÂM"),"CHƯA ĐỦ CĂN CỨ",IF(I83="Đang xây dựng","ĐANG XÂY DỰNG",IF(I83="Đã hoàn thành ở đơn vị","SẴN SÀNG THẨM ĐỊNH",IF(N83="","THIẾU VĂN BẢN THẨM ĐỊNH/QUYẾT ĐỊNH",IF(I83="Đã thẩm định","ĐÃ THẨM ĐỊNH","ĐÃ QUYẾT ĐỊNH")))))))))))))</f>
        <v/>
      </c>
      <c r="K83" s="86" t="str">
        <f>IF(A83="","",IFERROR(IF(INDEX('8. C3_NhuCau'!$G$3:$G$202,MATCH(A83,'8. C3_NhuCau'!$A$3:$A$202,0))="","",INDEX('8. C3_NhuCau'!$G$3:$G$202,MATCH(A83,'8. C3_NhuCau'!$A$3:$A$202,0))),""))</f>
        <v/>
      </c>
      <c r="L83" s="83" t="str">
        <f>IF(A83="","",IFERROR(IF(INDEX('8. C3_NhuCau'!$J$3:$J$202,MATCH(A83,'8. C3_NhuCau'!$A$3:$A$202,0))="","",INDEX('8. C3_NhuCau'!$J$3:$J$202,MATCH(A83,'8. C3_NhuCau'!$A$3:$A$202,0))),""))</f>
        <v/>
      </c>
      <c r="M83" s="126" t="str">
        <f t="shared" si="2"/>
        <v/>
      </c>
      <c r="N83" s="127"/>
    </row>
    <row r="84" spans="1:14" ht="18.75">
      <c r="A84" s="81"/>
      <c r="B84" s="81"/>
      <c r="C84" s="83" t="str">
        <f>IF(A84="","",IF(COUNTIFS(DU_BAO_5_NAM!$A$3:$A$1002,A84,DU_BAO_5_NAM!$B$3:$B$1002,B84,DU_BAO_5_NAM!$I$3:$I$1002,"ĐẠT")=1,SUMIFS(DU_BAO_5_NAM!$H$3:$H$1002,DU_BAO_5_NAM!$A$3:$A$1002,A84,DU_BAO_5_NAM!$B$3:$B$1002,B84,DU_BAO_5_NAM!$I$3:$I$1002,"ĐẠT"),""))</f>
        <v/>
      </c>
      <c r="D84" s="81"/>
      <c r="E84" s="81"/>
      <c r="F84" s="81"/>
      <c r="G84" s="81"/>
      <c r="H84" s="81"/>
      <c r="I84" s="81"/>
      <c r="J84" s="83" t="str">
        <f>IF(A84="","",IF(OR(NOT(ISNUMBER(B84)),B84&lt;2027,B84&gt;2031,B84&lt;&gt;INT(B84)),"NĂM KHÔNG HỢP LỆ",IF(COUNTIFS($A$3:$A$202,A84,$B$3:$B$202,B84)&gt;1,"TRÙNG MÃ VTVL – NĂM",IF(I84="","CHƯA CHỌN TRẠNG THÁI",IF(NOT(OR(I84="Đang xây dựng",I84="Đã hoàn thành ở đơn vị",I84="Đã thẩm định",I84="Đã được quyết định")),"TRẠNG THÁI KHÔNG HỢP LỆ",IF(COUNTIFS('[479]8'!$A$3:$A$202,A84,'[479]8'!$L$3:$L$202,"Đã kiểm chứng",'[479]8'!$M$3:$M$202,"ĐẠT")&lt;&gt;1,"C84 CHƯA ĐƯỢC XÁC NHẬN",IF(COUNTIFS(DU_BAO_5_NAM!$A$3:$A$1002,A84,DU_BAO_5_NAM!$B$3:$B$1002,B84,DU_BAO_5_NAM!$I$3:$I$1002,"ĐẠT")&lt;&gt;1,"CHƯA CÓ DỰ BÁO NĂM ĐÃ KIỂM CHỨNG",IF(OR(C84="",D84="",G84="",H84=""),"THIẾU PHƯƠNG ÁN",IF(OR(M84="THIẾU GIẢI TRÌNH",M84="THIẾU NGƯỜI CÙNG ĐƠN VỊ TÍNH",M84="C/D PHẢI TÍNH THEO NGƯỜI",M84="SỐ NGƯỜI ÂM"),"CHƯA ĐỦ CĂN CỨ",IF(I84="Đang xây dựng","ĐANG XÂY DỰNG",IF(I84="Đã hoàn thành ở đơn vị","SẴN SÀNG THẨM ĐỊNH",IF(N84="","THIẾU VĂN BẢN THẨM ĐỊNH/QUYẾT ĐỊNH",IF(I84="Đã thẩm định","ĐÃ THẨM ĐỊNH","ĐÃ QUYẾT ĐỊNH")))))))))))))</f>
        <v/>
      </c>
      <c r="K84" s="86" t="str">
        <f>IF(A84="","",IFERROR(IF(INDEX('8. C3_NhuCau'!$G$3:$G$202,MATCH(A84,'8. C3_NhuCau'!$A$3:$A$202,0))="","",INDEX('8. C3_NhuCau'!$G$3:$G$202,MATCH(A84,'8. C3_NhuCau'!$A$3:$A$202,0))),""))</f>
        <v/>
      </c>
      <c r="L84" s="83" t="str">
        <f>IF(A84="","",IFERROR(IF(INDEX('8. C3_NhuCau'!$J$3:$J$202,MATCH(A84,'8. C3_NhuCau'!$A$3:$A$202,0))="","",INDEX('8. C3_NhuCau'!$J$3:$J$202,MATCH(A84,'8. C3_NhuCau'!$A$3:$A$202,0))),""))</f>
        <v/>
      </c>
      <c r="M84" s="126" t="str">
        <f t="shared" si="2"/>
        <v/>
      </c>
      <c r="N84" s="127"/>
    </row>
    <row r="85" spans="1:14" ht="18.75">
      <c r="A85" s="81"/>
      <c r="B85" s="81"/>
      <c r="C85" s="83" t="str">
        <f>IF(A85="","",IF(COUNTIFS(DU_BAO_5_NAM!$A$3:$A$1002,A85,DU_BAO_5_NAM!$B$3:$B$1002,B85,DU_BAO_5_NAM!$I$3:$I$1002,"ĐẠT")=1,SUMIFS(DU_BAO_5_NAM!$H$3:$H$1002,DU_BAO_5_NAM!$A$3:$A$1002,A85,DU_BAO_5_NAM!$B$3:$B$1002,B85,DU_BAO_5_NAM!$I$3:$I$1002,"ĐẠT"),""))</f>
        <v/>
      </c>
      <c r="D85" s="81"/>
      <c r="E85" s="81"/>
      <c r="F85" s="81"/>
      <c r="G85" s="81"/>
      <c r="H85" s="81"/>
      <c r="I85" s="81"/>
      <c r="J85" s="83" t="str">
        <f>IF(A85="","",IF(OR(NOT(ISNUMBER(B85)),B85&lt;2027,B85&gt;2031,B85&lt;&gt;INT(B85)),"NĂM KHÔNG HỢP LỆ",IF(COUNTIFS($A$3:$A$202,A85,$B$3:$B$202,B85)&gt;1,"TRÙNG MÃ VTVL – NĂM",IF(I85="","CHƯA CHỌN TRẠNG THÁI",IF(NOT(OR(I85="Đang xây dựng",I85="Đã hoàn thành ở đơn vị",I85="Đã thẩm định",I85="Đã được quyết định")),"TRẠNG THÁI KHÔNG HỢP LỆ",IF(COUNTIFS('[480]8'!$A$3:$A$202,A85,'[480]8'!$L$3:$L$202,"Đã kiểm chứng",'[480]8'!$M$3:$M$202,"ĐẠT")&lt;&gt;1,"C85 CHƯA ĐƯỢC XÁC NHẬN",IF(COUNTIFS(DU_BAO_5_NAM!$A$3:$A$1002,A85,DU_BAO_5_NAM!$B$3:$B$1002,B85,DU_BAO_5_NAM!$I$3:$I$1002,"ĐẠT")&lt;&gt;1,"CHƯA CÓ DỰ BÁO NĂM ĐÃ KIỂM CHỨNG",IF(OR(C85="",D85="",G85="",H85=""),"THIẾU PHƯƠNG ÁN",IF(OR(M85="THIẾU GIẢI TRÌNH",M85="THIẾU NGƯỜI CÙNG ĐƠN VỊ TÍNH",M85="C/D PHẢI TÍNH THEO NGƯỜI",M85="SỐ NGƯỜI ÂM"),"CHƯA ĐỦ CĂN CỨ",IF(I85="Đang xây dựng","ĐANG XÂY DỰNG",IF(I85="Đã hoàn thành ở đơn vị","SẴN SÀNG THẨM ĐỊNH",IF(N85="","THIẾU VĂN BẢN THẨM ĐỊNH/QUYẾT ĐỊNH",IF(I85="Đã thẩm định","ĐÃ THẨM ĐỊNH","ĐÃ QUYẾT ĐỊNH")))))))))))))</f>
        <v/>
      </c>
      <c r="K85" s="86" t="str">
        <f>IF(A85="","",IFERROR(IF(INDEX('8. C3_NhuCau'!$G$3:$G$202,MATCH(A85,'8. C3_NhuCau'!$A$3:$A$202,0))="","",INDEX('8. C3_NhuCau'!$G$3:$G$202,MATCH(A85,'8. C3_NhuCau'!$A$3:$A$202,0))),""))</f>
        <v/>
      </c>
      <c r="L85" s="83" t="str">
        <f>IF(A85="","",IFERROR(IF(INDEX('8. C3_NhuCau'!$J$3:$J$202,MATCH(A85,'8. C3_NhuCau'!$A$3:$A$202,0))="","",INDEX('8. C3_NhuCau'!$J$3:$J$202,MATCH(A85,'8. C3_NhuCau'!$A$3:$A$202,0))),""))</f>
        <v/>
      </c>
      <c r="M85" s="126" t="str">
        <f t="shared" si="2"/>
        <v/>
      </c>
      <c r="N85" s="127"/>
    </row>
    <row r="86" spans="1:14" ht="18.75">
      <c r="A86" s="81"/>
      <c r="B86" s="81"/>
      <c r="C86" s="83" t="str">
        <f>IF(A86="","",IF(COUNTIFS(DU_BAO_5_NAM!$A$3:$A$1002,A86,DU_BAO_5_NAM!$B$3:$B$1002,B86,DU_BAO_5_NAM!$I$3:$I$1002,"ĐẠT")=1,SUMIFS(DU_BAO_5_NAM!$H$3:$H$1002,DU_BAO_5_NAM!$A$3:$A$1002,A86,DU_BAO_5_NAM!$B$3:$B$1002,B86,DU_BAO_5_NAM!$I$3:$I$1002,"ĐẠT"),""))</f>
        <v/>
      </c>
      <c r="D86" s="81"/>
      <c r="E86" s="81"/>
      <c r="F86" s="81"/>
      <c r="G86" s="81"/>
      <c r="H86" s="81"/>
      <c r="I86" s="81"/>
      <c r="J86" s="83" t="str">
        <f>IF(A86="","",IF(OR(NOT(ISNUMBER(B86)),B86&lt;2027,B86&gt;2031,B86&lt;&gt;INT(B86)),"NĂM KHÔNG HỢP LỆ",IF(COUNTIFS($A$3:$A$202,A86,$B$3:$B$202,B86)&gt;1,"TRÙNG MÃ VTVL – NĂM",IF(I86="","CHƯA CHỌN TRẠNG THÁI",IF(NOT(OR(I86="Đang xây dựng",I86="Đã hoàn thành ở đơn vị",I86="Đã thẩm định",I86="Đã được quyết định")),"TRẠNG THÁI KHÔNG HỢP LỆ",IF(COUNTIFS('[481]8'!$A$3:$A$202,A86,'[481]8'!$L$3:$L$202,"Đã kiểm chứng",'[481]8'!$M$3:$M$202,"ĐẠT")&lt;&gt;1,"C86 CHƯA ĐƯỢC XÁC NHẬN",IF(COUNTIFS(DU_BAO_5_NAM!$A$3:$A$1002,A86,DU_BAO_5_NAM!$B$3:$B$1002,B86,DU_BAO_5_NAM!$I$3:$I$1002,"ĐẠT")&lt;&gt;1,"CHƯA CÓ DỰ BÁO NĂM ĐÃ KIỂM CHỨNG",IF(OR(C86="",D86="",G86="",H86=""),"THIẾU PHƯƠNG ÁN",IF(OR(M86="THIẾU GIẢI TRÌNH",M86="THIẾU NGƯỜI CÙNG ĐƠN VỊ TÍNH",M86="C/D PHẢI TÍNH THEO NGƯỜI",M86="SỐ NGƯỜI ÂM"),"CHƯA ĐỦ CĂN CỨ",IF(I86="Đang xây dựng","ĐANG XÂY DỰNG",IF(I86="Đã hoàn thành ở đơn vị","SẴN SÀNG THẨM ĐỊNH",IF(N86="","THIẾU VĂN BẢN THẨM ĐỊNH/QUYẾT ĐỊNH",IF(I86="Đã thẩm định","ĐÃ THẨM ĐỊNH","ĐÃ QUYẾT ĐỊNH")))))))))))))</f>
        <v/>
      </c>
      <c r="K86" s="86" t="str">
        <f>IF(A86="","",IFERROR(IF(INDEX('8. C3_NhuCau'!$G$3:$G$202,MATCH(A86,'8. C3_NhuCau'!$A$3:$A$202,0))="","",INDEX('8. C3_NhuCau'!$G$3:$G$202,MATCH(A86,'8. C3_NhuCau'!$A$3:$A$202,0))),""))</f>
        <v/>
      </c>
      <c r="L86" s="83" t="str">
        <f>IF(A86="","",IFERROR(IF(INDEX('8. C3_NhuCau'!$J$3:$J$202,MATCH(A86,'8. C3_NhuCau'!$A$3:$A$202,0))="","",INDEX('8. C3_NhuCau'!$J$3:$J$202,MATCH(A86,'8. C3_NhuCau'!$A$3:$A$202,0))),""))</f>
        <v/>
      </c>
      <c r="M86" s="126" t="str">
        <f t="shared" si="2"/>
        <v/>
      </c>
      <c r="N86" s="127"/>
    </row>
    <row r="87" spans="1:14" ht="18.75">
      <c r="A87" s="81"/>
      <c r="B87" s="81"/>
      <c r="C87" s="83" t="str">
        <f>IF(A87="","",IF(COUNTIFS(DU_BAO_5_NAM!$A$3:$A$1002,A87,DU_BAO_5_NAM!$B$3:$B$1002,B87,DU_BAO_5_NAM!$I$3:$I$1002,"ĐẠT")=1,SUMIFS(DU_BAO_5_NAM!$H$3:$H$1002,DU_BAO_5_NAM!$A$3:$A$1002,A87,DU_BAO_5_NAM!$B$3:$B$1002,B87,DU_BAO_5_NAM!$I$3:$I$1002,"ĐẠT"),""))</f>
        <v/>
      </c>
      <c r="D87" s="81"/>
      <c r="E87" s="81"/>
      <c r="F87" s="81"/>
      <c r="G87" s="81"/>
      <c r="H87" s="81"/>
      <c r="I87" s="81"/>
      <c r="J87" s="83" t="str">
        <f>IF(A87="","",IF(OR(NOT(ISNUMBER(B87)),B87&lt;2027,B87&gt;2031,B87&lt;&gt;INT(B87)),"NĂM KHÔNG HỢP LỆ",IF(COUNTIFS($A$3:$A$202,A87,$B$3:$B$202,B87)&gt;1,"TRÙNG MÃ VTVL – NĂM",IF(I87="","CHƯA CHỌN TRẠNG THÁI",IF(NOT(OR(I87="Đang xây dựng",I87="Đã hoàn thành ở đơn vị",I87="Đã thẩm định",I87="Đã được quyết định")),"TRẠNG THÁI KHÔNG HỢP LỆ",IF(COUNTIFS('[482]8'!$A$3:$A$202,A87,'[482]8'!$L$3:$L$202,"Đã kiểm chứng",'[482]8'!$M$3:$M$202,"ĐẠT")&lt;&gt;1,"C87 CHƯA ĐƯỢC XÁC NHẬN",IF(COUNTIFS(DU_BAO_5_NAM!$A$3:$A$1002,A87,DU_BAO_5_NAM!$B$3:$B$1002,B87,DU_BAO_5_NAM!$I$3:$I$1002,"ĐẠT")&lt;&gt;1,"CHƯA CÓ DỰ BÁO NĂM ĐÃ KIỂM CHỨNG",IF(OR(C87="",D87="",G87="",H87=""),"THIẾU PHƯƠNG ÁN",IF(OR(M87="THIẾU GIẢI TRÌNH",M87="THIẾU NGƯỜI CÙNG ĐƠN VỊ TÍNH",M87="C/D PHẢI TÍNH THEO NGƯỜI",M87="SỐ NGƯỜI ÂM"),"CHƯA ĐỦ CĂN CỨ",IF(I87="Đang xây dựng","ĐANG XÂY DỰNG",IF(I87="Đã hoàn thành ở đơn vị","SẴN SÀNG THẨM ĐỊNH",IF(N87="","THIẾU VĂN BẢN THẨM ĐỊNH/QUYẾT ĐỊNH",IF(I87="Đã thẩm định","ĐÃ THẨM ĐỊNH","ĐÃ QUYẾT ĐỊNH")))))))))))))</f>
        <v/>
      </c>
      <c r="K87" s="86" t="str">
        <f>IF(A87="","",IFERROR(IF(INDEX('8. C3_NhuCau'!$G$3:$G$202,MATCH(A87,'8. C3_NhuCau'!$A$3:$A$202,0))="","",INDEX('8. C3_NhuCau'!$G$3:$G$202,MATCH(A87,'8. C3_NhuCau'!$A$3:$A$202,0))),""))</f>
        <v/>
      </c>
      <c r="L87" s="83" t="str">
        <f>IF(A87="","",IFERROR(IF(INDEX('8. C3_NhuCau'!$J$3:$J$202,MATCH(A87,'8. C3_NhuCau'!$A$3:$A$202,0))="","",INDEX('8. C3_NhuCau'!$J$3:$J$202,MATCH(A87,'8. C3_NhuCau'!$A$3:$A$202,0))),""))</f>
        <v/>
      </c>
      <c r="M87" s="126" t="str">
        <f t="shared" si="2"/>
        <v/>
      </c>
      <c r="N87" s="127"/>
    </row>
    <row r="88" spans="1:14" ht="18.75">
      <c r="A88" s="81"/>
      <c r="B88" s="81"/>
      <c r="C88" s="83" t="str">
        <f>IF(A88="","",IF(COUNTIFS(DU_BAO_5_NAM!$A$3:$A$1002,A88,DU_BAO_5_NAM!$B$3:$B$1002,B88,DU_BAO_5_NAM!$I$3:$I$1002,"ĐẠT")=1,SUMIFS(DU_BAO_5_NAM!$H$3:$H$1002,DU_BAO_5_NAM!$A$3:$A$1002,A88,DU_BAO_5_NAM!$B$3:$B$1002,B88,DU_BAO_5_NAM!$I$3:$I$1002,"ĐẠT"),""))</f>
        <v/>
      </c>
      <c r="D88" s="81"/>
      <c r="E88" s="81"/>
      <c r="F88" s="81"/>
      <c r="G88" s="81"/>
      <c r="H88" s="81"/>
      <c r="I88" s="81"/>
      <c r="J88" s="83" t="str">
        <f>IF(A88="","",IF(OR(NOT(ISNUMBER(B88)),B88&lt;2027,B88&gt;2031,B88&lt;&gt;INT(B88)),"NĂM KHÔNG HỢP LỆ",IF(COUNTIFS($A$3:$A$202,A88,$B$3:$B$202,B88)&gt;1,"TRÙNG MÃ VTVL – NĂM",IF(I88="","CHƯA CHỌN TRẠNG THÁI",IF(NOT(OR(I88="Đang xây dựng",I88="Đã hoàn thành ở đơn vị",I88="Đã thẩm định",I88="Đã được quyết định")),"TRẠNG THÁI KHÔNG HỢP LỆ",IF(COUNTIFS('[483]8'!$A$3:$A$202,A88,'[483]8'!$L$3:$L$202,"Đã kiểm chứng",'[483]8'!$M$3:$M$202,"ĐẠT")&lt;&gt;1,"C88 CHƯA ĐƯỢC XÁC NHẬN",IF(COUNTIFS(DU_BAO_5_NAM!$A$3:$A$1002,A88,DU_BAO_5_NAM!$B$3:$B$1002,B88,DU_BAO_5_NAM!$I$3:$I$1002,"ĐẠT")&lt;&gt;1,"CHƯA CÓ DỰ BÁO NĂM ĐÃ KIỂM CHỨNG",IF(OR(C88="",D88="",G88="",H88=""),"THIẾU PHƯƠNG ÁN",IF(OR(M88="THIẾU GIẢI TRÌNH",M88="THIẾU NGƯỜI CÙNG ĐƠN VỊ TÍNH",M88="C/D PHẢI TÍNH THEO NGƯỜI",M88="SỐ NGƯỜI ÂM"),"CHƯA ĐỦ CĂN CỨ",IF(I88="Đang xây dựng","ĐANG XÂY DỰNG",IF(I88="Đã hoàn thành ở đơn vị","SẴN SÀNG THẨM ĐỊNH",IF(N88="","THIẾU VĂN BẢN THẨM ĐỊNH/QUYẾT ĐỊNH",IF(I88="Đã thẩm định","ĐÃ THẨM ĐỊNH","ĐÃ QUYẾT ĐỊNH")))))))))))))</f>
        <v/>
      </c>
      <c r="K88" s="86" t="str">
        <f>IF(A88="","",IFERROR(IF(INDEX('8. C3_NhuCau'!$G$3:$G$202,MATCH(A88,'8. C3_NhuCau'!$A$3:$A$202,0))="","",INDEX('8. C3_NhuCau'!$G$3:$G$202,MATCH(A88,'8. C3_NhuCau'!$A$3:$A$202,0))),""))</f>
        <v/>
      </c>
      <c r="L88" s="83" t="str">
        <f>IF(A88="","",IFERROR(IF(INDEX('8. C3_NhuCau'!$J$3:$J$202,MATCH(A88,'8. C3_NhuCau'!$A$3:$A$202,0))="","",INDEX('8. C3_NhuCau'!$J$3:$J$202,MATCH(A88,'8. C3_NhuCau'!$A$3:$A$202,0))),""))</f>
        <v/>
      </c>
      <c r="M88" s="126" t="str">
        <f t="shared" si="2"/>
        <v/>
      </c>
      <c r="N88" s="127"/>
    </row>
    <row r="89" spans="1:14" ht="18.75">
      <c r="A89" s="81"/>
      <c r="B89" s="81"/>
      <c r="C89" s="83" t="str">
        <f>IF(A89="","",IF(COUNTIFS(DU_BAO_5_NAM!$A$3:$A$1002,A89,DU_BAO_5_NAM!$B$3:$B$1002,B89,DU_BAO_5_NAM!$I$3:$I$1002,"ĐẠT")=1,SUMIFS(DU_BAO_5_NAM!$H$3:$H$1002,DU_BAO_5_NAM!$A$3:$A$1002,A89,DU_BAO_5_NAM!$B$3:$B$1002,B89,DU_BAO_5_NAM!$I$3:$I$1002,"ĐẠT"),""))</f>
        <v/>
      </c>
      <c r="D89" s="81"/>
      <c r="E89" s="81"/>
      <c r="F89" s="81"/>
      <c r="G89" s="81"/>
      <c r="H89" s="81"/>
      <c r="I89" s="81"/>
      <c r="J89" s="83" t="str">
        <f>IF(A89="","",IF(OR(NOT(ISNUMBER(B89)),B89&lt;2027,B89&gt;2031,B89&lt;&gt;INT(B89)),"NĂM KHÔNG HỢP LỆ",IF(COUNTIFS($A$3:$A$202,A89,$B$3:$B$202,B89)&gt;1,"TRÙNG MÃ VTVL – NĂM",IF(I89="","CHƯA CHỌN TRẠNG THÁI",IF(NOT(OR(I89="Đang xây dựng",I89="Đã hoàn thành ở đơn vị",I89="Đã thẩm định",I89="Đã được quyết định")),"TRẠNG THÁI KHÔNG HỢP LỆ",IF(COUNTIFS('[484]8'!$A$3:$A$202,A89,'[484]8'!$L$3:$L$202,"Đã kiểm chứng",'[484]8'!$M$3:$M$202,"ĐẠT")&lt;&gt;1,"C89 CHƯA ĐƯỢC XÁC NHẬN",IF(COUNTIFS(DU_BAO_5_NAM!$A$3:$A$1002,A89,DU_BAO_5_NAM!$B$3:$B$1002,B89,DU_BAO_5_NAM!$I$3:$I$1002,"ĐẠT")&lt;&gt;1,"CHƯA CÓ DỰ BÁO NĂM ĐÃ KIỂM CHỨNG",IF(OR(C89="",D89="",G89="",H89=""),"THIẾU PHƯƠNG ÁN",IF(OR(M89="THIẾU GIẢI TRÌNH",M89="THIẾU NGƯỜI CÙNG ĐƠN VỊ TÍNH",M89="C/D PHẢI TÍNH THEO NGƯỜI",M89="SỐ NGƯỜI ÂM"),"CHƯA ĐỦ CĂN CỨ",IF(I89="Đang xây dựng","ĐANG XÂY DỰNG",IF(I89="Đã hoàn thành ở đơn vị","SẴN SÀNG THẨM ĐỊNH",IF(N89="","THIẾU VĂN BẢN THẨM ĐỊNH/QUYẾT ĐỊNH",IF(I89="Đã thẩm định","ĐÃ THẨM ĐỊNH","ĐÃ QUYẾT ĐỊNH")))))))))))))</f>
        <v/>
      </c>
      <c r="K89" s="86" t="str">
        <f>IF(A89="","",IFERROR(IF(INDEX('8. C3_NhuCau'!$G$3:$G$202,MATCH(A89,'8. C3_NhuCau'!$A$3:$A$202,0))="","",INDEX('8. C3_NhuCau'!$G$3:$G$202,MATCH(A89,'8. C3_NhuCau'!$A$3:$A$202,0))),""))</f>
        <v/>
      </c>
      <c r="L89" s="83" t="str">
        <f>IF(A89="","",IFERROR(IF(INDEX('8. C3_NhuCau'!$J$3:$J$202,MATCH(A89,'8. C3_NhuCau'!$A$3:$A$202,0))="","",INDEX('8. C3_NhuCau'!$J$3:$J$202,MATCH(A89,'8. C3_NhuCau'!$A$3:$A$202,0))),""))</f>
        <v/>
      </c>
      <c r="M89" s="126" t="str">
        <f t="shared" si="2"/>
        <v/>
      </c>
      <c r="N89" s="127"/>
    </row>
    <row r="90" spans="1:14" ht="18.75">
      <c r="A90" s="81"/>
      <c r="B90" s="81"/>
      <c r="C90" s="83" t="str">
        <f>IF(A90="","",IF(COUNTIFS(DU_BAO_5_NAM!$A$3:$A$1002,A90,DU_BAO_5_NAM!$B$3:$B$1002,B90,DU_BAO_5_NAM!$I$3:$I$1002,"ĐẠT")=1,SUMIFS(DU_BAO_5_NAM!$H$3:$H$1002,DU_BAO_5_NAM!$A$3:$A$1002,A90,DU_BAO_5_NAM!$B$3:$B$1002,B90,DU_BAO_5_NAM!$I$3:$I$1002,"ĐẠT"),""))</f>
        <v/>
      </c>
      <c r="D90" s="81"/>
      <c r="E90" s="81"/>
      <c r="F90" s="81"/>
      <c r="G90" s="81"/>
      <c r="H90" s="81"/>
      <c r="I90" s="81"/>
      <c r="J90" s="83" t="str">
        <f>IF(A90="","",IF(OR(NOT(ISNUMBER(B90)),B90&lt;2027,B90&gt;2031,B90&lt;&gt;INT(B90)),"NĂM KHÔNG HỢP LỆ",IF(COUNTIFS($A$3:$A$202,A90,$B$3:$B$202,B90)&gt;1,"TRÙNG MÃ VTVL – NĂM",IF(I90="","CHƯA CHỌN TRẠNG THÁI",IF(NOT(OR(I90="Đang xây dựng",I90="Đã hoàn thành ở đơn vị",I90="Đã thẩm định",I90="Đã được quyết định")),"TRẠNG THÁI KHÔNG HỢP LỆ",IF(COUNTIFS('[485]8'!$A$3:$A$202,A90,'[485]8'!$L$3:$L$202,"Đã kiểm chứng",'[485]8'!$M$3:$M$202,"ĐẠT")&lt;&gt;1,"C90 CHƯA ĐƯỢC XÁC NHẬN",IF(COUNTIFS(DU_BAO_5_NAM!$A$3:$A$1002,A90,DU_BAO_5_NAM!$B$3:$B$1002,B90,DU_BAO_5_NAM!$I$3:$I$1002,"ĐẠT")&lt;&gt;1,"CHƯA CÓ DỰ BÁO NĂM ĐÃ KIỂM CHỨNG",IF(OR(C90="",D90="",G90="",H90=""),"THIẾU PHƯƠNG ÁN",IF(OR(M90="THIẾU GIẢI TRÌNH",M90="THIẾU NGƯỜI CÙNG ĐƠN VỊ TÍNH",M90="C/D PHẢI TÍNH THEO NGƯỜI",M90="SỐ NGƯỜI ÂM"),"CHƯA ĐỦ CĂN CỨ",IF(I90="Đang xây dựng","ĐANG XÂY DỰNG",IF(I90="Đã hoàn thành ở đơn vị","SẴN SÀNG THẨM ĐỊNH",IF(N90="","THIẾU VĂN BẢN THẨM ĐỊNH/QUYẾT ĐỊNH",IF(I90="Đã thẩm định","ĐÃ THẨM ĐỊNH","ĐÃ QUYẾT ĐỊNH")))))))))))))</f>
        <v/>
      </c>
      <c r="K90" s="86" t="str">
        <f>IF(A90="","",IFERROR(IF(INDEX('8. C3_NhuCau'!$G$3:$G$202,MATCH(A90,'8. C3_NhuCau'!$A$3:$A$202,0))="","",INDEX('8. C3_NhuCau'!$G$3:$G$202,MATCH(A90,'8. C3_NhuCau'!$A$3:$A$202,0))),""))</f>
        <v/>
      </c>
      <c r="L90" s="83" t="str">
        <f>IF(A90="","",IFERROR(IF(INDEX('8. C3_NhuCau'!$J$3:$J$202,MATCH(A90,'8. C3_NhuCau'!$A$3:$A$202,0))="","",INDEX('8. C3_NhuCau'!$J$3:$J$202,MATCH(A90,'8. C3_NhuCau'!$A$3:$A$202,0))),""))</f>
        <v/>
      </c>
      <c r="M90" s="126" t="str">
        <f t="shared" si="2"/>
        <v/>
      </c>
      <c r="N90" s="127"/>
    </row>
    <row r="91" spans="1:14" ht="18.75">
      <c r="A91" s="81"/>
      <c r="B91" s="81"/>
      <c r="C91" s="83" t="str">
        <f>IF(A91="","",IF(COUNTIFS(DU_BAO_5_NAM!$A$3:$A$1002,A91,DU_BAO_5_NAM!$B$3:$B$1002,B91,DU_BAO_5_NAM!$I$3:$I$1002,"ĐẠT")=1,SUMIFS(DU_BAO_5_NAM!$H$3:$H$1002,DU_BAO_5_NAM!$A$3:$A$1002,A91,DU_BAO_5_NAM!$B$3:$B$1002,B91,DU_BAO_5_NAM!$I$3:$I$1002,"ĐẠT"),""))</f>
        <v/>
      </c>
      <c r="D91" s="81"/>
      <c r="E91" s="81"/>
      <c r="F91" s="81"/>
      <c r="G91" s="81"/>
      <c r="H91" s="81"/>
      <c r="I91" s="81"/>
      <c r="J91" s="83" t="str">
        <f>IF(A91="","",IF(OR(NOT(ISNUMBER(B91)),B91&lt;2027,B91&gt;2031,B91&lt;&gt;INT(B91)),"NĂM KHÔNG HỢP LỆ",IF(COUNTIFS($A$3:$A$202,A91,$B$3:$B$202,B91)&gt;1,"TRÙNG MÃ VTVL – NĂM",IF(I91="","CHƯA CHỌN TRẠNG THÁI",IF(NOT(OR(I91="Đang xây dựng",I91="Đã hoàn thành ở đơn vị",I91="Đã thẩm định",I91="Đã được quyết định")),"TRẠNG THÁI KHÔNG HỢP LỆ",IF(COUNTIFS('[486]8'!$A$3:$A$202,A91,'[486]8'!$L$3:$L$202,"Đã kiểm chứng",'[486]8'!$M$3:$M$202,"ĐẠT")&lt;&gt;1,"C91 CHƯA ĐƯỢC XÁC NHẬN",IF(COUNTIFS(DU_BAO_5_NAM!$A$3:$A$1002,A91,DU_BAO_5_NAM!$B$3:$B$1002,B91,DU_BAO_5_NAM!$I$3:$I$1002,"ĐẠT")&lt;&gt;1,"CHƯA CÓ DỰ BÁO NĂM ĐÃ KIỂM CHỨNG",IF(OR(C91="",D91="",G91="",H91=""),"THIẾU PHƯƠNG ÁN",IF(OR(M91="THIẾU GIẢI TRÌNH",M91="THIẾU NGƯỜI CÙNG ĐƠN VỊ TÍNH",M91="C/D PHẢI TÍNH THEO NGƯỜI",M91="SỐ NGƯỜI ÂM"),"CHƯA ĐỦ CĂN CỨ",IF(I91="Đang xây dựng","ĐANG XÂY DỰNG",IF(I91="Đã hoàn thành ở đơn vị","SẴN SÀNG THẨM ĐỊNH",IF(N91="","THIẾU VĂN BẢN THẨM ĐỊNH/QUYẾT ĐỊNH",IF(I91="Đã thẩm định","ĐÃ THẨM ĐỊNH","ĐÃ QUYẾT ĐỊNH")))))))))))))</f>
        <v/>
      </c>
      <c r="K91" s="86" t="str">
        <f>IF(A91="","",IFERROR(IF(INDEX('8. C3_NhuCau'!$G$3:$G$202,MATCH(A91,'8. C3_NhuCau'!$A$3:$A$202,0))="","",INDEX('8. C3_NhuCau'!$G$3:$G$202,MATCH(A91,'8. C3_NhuCau'!$A$3:$A$202,0))),""))</f>
        <v/>
      </c>
      <c r="L91" s="83" t="str">
        <f>IF(A91="","",IFERROR(IF(INDEX('8. C3_NhuCau'!$J$3:$J$202,MATCH(A91,'8. C3_NhuCau'!$A$3:$A$202,0))="","",INDEX('8. C3_NhuCau'!$J$3:$J$202,MATCH(A91,'8. C3_NhuCau'!$A$3:$A$202,0))),""))</f>
        <v/>
      </c>
      <c r="M91" s="126" t="str">
        <f t="shared" si="2"/>
        <v/>
      </c>
      <c r="N91" s="127"/>
    </row>
    <row r="92" spans="1:14" ht="18.75">
      <c r="A92" s="81"/>
      <c r="B92" s="81"/>
      <c r="C92" s="83" t="str">
        <f>IF(A92="","",IF(COUNTIFS(DU_BAO_5_NAM!$A$3:$A$1002,A92,DU_BAO_5_NAM!$B$3:$B$1002,B92,DU_BAO_5_NAM!$I$3:$I$1002,"ĐẠT")=1,SUMIFS(DU_BAO_5_NAM!$H$3:$H$1002,DU_BAO_5_NAM!$A$3:$A$1002,A92,DU_BAO_5_NAM!$B$3:$B$1002,B92,DU_BAO_5_NAM!$I$3:$I$1002,"ĐẠT"),""))</f>
        <v/>
      </c>
      <c r="D92" s="81"/>
      <c r="E92" s="81"/>
      <c r="F92" s="81"/>
      <c r="G92" s="81"/>
      <c r="H92" s="81"/>
      <c r="I92" s="81"/>
      <c r="J92" s="83" t="str">
        <f>IF(A92="","",IF(OR(NOT(ISNUMBER(B92)),B92&lt;2027,B92&gt;2031,B92&lt;&gt;INT(B92)),"NĂM KHÔNG HỢP LỆ",IF(COUNTIFS($A$3:$A$202,A92,$B$3:$B$202,B92)&gt;1,"TRÙNG MÃ VTVL – NĂM",IF(I92="","CHƯA CHỌN TRẠNG THÁI",IF(NOT(OR(I92="Đang xây dựng",I92="Đã hoàn thành ở đơn vị",I92="Đã thẩm định",I92="Đã được quyết định")),"TRẠNG THÁI KHÔNG HỢP LỆ",IF(COUNTIFS('[487]8'!$A$3:$A$202,A92,'[487]8'!$L$3:$L$202,"Đã kiểm chứng",'[487]8'!$M$3:$M$202,"ĐẠT")&lt;&gt;1,"C92 CHƯA ĐƯỢC XÁC NHẬN",IF(COUNTIFS(DU_BAO_5_NAM!$A$3:$A$1002,A92,DU_BAO_5_NAM!$B$3:$B$1002,B92,DU_BAO_5_NAM!$I$3:$I$1002,"ĐẠT")&lt;&gt;1,"CHƯA CÓ DỰ BÁO NĂM ĐÃ KIỂM CHỨNG",IF(OR(C92="",D92="",G92="",H92=""),"THIẾU PHƯƠNG ÁN",IF(OR(M92="THIẾU GIẢI TRÌNH",M92="THIẾU NGƯỜI CÙNG ĐƠN VỊ TÍNH",M92="C/D PHẢI TÍNH THEO NGƯỜI",M92="SỐ NGƯỜI ÂM"),"CHƯA ĐỦ CĂN CỨ",IF(I92="Đang xây dựng","ĐANG XÂY DỰNG",IF(I92="Đã hoàn thành ở đơn vị","SẴN SÀNG THẨM ĐỊNH",IF(N92="","THIẾU VĂN BẢN THẨM ĐỊNH/QUYẾT ĐỊNH",IF(I92="Đã thẩm định","ĐÃ THẨM ĐỊNH","ĐÃ QUYẾT ĐỊNH")))))))))))))</f>
        <v/>
      </c>
      <c r="K92" s="86" t="str">
        <f>IF(A92="","",IFERROR(IF(INDEX('8. C3_NhuCau'!$G$3:$G$202,MATCH(A92,'8. C3_NhuCau'!$A$3:$A$202,0))="","",INDEX('8. C3_NhuCau'!$G$3:$G$202,MATCH(A92,'8. C3_NhuCau'!$A$3:$A$202,0))),""))</f>
        <v/>
      </c>
      <c r="L92" s="83" t="str">
        <f>IF(A92="","",IFERROR(IF(INDEX('8. C3_NhuCau'!$J$3:$J$202,MATCH(A92,'8. C3_NhuCau'!$A$3:$A$202,0))="","",INDEX('8. C3_NhuCau'!$J$3:$J$202,MATCH(A92,'8. C3_NhuCau'!$A$3:$A$202,0))),""))</f>
        <v/>
      </c>
      <c r="M92" s="126" t="str">
        <f t="shared" si="2"/>
        <v/>
      </c>
      <c r="N92" s="127"/>
    </row>
    <row r="93" spans="1:14" ht="18.75">
      <c r="A93" s="81"/>
      <c r="B93" s="81"/>
      <c r="C93" s="83" t="str">
        <f>IF(A93="","",IF(COUNTIFS(DU_BAO_5_NAM!$A$3:$A$1002,A93,DU_BAO_5_NAM!$B$3:$B$1002,B93,DU_BAO_5_NAM!$I$3:$I$1002,"ĐẠT")=1,SUMIFS(DU_BAO_5_NAM!$H$3:$H$1002,DU_BAO_5_NAM!$A$3:$A$1002,A93,DU_BAO_5_NAM!$B$3:$B$1002,B93,DU_BAO_5_NAM!$I$3:$I$1002,"ĐẠT"),""))</f>
        <v/>
      </c>
      <c r="D93" s="81"/>
      <c r="E93" s="81"/>
      <c r="F93" s="81"/>
      <c r="G93" s="81"/>
      <c r="H93" s="81"/>
      <c r="I93" s="81"/>
      <c r="J93" s="83" t="str">
        <f>IF(A93="","",IF(OR(NOT(ISNUMBER(B93)),B93&lt;2027,B93&gt;2031,B93&lt;&gt;INT(B93)),"NĂM KHÔNG HỢP LỆ",IF(COUNTIFS($A$3:$A$202,A93,$B$3:$B$202,B93)&gt;1,"TRÙNG MÃ VTVL – NĂM",IF(I93="","CHƯA CHỌN TRẠNG THÁI",IF(NOT(OR(I93="Đang xây dựng",I93="Đã hoàn thành ở đơn vị",I93="Đã thẩm định",I93="Đã được quyết định")),"TRẠNG THÁI KHÔNG HỢP LỆ",IF(COUNTIFS('[488]8'!$A$3:$A$202,A93,'[488]8'!$L$3:$L$202,"Đã kiểm chứng",'[488]8'!$M$3:$M$202,"ĐẠT")&lt;&gt;1,"C93 CHƯA ĐƯỢC XÁC NHẬN",IF(COUNTIFS(DU_BAO_5_NAM!$A$3:$A$1002,A93,DU_BAO_5_NAM!$B$3:$B$1002,B93,DU_BAO_5_NAM!$I$3:$I$1002,"ĐẠT")&lt;&gt;1,"CHƯA CÓ DỰ BÁO NĂM ĐÃ KIỂM CHỨNG",IF(OR(C93="",D93="",G93="",H93=""),"THIẾU PHƯƠNG ÁN",IF(OR(M93="THIẾU GIẢI TRÌNH",M93="THIẾU NGƯỜI CÙNG ĐƠN VỊ TÍNH",M93="C/D PHẢI TÍNH THEO NGƯỜI",M93="SỐ NGƯỜI ÂM"),"CHƯA ĐỦ CĂN CỨ",IF(I93="Đang xây dựng","ĐANG XÂY DỰNG",IF(I93="Đã hoàn thành ở đơn vị","SẴN SÀNG THẨM ĐỊNH",IF(N93="","THIẾU VĂN BẢN THẨM ĐỊNH/QUYẾT ĐỊNH",IF(I93="Đã thẩm định","ĐÃ THẨM ĐỊNH","ĐÃ QUYẾT ĐỊNH")))))))))))))</f>
        <v/>
      </c>
      <c r="K93" s="86" t="str">
        <f>IF(A93="","",IFERROR(IF(INDEX('8. C3_NhuCau'!$G$3:$G$202,MATCH(A93,'8. C3_NhuCau'!$A$3:$A$202,0))="","",INDEX('8. C3_NhuCau'!$G$3:$G$202,MATCH(A93,'8. C3_NhuCau'!$A$3:$A$202,0))),""))</f>
        <v/>
      </c>
      <c r="L93" s="83" t="str">
        <f>IF(A93="","",IFERROR(IF(INDEX('8. C3_NhuCau'!$J$3:$J$202,MATCH(A93,'8. C3_NhuCau'!$A$3:$A$202,0))="","",INDEX('8. C3_NhuCau'!$J$3:$J$202,MATCH(A93,'8. C3_NhuCau'!$A$3:$A$202,0))),""))</f>
        <v/>
      </c>
      <c r="M93" s="126" t="str">
        <f t="shared" si="2"/>
        <v/>
      </c>
      <c r="N93" s="127"/>
    </row>
    <row r="94" spans="1:14" ht="18.75">
      <c r="A94" s="81"/>
      <c r="B94" s="81"/>
      <c r="C94" s="83" t="str">
        <f>IF(A94="","",IF(COUNTIFS(DU_BAO_5_NAM!$A$3:$A$1002,A94,DU_BAO_5_NAM!$B$3:$B$1002,B94,DU_BAO_5_NAM!$I$3:$I$1002,"ĐẠT")=1,SUMIFS(DU_BAO_5_NAM!$H$3:$H$1002,DU_BAO_5_NAM!$A$3:$A$1002,A94,DU_BAO_5_NAM!$B$3:$B$1002,B94,DU_BAO_5_NAM!$I$3:$I$1002,"ĐẠT"),""))</f>
        <v/>
      </c>
      <c r="D94" s="81"/>
      <c r="E94" s="81"/>
      <c r="F94" s="81"/>
      <c r="G94" s="81"/>
      <c r="H94" s="81"/>
      <c r="I94" s="81"/>
      <c r="J94" s="83" t="str">
        <f>IF(A94="","",IF(OR(NOT(ISNUMBER(B94)),B94&lt;2027,B94&gt;2031,B94&lt;&gt;INT(B94)),"NĂM KHÔNG HỢP LỆ",IF(COUNTIFS($A$3:$A$202,A94,$B$3:$B$202,B94)&gt;1,"TRÙNG MÃ VTVL – NĂM",IF(I94="","CHƯA CHỌN TRẠNG THÁI",IF(NOT(OR(I94="Đang xây dựng",I94="Đã hoàn thành ở đơn vị",I94="Đã thẩm định",I94="Đã được quyết định")),"TRẠNG THÁI KHÔNG HỢP LỆ",IF(COUNTIFS('[489]8'!$A$3:$A$202,A94,'[489]8'!$L$3:$L$202,"Đã kiểm chứng",'[489]8'!$M$3:$M$202,"ĐẠT")&lt;&gt;1,"C94 CHƯA ĐƯỢC XÁC NHẬN",IF(COUNTIFS(DU_BAO_5_NAM!$A$3:$A$1002,A94,DU_BAO_5_NAM!$B$3:$B$1002,B94,DU_BAO_5_NAM!$I$3:$I$1002,"ĐẠT")&lt;&gt;1,"CHƯA CÓ DỰ BÁO NĂM ĐÃ KIỂM CHỨNG",IF(OR(C94="",D94="",G94="",H94=""),"THIẾU PHƯƠNG ÁN",IF(OR(M94="THIẾU GIẢI TRÌNH",M94="THIẾU NGƯỜI CÙNG ĐƠN VỊ TÍNH",M94="C/D PHẢI TÍNH THEO NGƯỜI",M94="SỐ NGƯỜI ÂM"),"CHƯA ĐỦ CĂN CỨ",IF(I94="Đang xây dựng","ĐANG XÂY DỰNG",IF(I94="Đã hoàn thành ở đơn vị","SẴN SÀNG THẨM ĐỊNH",IF(N94="","THIẾU VĂN BẢN THẨM ĐỊNH/QUYẾT ĐỊNH",IF(I94="Đã thẩm định","ĐÃ THẨM ĐỊNH","ĐÃ QUYẾT ĐỊNH")))))))))))))</f>
        <v/>
      </c>
      <c r="K94" s="86" t="str">
        <f>IF(A94="","",IFERROR(IF(INDEX('8. C3_NhuCau'!$G$3:$G$202,MATCH(A94,'8. C3_NhuCau'!$A$3:$A$202,0))="","",INDEX('8. C3_NhuCau'!$G$3:$G$202,MATCH(A94,'8. C3_NhuCau'!$A$3:$A$202,0))),""))</f>
        <v/>
      </c>
      <c r="L94" s="83" t="str">
        <f>IF(A94="","",IFERROR(IF(INDEX('8. C3_NhuCau'!$J$3:$J$202,MATCH(A94,'8. C3_NhuCau'!$A$3:$A$202,0))="","",INDEX('8. C3_NhuCau'!$J$3:$J$202,MATCH(A94,'8. C3_NhuCau'!$A$3:$A$202,0))),""))</f>
        <v/>
      </c>
      <c r="M94" s="126" t="str">
        <f t="shared" si="2"/>
        <v/>
      </c>
      <c r="N94" s="127"/>
    </row>
    <row r="95" spans="1:14" ht="18.75">
      <c r="A95" s="81"/>
      <c r="B95" s="81"/>
      <c r="C95" s="83" t="str">
        <f>IF(A95="","",IF(COUNTIFS(DU_BAO_5_NAM!$A$3:$A$1002,A95,DU_BAO_5_NAM!$B$3:$B$1002,B95,DU_BAO_5_NAM!$I$3:$I$1002,"ĐẠT")=1,SUMIFS(DU_BAO_5_NAM!$H$3:$H$1002,DU_BAO_5_NAM!$A$3:$A$1002,A95,DU_BAO_5_NAM!$B$3:$B$1002,B95,DU_BAO_5_NAM!$I$3:$I$1002,"ĐẠT"),""))</f>
        <v/>
      </c>
      <c r="D95" s="81"/>
      <c r="E95" s="81"/>
      <c r="F95" s="81"/>
      <c r="G95" s="81"/>
      <c r="H95" s="81"/>
      <c r="I95" s="81"/>
      <c r="J95" s="83" t="str">
        <f>IF(A95="","",IF(OR(NOT(ISNUMBER(B95)),B95&lt;2027,B95&gt;2031,B95&lt;&gt;INT(B95)),"NĂM KHÔNG HỢP LỆ",IF(COUNTIFS($A$3:$A$202,A95,$B$3:$B$202,B95)&gt;1,"TRÙNG MÃ VTVL – NĂM",IF(I95="","CHƯA CHỌN TRẠNG THÁI",IF(NOT(OR(I95="Đang xây dựng",I95="Đã hoàn thành ở đơn vị",I95="Đã thẩm định",I95="Đã được quyết định")),"TRẠNG THÁI KHÔNG HỢP LỆ",IF(COUNTIFS('[490]8'!$A$3:$A$202,A95,'[490]8'!$L$3:$L$202,"Đã kiểm chứng",'[490]8'!$M$3:$M$202,"ĐẠT")&lt;&gt;1,"C95 CHƯA ĐƯỢC XÁC NHẬN",IF(COUNTIFS(DU_BAO_5_NAM!$A$3:$A$1002,A95,DU_BAO_5_NAM!$B$3:$B$1002,B95,DU_BAO_5_NAM!$I$3:$I$1002,"ĐẠT")&lt;&gt;1,"CHƯA CÓ DỰ BÁO NĂM ĐÃ KIỂM CHỨNG",IF(OR(C95="",D95="",G95="",H95=""),"THIẾU PHƯƠNG ÁN",IF(OR(M95="THIẾU GIẢI TRÌNH",M95="THIẾU NGƯỜI CÙNG ĐƠN VỊ TÍNH",M95="C/D PHẢI TÍNH THEO NGƯỜI",M95="SỐ NGƯỜI ÂM"),"CHƯA ĐỦ CĂN CỨ",IF(I95="Đang xây dựng","ĐANG XÂY DỰNG",IF(I95="Đã hoàn thành ở đơn vị","SẴN SÀNG THẨM ĐỊNH",IF(N95="","THIẾU VĂN BẢN THẨM ĐỊNH/QUYẾT ĐỊNH",IF(I95="Đã thẩm định","ĐÃ THẨM ĐỊNH","ĐÃ QUYẾT ĐỊNH")))))))))))))</f>
        <v/>
      </c>
      <c r="K95" s="86" t="str">
        <f>IF(A95="","",IFERROR(IF(INDEX('8. C3_NhuCau'!$G$3:$G$202,MATCH(A95,'8. C3_NhuCau'!$A$3:$A$202,0))="","",INDEX('8. C3_NhuCau'!$G$3:$G$202,MATCH(A95,'8. C3_NhuCau'!$A$3:$A$202,0))),""))</f>
        <v/>
      </c>
      <c r="L95" s="83" t="str">
        <f>IF(A95="","",IFERROR(IF(INDEX('8. C3_NhuCau'!$J$3:$J$202,MATCH(A95,'8. C3_NhuCau'!$A$3:$A$202,0))="","",INDEX('8. C3_NhuCau'!$J$3:$J$202,MATCH(A95,'8. C3_NhuCau'!$A$3:$A$202,0))),""))</f>
        <v/>
      </c>
      <c r="M95" s="126" t="str">
        <f t="shared" si="2"/>
        <v/>
      </c>
      <c r="N95" s="127"/>
    </row>
    <row r="96" spans="1:14" ht="18.75">
      <c r="A96" s="81"/>
      <c r="B96" s="81"/>
      <c r="C96" s="83" t="str">
        <f>IF(A96="","",IF(COUNTIFS(DU_BAO_5_NAM!$A$3:$A$1002,A96,DU_BAO_5_NAM!$B$3:$B$1002,B96,DU_BAO_5_NAM!$I$3:$I$1002,"ĐẠT")=1,SUMIFS(DU_BAO_5_NAM!$H$3:$H$1002,DU_BAO_5_NAM!$A$3:$A$1002,A96,DU_BAO_5_NAM!$B$3:$B$1002,B96,DU_BAO_5_NAM!$I$3:$I$1002,"ĐẠT"),""))</f>
        <v/>
      </c>
      <c r="D96" s="81"/>
      <c r="E96" s="81"/>
      <c r="F96" s="81"/>
      <c r="G96" s="81"/>
      <c r="H96" s="81"/>
      <c r="I96" s="81"/>
      <c r="J96" s="83" t="str">
        <f>IF(A96="","",IF(OR(NOT(ISNUMBER(B96)),B96&lt;2027,B96&gt;2031,B96&lt;&gt;INT(B96)),"NĂM KHÔNG HỢP LỆ",IF(COUNTIFS($A$3:$A$202,A96,$B$3:$B$202,B96)&gt;1,"TRÙNG MÃ VTVL – NĂM",IF(I96="","CHƯA CHỌN TRẠNG THÁI",IF(NOT(OR(I96="Đang xây dựng",I96="Đã hoàn thành ở đơn vị",I96="Đã thẩm định",I96="Đã được quyết định")),"TRẠNG THÁI KHÔNG HỢP LỆ",IF(COUNTIFS('[491]8'!$A$3:$A$202,A96,'[491]8'!$L$3:$L$202,"Đã kiểm chứng",'[491]8'!$M$3:$M$202,"ĐẠT")&lt;&gt;1,"C96 CHƯA ĐƯỢC XÁC NHẬN",IF(COUNTIFS(DU_BAO_5_NAM!$A$3:$A$1002,A96,DU_BAO_5_NAM!$B$3:$B$1002,B96,DU_BAO_5_NAM!$I$3:$I$1002,"ĐẠT")&lt;&gt;1,"CHƯA CÓ DỰ BÁO NĂM ĐÃ KIỂM CHỨNG",IF(OR(C96="",D96="",G96="",H96=""),"THIẾU PHƯƠNG ÁN",IF(OR(M96="THIẾU GIẢI TRÌNH",M96="THIẾU NGƯỜI CÙNG ĐƠN VỊ TÍNH",M96="C/D PHẢI TÍNH THEO NGƯỜI",M96="SỐ NGƯỜI ÂM"),"CHƯA ĐỦ CĂN CỨ",IF(I96="Đang xây dựng","ĐANG XÂY DỰNG",IF(I96="Đã hoàn thành ở đơn vị","SẴN SÀNG THẨM ĐỊNH",IF(N96="","THIẾU VĂN BẢN THẨM ĐỊNH/QUYẾT ĐỊNH",IF(I96="Đã thẩm định","ĐÃ THẨM ĐỊNH","ĐÃ QUYẾT ĐỊNH")))))))))))))</f>
        <v/>
      </c>
      <c r="K96" s="86" t="str">
        <f>IF(A96="","",IFERROR(IF(INDEX('8. C3_NhuCau'!$G$3:$G$202,MATCH(A96,'8. C3_NhuCau'!$A$3:$A$202,0))="","",INDEX('8. C3_NhuCau'!$G$3:$G$202,MATCH(A96,'8. C3_NhuCau'!$A$3:$A$202,0))),""))</f>
        <v/>
      </c>
      <c r="L96" s="83" t="str">
        <f>IF(A96="","",IFERROR(IF(INDEX('8. C3_NhuCau'!$J$3:$J$202,MATCH(A96,'8. C3_NhuCau'!$A$3:$A$202,0))="","",INDEX('8. C3_NhuCau'!$J$3:$J$202,MATCH(A96,'8. C3_NhuCau'!$A$3:$A$202,0))),""))</f>
        <v/>
      </c>
      <c r="M96" s="126" t="str">
        <f t="shared" si="2"/>
        <v/>
      </c>
      <c r="N96" s="127"/>
    </row>
    <row r="97" spans="1:14" ht="18.75">
      <c r="A97" s="81"/>
      <c r="B97" s="81"/>
      <c r="C97" s="83" t="str">
        <f>IF(A97="","",IF(COUNTIFS(DU_BAO_5_NAM!$A$3:$A$1002,A97,DU_BAO_5_NAM!$B$3:$B$1002,B97,DU_BAO_5_NAM!$I$3:$I$1002,"ĐẠT")=1,SUMIFS(DU_BAO_5_NAM!$H$3:$H$1002,DU_BAO_5_NAM!$A$3:$A$1002,A97,DU_BAO_5_NAM!$B$3:$B$1002,B97,DU_BAO_5_NAM!$I$3:$I$1002,"ĐẠT"),""))</f>
        <v/>
      </c>
      <c r="D97" s="81"/>
      <c r="E97" s="81"/>
      <c r="F97" s="81"/>
      <c r="G97" s="81"/>
      <c r="H97" s="81"/>
      <c r="I97" s="81"/>
      <c r="J97" s="83" t="str">
        <f>IF(A97="","",IF(OR(NOT(ISNUMBER(B97)),B97&lt;2027,B97&gt;2031,B97&lt;&gt;INT(B97)),"NĂM KHÔNG HỢP LỆ",IF(COUNTIFS($A$3:$A$202,A97,$B$3:$B$202,B97)&gt;1,"TRÙNG MÃ VTVL – NĂM",IF(I97="","CHƯA CHỌN TRẠNG THÁI",IF(NOT(OR(I97="Đang xây dựng",I97="Đã hoàn thành ở đơn vị",I97="Đã thẩm định",I97="Đã được quyết định")),"TRẠNG THÁI KHÔNG HỢP LỆ",IF(COUNTIFS('[492]8'!$A$3:$A$202,A97,'[492]8'!$L$3:$L$202,"Đã kiểm chứng",'[492]8'!$M$3:$M$202,"ĐẠT")&lt;&gt;1,"C97 CHƯA ĐƯỢC XÁC NHẬN",IF(COUNTIFS(DU_BAO_5_NAM!$A$3:$A$1002,A97,DU_BAO_5_NAM!$B$3:$B$1002,B97,DU_BAO_5_NAM!$I$3:$I$1002,"ĐẠT")&lt;&gt;1,"CHƯA CÓ DỰ BÁO NĂM ĐÃ KIỂM CHỨNG",IF(OR(C97="",D97="",G97="",H97=""),"THIẾU PHƯƠNG ÁN",IF(OR(M97="THIẾU GIẢI TRÌNH",M97="THIẾU NGƯỜI CÙNG ĐƠN VỊ TÍNH",M97="C/D PHẢI TÍNH THEO NGƯỜI",M97="SỐ NGƯỜI ÂM"),"CHƯA ĐỦ CĂN CỨ",IF(I97="Đang xây dựng","ĐANG XÂY DỰNG",IF(I97="Đã hoàn thành ở đơn vị","SẴN SÀNG THẨM ĐỊNH",IF(N97="","THIẾU VĂN BẢN THẨM ĐỊNH/QUYẾT ĐỊNH",IF(I97="Đã thẩm định","ĐÃ THẨM ĐỊNH","ĐÃ QUYẾT ĐỊNH")))))))))))))</f>
        <v/>
      </c>
      <c r="K97" s="86" t="str">
        <f>IF(A97="","",IFERROR(IF(INDEX('8. C3_NhuCau'!$G$3:$G$202,MATCH(A97,'8. C3_NhuCau'!$A$3:$A$202,0))="","",INDEX('8. C3_NhuCau'!$G$3:$G$202,MATCH(A97,'8. C3_NhuCau'!$A$3:$A$202,0))),""))</f>
        <v/>
      </c>
      <c r="L97" s="83" t="str">
        <f>IF(A97="","",IFERROR(IF(INDEX('8. C3_NhuCau'!$J$3:$J$202,MATCH(A97,'8. C3_NhuCau'!$A$3:$A$202,0))="","",INDEX('8. C3_NhuCau'!$J$3:$J$202,MATCH(A97,'8. C3_NhuCau'!$A$3:$A$202,0))),""))</f>
        <v/>
      </c>
      <c r="M97" s="126" t="str">
        <f t="shared" si="2"/>
        <v/>
      </c>
      <c r="N97" s="127"/>
    </row>
    <row r="98" spans="1:14" ht="18.75">
      <c r="A98" s="81"/>
      <c r="B98" s="81"/>
      <c r="C98" s="83" t="str">
        <f>IF(A98="","",IF(COUNTIFS(DU_BAO_5_NAM!$A$3:$A$1002,A98,DU_BAO_5_NAM!$B$3:$B$1002,B98,DU_BAO_5_NAM!$I$3:$I$1002,"ĐẠT")=1,SUMIFS(DU_BAO_5_NAM!$H$3:$H$1002,DU_BAO_5_NAM!$A$3:$A$1002,A98,DU_BAO_5_NAM!$B$3:$B$1002,B98,DU_BAO_5_NAM!$I$3:$I$1002,"ĐẠT"),""))</f>
        <v/>
      </c>
      <c r="D98" s="81"/>
      <c r="E98" s="81"/>
      <c r="F98" s="81"/>
      <c r="G98" s="81"/>
      <c r="H98" s="81"/>
      <c r="I98" s="81"/>
      <c r="J98" s="83" t="str">
        <f>IF(A98="","",IF(OR(NOT(ISNUMBER(B98)),B98&lt;2027,B98&gt;2031,B98&lt;&gt;INT(B98)),"NĂM KHÔNG HỢP LỆ",IF(COUNTIFS($A$3:$A$202,A98,$B$3:$B$202,B98)&gt;1,"TRÙNG MÃ VTVL – NĂM",IF(I98="","CHƯA CHỌN TRẠNG THÁI",IF(NOT(OR(I98="Đang xây dựng",I98="Đã hoàn thành ở đơn vị",I98="Đã thẩm định",I98="Đã được quyết định")),"TRẠNG THÁI KHÔNG HỢP LỆ",IF(COUNTIFS('[493]8'!$A$3:$A$202,A98,'[493]8'!$L$3:$L$202,"Đã kiểm chứng",'[493]8'!$M$3:$M$202,"ĐẠT")&lt;&gt;1,"C98 CHƯA ĐƯỢC XÁC NHẬN",IF(COUNTIFS(DU_BAO_5_NAM!$A$3:$A$1002,A98,DU_BAO_5_NAM!$B$3:$B$1002,B98,DU_BAO_5_NAM!$I$3:$I$1002,"ĐẠT")&lt;&gt;1,"CHƯA CÓ DỰ BÁO NĂM ĐÃ KIỂM CHỨNG",IF(OR(C98="",D98="",G98="",H98=""),"THIẾU PHƯƠNG ÁN",IF(OR(M98="THIẾU GIẢI TRÌNH",M98="THIẾU NGƯỜI CÙNG ĐƠN VỊ TÍNH",M98="C/D PHẢI TÍNH THEO NGƯỜI",M98="SỐ NGƯỜI ÂM"),"CHƯA ĐỦ CĂN CỨ",IF(I98="Đang xây dựng","ĐANG XÂY DỰNG",IF(I98="Đã hoàn thành ở đơn vị","SẴN SÀNG THẨM ĐỊNH",IF(N98="","THIẾU VĂN BẢN THẨM ĐỊNH/QUYẾT ĐỊNH",IF(I98="Đã thẩm định","ĐÃ THẨM ĐỊNH","ĐÃ QUYẾT ĐỊNH")))))))))))))</f>
        <v/>
      </c>
      <c r="K98" s="86" t="str">
        <f>IF(A98="","",IFERROR(IF(INDEX('8. C3_NhuCau'!$G$3:$G$202,MATCH(A98,'8. C3_NhuCau'!$A$3:$A$202,0))="","",INDEX('8. C3_NhuCau'!$G$3:$G$202,MATCH(A98,'8. C3_NhuCau'!$A$3:$A$202,0))),""))</f>
        <v/>
      </c>
      <c r="L98" s="83" t="str">
        <f>IF(A98="","",IFERROR(IF(INDEX('8. C3_NhuCau'!$J$3:$J$202,MATCH(A98,'8. C3_NhuCau'!$A$3:$A$202,0))="","",INDEX('8. C3_NhuCau'!$J$3:$J$202,MATCH(A98,'8. C3_NhuCau'!$A$3:$A$202,0))),""))</f>
        <v/>
      </c>
      <c r="M98" s="126" t="str">
        <f t="shared" si="2"/>
        <v/>
      </c>
      <c r="N98" s="127"/>
    </row>
    <row r="99" spans="1:14" ht="18.75">
      <c r="A99" s="81"/>
      <c r="B99" s="81"/>
      <c r="C99" s="83" t="str">
        <f>IF(A99="","",IF(COUNTIFS(DU_BAO_5_NAM!$A$3:$A$1002,A99,DU_BAO_5_NAM!$B$3:$B$1002,B99,DU_BAO_5_NAM!$I$3:$I$1002,"ĐẠT")=1,SUMIFS(DU_BAO_5_NAM!$H$3:$H$1002,DU_BAO_5_NAM!$A$3:$A$1002,A99,DU_BAO_5_NAM!$B$3:$B$1002,B99,DU_BAO_5_NAM!$I$3:$I$1002,"ĐẠT"),""))</f>
        <v/>
      </c>
      <c r="D99" s="81"/>
      <c r="E99" s="81"/>
      <c r="F99" s="81"/>
      <c r="G99" s="81"/>
      <c r="H99" s="81"/>
      <c r="I99" s="81"/>
      <c r="J99" s="83" t="str">
        <f>IF(A99="","",IF(OR(NOT(ISNUMBER(B99)),B99&lt;2027,B99&gt;2031,B99&lt;&gt;INT(B99)),"NĂM KHÔNG HỢP LỆ",IF(COUNTIFS($A$3:$A$202,A99,$B$3:$B$202,B99)&gt;1,"TRÙNG MÃ VTVL – NĂM",IF(I99="","CHƯA CHỌN TRẠNG THÁI",IF(NOT(OR(I99="Đang xây dựng",I99="Đã hoàn thành ở đơn vị",I99="Đã thẩm định",I99="Đã được quyết định")),"TRẠNG THÁI KHÔNG HỢP LỆ",IF(COUNTIFS('[494]8'!$A$3:$A$202,A99,'[494]8'!$L$3:$L$202,"Đã kiểm chứng",'[494]8'!$M$3:$M$202,"ĐẠT")&lt;&gt;1,"C99 CHƯA ĐƯỢC XÁC NHẬN",IF(COUNTIFS(DU_BAO_5_NAM!$A$3:$A$1002,A99,DU_BAO_5_NAM!$B$3:$B$1002,B99,DU_BAO_5_NAM!$I$3:$I$1002,"ĐẠT")&lt;&gt;1,"CHƯA CÓ DỰ BÁO NĂM ĐÃ KIỂM CHỨNG",IF(OR(C99="",D99="",G99="",H99=""),"THIẾU PHƯƠNG ÁN",IF(OR(M99="THIẾU GIẢI TRÌNH",M99="THIẾU NGƯỜI CÙNG ĐƠN VỊ TÍNH",M99="C/D PHẢI TÍNH THEO NGƯỜI",M99="SỐ NGƯỜI ÂM"),"CHƯA ĐỦ CĂN CỨ",IF(I99="Đang xây dựng","ĐANG XÂY DỰNG",IF(I99="Đã hoàn thành ở đơn vị","SẴN SÀNG THẨM ĐỊNH",IF(N99="","THIẾU VĂN BẢN THẨM ĐỊNH/QUYẾT ĐỊNH",IF(I99="Đã thẩm định","ĐÃ THẨM ĐỊNH","ĐÃ QUYẾT ĐỊNH")))))))))))))</f>
        <v/>
      </c>
      <c r="K99" s="86" t="str">
        <f>IF(A99="","",IFERROR(IF(INDEX('8. C3_NhuCau'!$G$3:$G$202,MATCH(A99,'8. C3_NhuCau'!$A$3:$A$202,0))="","",INDEX('8. C3_NhuCau'!$G$3:$G$202,MATCH(A99,'8. C3_NhuCau'!$A$3:$A$202,0))),""))</f>
        <v/>
      </c>
      <c r="L99" s="83" t="str">
        <f>IF(A99="","",IFERROR(IF(INDEX('8. C3_NhuCau'!$J$3:$J$202,MATCH(A99,'8. C3_NhuCau'!$A$3:$A$202,0))="","",INDEX('8. C3_NhuCau'!$J$3:$J$202,MATCH(A99,'8. C3_NhuCau'!$A$3:$A$202,0))),""))</f>
        <v/>
      </c>
      <c r="M99" s="126" t="str">
        <f t="shared" ref="M99:M130" si="3">IF(A99="","",IF(H99="","THIẾU GIẢI TRÌNH",IF(C99="","CHƯA CÓ DỰ BÁO NĂM",IF(D99="","THIẾU NGƯỜI CÙNG ĐƠN VỊ TÍNH",IF(OR(NOT(ISNUMBER(C99)),NOT(ISNUMBER(D99))),"C/D PHẢI TÍNH THEO NGƯỜI",IF(OR(C99&lt;0,D99&lt;0),"SỐ NGƯỜI ÂM",IF(AND(L99&lt;&gt;"",C99&lt;&gt;L99),"THAY ĐỔI SO VỚI NĂM CƠ SỞ – CÓ DỰ BÁO","ĐỐI CHIẾU XONG")))))))</f>
        <v/>
      </c>
      <c r="N99" s="127"/>
    </row>
    <row r="100" spans="1:14" ht="18.75">
      <c r="A100" s="81"/>
      <c r="B100" s="81"/>
      <c r="C100" s="83" t="str">
        <f>IF(A100="","",IF(COUNTIFS(DU_BAO_5_NAM!$A$3:$A$1002,A100,DU_BAO_5_NAM!$B$3:$B$1002,B100,DU_BAO_5_NAM!$I$3:$I$1002,"ĐẠT")=1,SUMIFS(DU_BAO_5_NAM!$H$3:$H$1002,DU_BAO_5_NAM!$A$3:$A$1002,A100,DU_BAO_5_NAM!$B$3:$B$1002,B100,DU_BAO_5_NAM!$I$3:$I$1002,"ĐẠT"),""))</f>
        <v/>
      </c>
      <c r="D100" s="81"/>
      <c r="E100" s="81"/>
      <c r="F100" s="81"/>
      <c r="G100" s="81"/>
      <c r="H100" s="81"/>
      <c r="I100" s="81"/>
      <c r="J100" s="83" t="str">
        <f>IF(A100="","",IF(OR(NOT(ISNUMBER(B100)),B100&lt;2027,B100&gt;2031,B100&lt;&gt;INT(B100)),"NĂM KHÔNG HỢP LỆ",IF(COUNTIFS($A$3:$A$202,A100,$B$3:$B$202,B100)&gt;1,"TRÙNG MÃ VTVL – NĂM",IF(I100="","CHƯA CHỌN TRẠNG THÁI",IF(NOT(OR(I100="Đang xây dựng",I100="Đã hoàn thành ở đơn vị",I100="Đã thẩm định",I100="Đã được quyết định")),"TRẠNG THÁI KHÔNG HỢP LỆ",IF(COUNTIFS('[495]8'!$A$3:$A$202,A100,'[495]8'!$L$3:$L$202,"Đã kiểm chứng",'[495]8'!$M$3:$M$202,"ĐẠT")&lt;&gt;1,"C100 CHƯA ĐƯỢC XÁC NHẬN",IF(COUNTIFS(DU_BAO_5_NAM!$A$3:$A$1002,A100,DU_BAO_5_NAM!$B$3:$B$1002,B100,DU_BAO_5_NAM!$I$3:$I$1002,"ĐẠT")&lt;&gt;1,"CHƯA CÓ DỰ BÁO NĂM ĐÃ KIỂM CHỨNG",IF(OR(C100="",D100="",G100="",H100=""),"THIẾU PHƯƠNG ÁN",IF(OR(M100="THIẾU GIẢI TRÌNH",M100="THIẾU NGƯỜI CÙNG ĐƠN VỊ TÍNH",M100="C/D PHẢI TÍNH THEO NGƯỜI",M100="SỐ NGƯỜI ÂM"),"CHƯA ĐỦ CĂN CỨ",IF(I100="Đang xây dựng","ĐANG XÂY DỰNG",IF(I100="Đã hoàn thành ở đơn vị","SẴN SÀNG THẨM ĐỊNH",IF(N100="","THIẾU VĂN BẢN THẨM ĐỊNH/QUYẾT ĐỊNH",IF(I100="Đã thẩm định","ĐÃ THẨM ĐỊNH","ĐÃ QUYẾT ĐỊNH")))))))))))))</f>
        <v/>
      </c>
      <c r="K100" s="86" t="str">
        <f>IF(A100="","",IFERROR(IF(INDEX('8. C3_NhuCau'!$G$3:$G$202,MATCH(A100,'8. C3_NhuCau'!$A$3:$A$202,0))="","",INDEX('8. C3_NhuCau'!$G$3:$G$202,MATCH(A100,'8. C3_NhuCau'!$A$3:$A$202,0))),""))</f>
        <v/>
      </c>
      <c r="L100" s="83" t="str">
        <f>IF(A100="","",IFERROR(IF(INDEX('8. C3_NhuCau'!$J$3:$J$202,MATCH(A100,'8. C3_NhuCau'!$A$3:$A$202,0))="","",INDEX('8. C3_NhuCau'!$J$3:$J$202,MATCH(A100,'8. C3_NhuCau'!$A$3:$A$202,0))),""))</f>
        <v/>
      </c>
      <c r="M100" s="126" t="str">
        <f t="shared" si="3"/>
        <v/>
      </c>
      <c r="N100" s="127"/>
    </row>
    <row r="101" spans="1:14" ht="18.75">
      <c r="A101" s="81"/>
      <c r="B101" s="81"/>
      <c r="C101" s="83" t="str">
        <f>IF(A101="","",IF(COUNTIFS(DU_BAO_5_NAM!$A$3:$A$1002,A101,DU_BAO_5_NAM!$B$3:$B$1002,B101,DU_BAO_5_NAM!$I$3:$I$1002,"ĐẠT")=1,SUMIFS(DU_BAO_5_NAM!$H$3:$H$1002,DU_BAO_5_NAM!$A$3:$A$1002,A101,DU_BAO_5_NAM!$B$3:$B$1002,B101,DU_BAO_5_NAM!$I$3:$I$1002,"ĐẠT"),""))</f>
        <v/>
      </c>
      <c r="D101" s="81"/>
      <c r="E101" s="81"/>
      <c r="F101" s="81"/>
      <c r="G101" s="81"/>
      <c r="H101" s="81"/>
      <c r="I101" s="81"/>
      <c r="J101" s="83" t="str">
        <f>IF(A101="","",IF(OR(NOT(ISNUMBER(B101)),B101&lt;2027,B101&gt;2031,B101&lt;&gt;INT(B101)),"NĂM KHÔNG HỢP LỆ",IF(COUNTIFS($A$3:$A$202,A101,$B$3:$B$202,B101)&gt;1,"TRÙNG MÃ VTVL – NĂM",IF(I101="","CHƯA CHỌN TRẠNG THÁI",IF(NOT(OR(I101="Đang xây dựng",I101="Đã hoàn thành ở đơn vị",I101="Đã thẩm định",I101="Đã được quyết định")),"TRẠNG THÁI KHÔNG HỢP LỆ",IF(COUNTIFS('[496]8'!$A$3:$A$202,A101,'[496]8'!$L$3:$L$202,"Đã kiểm chứng",'[496]8'!$M$3:$M$202,"ĐẠT")&lt;&gt;1,"C101 CHƯA ĐƯỢC XÁC NHẬN",IF(COUNTIFS(DU_BAO_5_NAM!$A$3:$A$1002,A101,DU_BAO_5_NAM!$B$3:$B$1002,B101,DU_BAO_5_NAM!$I$3:$I$1002,"ĐẠT")&lt;&gt;1,"CHƯA CÓ DỰ BÁO NĂM ĐÃ KIỂM CHỨNG",IF(OR(C101="",D101="",G101="",H101=""),"THIẾU PHƯƠNG ÁN",IF(OR(M101="THIẾU GIẢI TRÌNH",M101="THIẾU NGƯỜI CÙNG ĐƠN VỊ TÍNH",M101="C/D PHẢI TÍNH THEO NGƯỜI",M101="SỐ NGƯỜI ÂM"),"CHƯA ĐỦ CĂN CỨ",IF(I101="Đang xây dựng","ĐANG XÂY DỰNG",IF(I101="Đã hoàn thành ở đơn vị","SẴN SÀNG THẨM ĐỊNH",IF(N101="","THIẾU VĂN BẢN THẨM ĐỊNH/QUYẾT ĐỊNH",IF(I101="Đã thẩm định","ĐÃ THẨM ĐỊNH","ĐÃ QUYẾT ĐỊNH")))))))))))))</f>
        <v/>
      </c>
      <c r="K101" s="86" t="str">
        <f>IF(A101="","",IFERROR(IF(INDEX('8. C3_NhuCau'!$G$3:$G$202,MATCH(A101,'8. C3_NhuCau'!$A$3:$A$202,0))="","",INDEX('8. C3_NhuCau'!$G$3:$G$202,MATCH(A101,'8. C3_NhuCau'!$A$3:$A$202,0))),""))</f>
        <v/>
      </c>
      <c r="L101" s="83" t="str">
        <f>IF(A101="","",IFERROR(IF(INDEX('8. C3_NhuCau'!$J$3:$J$202,MATCH(A101,'8. C3_NhuCau'!$A$3:$A$202,0))="","",INDEX('8. C3_NhuCau'!$J$3:$J$202,MATCH(A101,'8. C3_NhuCau'!$A$3:$A$202,0))),""))</f>
        <v/>
      </c>
      <c r="M101" s="126" t="str">
        <f t="shared" si="3"/>
        <v/>
      </c>
      <c r="N101" s="127"/>
    </row>
    <row r="102" spans="1:14" ht="18.75">
      <c r="A102" s="81"/>
      <c r="B102" s="81"/>
      <c r="C102" s="83" t="str">
        <f>IF(A102="","",IF(COUNTIFS(DU_BAO_5_NAM!$A$3:$A$1002,A102,DU_BAO_5_NAM!$B$3:$B$1002,B102,DU_BAO_5_NAM!$I$3:$I$1002,"ĐẠT")=1,SUMIFS(DU_BAO_5_NAM!$H$3:$H$1002,DU_BAO_5_NAM!$A$3:$A$1002,A102,DU_BAO_5_NAM!$B$3:$B$1002,B102,DU_BAO_5_NAM!$I$3:$I$1002,"ĐẠT"),""))</f>
        <v/>
      </c>
      <c r="D102" s="81"/>
      <c r="E102" s="81"/>
      <c r="F102" s="81"/>
      <c r="G102" s="81"/>
      <c r="H102" s="81"/>
      <c r="I102" s="81"/>
      <c r="J102" s="83" t="str">
        <f>IF(A102="","",IF(OR(NOT(ISNUMBER(B102)),B102&lt;2027,B102&gt;2031,B102&lt;&gt;INT(B102)),"NĂM KHÔNG HỢP LỆ",IF(COUNTIFS($A$3:$A$202,A102,$B$3:$B$202,B102)&gt;1,"TRÙNG MÃ VTVL – NĂM",IF(I102="","CHƯA CHỌN TRẠNG THÁI",IF(NOT(OR(I102="Đang xây dựng",I102="Đã hoàn thành ở đơn vị",I102="Đã thẩm định",I102="Đã được quyết định")),"TRẠNG THÁI KHÔNG HỢP LỆ",IF(COUNTIFS('[497]8'!$A$3:$A$202,A102,'[497]8'!$L$3:$L$202,"Đã kiểm chứng",'[497]8'!$M$3:$M$202,"ĐẠT")&lt;&gt;1,"C102 CHƯA ĐƯỢC XÁC NHẬN",IF(COUNTIFS(DU_BAO_5_NAM!$A$3:$A$1002,A102,DU_BAO_5_NAM!$B$3:$B$1002,B102,DU_BAO_5_NAM!$I$3:$I$1002,"ĐẠT")&lt;&gt;1,"CHƯA CÓ DỰ BÁO NĂM ĐÃ KIỂM CHỨNG",IF(OR(C102="",D102="",G102="",H102=""),"THIẾU PHƯƠNG ÁN",IF(OR(M102="THIẾU GIẢI TRÌNH",M102="THIẾU NGƯỜI CÙNG ĐƠN VỊ TÍNH",M102="C/D PHẢI TÍNH THEO NGƯỜI",M102="SỐ NGƯỜI ÂM"),"CHƯA ĐỦ CĂN CỨ",IF(I102="Đang xây dựng","ĐANG XÂY DỰNG",IF(I102="Đã hoàn thành ở đơn vị","SẴN SÀNG THẨM ĐỊNH",IF(N102="","THIẾU VĂN BẢN THẨM ĐỊNH/QUYẾT ĐỊNH",IF(I102="Đã thẩm định","ĐÃ THẨM ĐỊNH","ĐÃ QUYẾT ĐỊNH")))))))))))))</f>
        <v/>
      </c>
      <c r="K102" s="86" t="str">
        <f>IF(A102="","",IFERROR(IF(INDEX('8. C3_NhuCau'!$G$3:$G$202,MATCH(A102,'8. C3_NhuCau'!$A$3:$A$202,0))="","",INDEX('8. C3_NhuCau'!$G$3:$G$202,MATCH(A102,'8. C3_NhuCau'!$A$3:$A$202,0))),""))</f>
        <v/>
      </c>
      <c r="L102" s="83" t="str">
        <f>IF(A102="","",IFERROR(IF(INDEX('8. C3_NhuCau'!$J$3:$J$202,MATCH(A102,'8. C3_NhuCau'!$A$3:$A$202,0))="","",INDEX('8. C3_NhuCau'!$J$3:$J$202,MATCH(A102,'8. C3_NhuCau'!$A$3:$A$202,0))),""))</f>
        <v/>
      </c>
      <c r="M102" s="126" t="str">
        <f t="shared" si="3"/>
        <v/>
      </c>
      <c r="N102" s="127"/>
    </row>
    <row r="103" spans="1:14" ht="18.75">
      <c r="A103" s="81"/>
      <c r="B103" s="81"/>
      <c r="C103" s="83" t="str">
        <f>IF(A103="","",IF(COUNTIFS(DU_BAO_5_NAM!$A$3:$A$1002,A103,DU_BAO_5_NAM!$B$3:$B$1002,B103,DU_BAO_5_NAM!$I$3:$I$1002,"ĐẠT")=1,SUMIFS(DU_BAO_5_NAM!$H$3:$H$1002,DU_BAO_5_NAM!$A$3:$A$1002,A103,DU_BAO_5_NAM!$B$3:$B$1002,B103,DU_BAO_5_NAM!$I$3:$I$1002,"ĐẠT"),""))</f>
        <v/>
      </c>
      <c r="D103" s="81"/>
      <c r="E103" s="81"/>
      <c r="F103" s="81"/>
      <c r="G103" s="81"/>
      <c r="H103" s="81"/>
      <c r="I103" s="81"/>
      <c r="J103" s="83" t="str">
        <f>IF(A103="","",IF(OR(NOT(ISNUMBER(B103)),B103&lt;2027,B103&gt;2031,B103&lt;&gt;INT(B103)),"NĂM KHÔNG HỢP LỆ",IF(COUNTIFS($A$3:$A$202,A103,$B$3:$B$202,B103)&gt;1,"TRÙNG MÃ VTVL – NĂM",IF(I103="","CHƯA CHỌN TRẠNG THÁI",IF(NOT(OR(I103="Đang xây dựng",I103="Đã hoàn thành ở đơn vị",I103="Đã thẩm định",I103="Đã được quyết định")),"TRẠNG THÁI KHÔNG HỢP LỆ",IF(COUNTIFS('[498]8'!$A$3:$A$202,A103,'[498]8'!$L$3:$L$202,"Đã kiểm chứng",'[498]8'!$M$3:$M$202,"ĐẠT")&lt;&gt;1,"C103 CHƯA ĐƯỢC XÁC NHẬN",IF(COUNTIFS(DU_BAO_5_NAM!$A$3:$A$1002,A103,DU_BAO_5_NAM!$B$3:$B$1002,B103,DU_BAO_5_NAM!$I$3:$I$1002,"ĐẠT")&lt;&gt;1,"CHƯA CÓ DỰ BÁO NĂM ĐÃ KIỂM CHỨNG",IF(OR(C103="",D103="",G103="",H103=""),"THIẾU PHƯƠNG ÁN",IF(OR(M103="THIẾU GIẢI TRÌNH",M103="THIẾU NGƯỜI CÙNG ĐƠN VỊ TÍNH",M103="C/D PHẢI TÍNH THEO NGƯỜI",M103="SỐ NGƯỜI ÂM"),"CHƯA ĐỦ CĂN CỨ",IF(I103="Đang xây dựng","ĐANG XÂY DỰNG",IF(I103="Đã hoàn thành ở đơn vị","SẴN SÀNG THẨM ĐỊNH",IF(N103="","THIẾU VĂN BẢN THẨM ĐỊNH/QUYẾT ĐỊNH",IF(I103="Đã thẩm định","ĐÃ THẨM ĐỊNH","ĐÃ QUYẾT ĐỊNH")))))))))))))</f>
        <v/>
      </c>
      <c r="K103" s="86" t="str">
        <f>IF(A103="","",IFERROR(IF(INDEX('8. C3_NhuCau'!$G$3:$G$202,MATCH(A103,'8. C3_NhuCau'!$A$3:$A$202,0))="","",INDEX('8. C3_NhuCau'!$G$3:$G$202,MATCH(A103,'8. C3_NhuCau'!$A$3:$A$202,0))),""))</f>
        <v/>
      </c>
      <c r="L103" s="83" t="str">
        <f>IF(A103="","",IFERROR(IF(INDEX('8. C3_NhuCau'!$J$3:$J$202,MATCH(A103,'8. C3_NhuCau'!$A$3:$A$202,0))="","",INDEX('8. C3_NhuCau'!$J$3:$J$202,MATCH(A103,'8. C3_NhuCau'!$A$3:$A$202,0))),""))</f>
        <v/>
      </c>
      <c r="M103" s="126" t="str">
        <f t="shared" si="3"/>
        <v/>
      </c>
      <c r="N103" s="127"/>
    </row>
    <row r="104" spans="1:14" ht="18.75">
      <c r="A104" s="81"/>
      <c r="B104" s="81"/>
      <c r="C104" s="83" t="str">
        <f>IF(A104="","",IF(COUNTIFS(DU_BAO_5_NAM!$A$3:$A$1002,A104,DU_BAO_5_NAM!$B$3:$B$1002,B104,DU_BAO_5_NAM!$I$3:$I$1002,"ĐẠT")=1,SUMIFS(DU_BAO_5_NAM!$H$3:$H$1002,DU_BAO_5_NAM!$A$3:$A$1002,A104,DU_BAO_5_NAM!$B$3:$B$1002,B104,DU_BAO_5_NAM!$I$3:$I$1002,"ĐẠT"),""))</f>
        <v/>
      </c>
      <c r="D104" s="81"/>
      <c r="E104" s="81"/>
      <c r="F104" s="81"/>
      <c r="G104" s="81"/>
      <c r="H104" s="81"/>
      <c r="I104" s="81"/>
      <c r="J104" s="83" t="str">
        <f>IF(A104="","",IF(OR(NOT(ISNUMBER(B104)),B104&lt;2027,B104&gt;2031,B104&lt;&gt;INT(B104)),"NĂM KHÔNG HỢP LỆ",IF(COUNTIFS($A$3:$A$202,A104,$B$3:$B$202,B104)&gt;1,"TRÙNG MÃ VTVL – NĂM",IF(I104="","CHƯA CHỌN TRẠNG THÁI",IF(NOT(OR(I104="Đang xây dựng",I104="Đã hoàn thành ở đơn vị",I104="Đã thẩm định",I104="Đã được quyết định")),"TRẠNG THÁI KHÔNG HỢP LỆ",IF(COUNTIFS('[499]8'!$A$3:$A$202,A104,'[499]8'!$L$3:$L$202,"Đã kiểm chứng",'[499]8'!$M$3:$M$202,"ĐẠT")&lt;&gt;1,"C104 CHƯA ĐƯỢC XÁC NHẬN",IF(COUNTIFS(DU_BAO_5_NAM!$A$3:$A$1002,A104,DU_BAO_5_NAM!$B$3:$B$1002,B104,DU_BAO_5_NAM!$I$3:$I$1002,"ĐẠT")&lt;&gt;1,"CHƯA CÓ DỰ BÁO NĂM ĐÃ KIỂM CHỨNG",IF(OR(C104="",D104="",G104="",H104=""),"THIẾU PHƯƠNG ÁN",IF(OR(M104="THIẾU GIẢI TRÌNH",M104="THIẾU NGƯỜI CÙNG ĐƠN VỊ TÍNH",M104="C/D PHẢI TÍNH THEO NGƯỜI",M104="SỐ NGƯỜI ÂM"),"CHƯA ĐỦ CĂN CỨ",IF(I104="Đang xây dựng","ĐANG XÂY DỰNG",IF(I104="Đã hoàn thành ở đơn vị","SẴN SÀNG THẨM ĐỊNH",IF(N104="","THIẾU VĂN BẢN THẨM ĐỊNH/QUYẾT ĐỊNH",IF(I104="Đã thẩm định","ĐÃ THẨM ĐỊNH","ĐÃ QUYẾT ĐỊNH")))))))))))))</f>
        <v/>
      </c>
      <c r="K104" s="86" t="str">
        <f>IF(A104="","",IFERROR(IF(INDEX('8. C3_NhuCau'!$G$3:$G$202,MATCH(A104,'8. C3_NhuCau'!$A$3:$A$202,0))="","",INDEX('8. C3_NhuCau'!$G$3:$G$202,MATCH(A104,'8. C3_NhuCau'!$A$3:$A$202,0))),""))</f>
        <v/>
      </c>
      <c r="L104" s="83" t="str">
        <f>IF(A104="","",IFERROR(IF(INDEX('8. C3_NhuCau'!$J$3:$J$202,MATCH(A104,'8. C3_NhuCau'!$A$3:$A$202,0))="","",INDEX('8. C3_NhuCau'!$J$3:$J$202,MATCH(A104,'8. C3_NhuCau'!$A$3:$A$202,0))),""))</f>
        <v/>
      </c>
      <c r="M104" s="126" t="str">
        <f t="shared" si="3"/>
        <v/>
      </c>
      <c r="N104" s="127"/>
    </row>
    <row r="105" spans="1:14" ht="18.75">
      <c r="A105" s="81"/>
      <c r="B105" s="81"/>
      <c r="C105" s="83" t="str">
        <f>IF(A105="","",IF(COUNTIFS(DU_BAO_5_NAM!$A$3:$A$1002,A105,DU_BAO_5_NAM!$B$3:$B$1002,B105,DU_BAO_5_NAM!$I$3:$I$1002,"ĐẠT")=1,SUMIFS(DU_BAO_5_NAM!$H$3:$H$1002,DU_BAO_5_NAM!$A$3:$A$1002,A105,DU_BAO_5_NAM!$B$3:$B$1002,B105,DU_BAO_5_NAM!$I$3:$I$1002,"ĐẠT"),""))</f>
        <v/>
      </c>
      <c r="D105" s="81"/>
      <c r="E105" s="81"/>
      <c r="F105" s="81"/>
      <c r="G105" s="81"/>
      <c r="H105" s="81"/>
      <c r="I105" s="81"/>
      <c r="J105" s="83" t="str">
        <f>IF(A105="","",IF(OR(NOT(ISNUMBER(B105)),B105&lt;2027,B105&gt;2031,B105&lt;&gt;INT(B105)),"NĂM KHÔNG HỢP LỆ",IF(COUNTIFS($A$3:$A$202,A105,$B$3:$B$202,B105)&gt;1,"TRÙNG MÃ VTVL – NĂM",IF(I105="","CHƯA CHỌN TRẠNG THÁI",IF(NOT(OR(I105="Đang xây dựng",I105="Đã hoàn thành ở đơn vị",I105="Đã thẩm định",I105="Đã được quyết định")),"TRẠNG THÁI KHÔNG HỢP LỆ",IF(COUNTIFS('[500]8'!$A$3:$A$202,A105,'[500]8'!$L$3:$L$202,"Đã kiểm chứng",'[500]8'!$M$3:$M$202,"ĐẠT")&lt;&gt;1,"C105 CHƯA ĐƯỢC XÁC NHẬN",IF(COUNTIFS(DU_BAO_5_NAM!$A$3:$A$1002,A105,DU_BAO_5_NAM!$B$3:$B$1002,B105,DU_BAO_5_NAM!$I$3:$I$1002,"ĐẠT")&lt;&gt;1,"CHƯA CÓ DỰ BÁO NĂM ĐÃ KIỂM CHỨNG",IF(OR(C105="",D105="",G105="",H105=""),"THIẾU PHƯƠNG ÁN",IF(OR(M105="THIẾU GIẢI TRÌNH",M105="THIẾU NGƯỜI CÙNG ĐƠN VỊ TÍNH",M105="C/D PHẢI TÍNH THEO NGƯỜI",M105="SỐ NGƯỜI ÂM"),"CHƯA ĐỦ CĂN CỨ",IF(I105="Đang xây dựng","ĐANG XÂY DỰNG",IF(I105="Đã hoàn thành ở đơn vị","SẴN SÀNG THẨM ĐỊNH",IF(N105="","THIẾU VĂN BẢN THẨM ĐỊNH/QUYẾT ĐỊNH",IF(I105="Đã thẩm định","ĐÃ THẨM ĐỊNH","ĐÃ QUYẾT ĐỊNH")))))))))))))</f>
        <v/>
      </c>
      <c r="K105" s="86" t="str">
        <f>IF(A105="","",IFERROR(IF(INDEX('8. C3_NhuCau'!$G$3:$G$202,MATCH(A105,'8. C3_NhuCau'!$A$3:$A$202,0))="","",INDEX('8. C3_NhuCau'!$G$3:$G$202,MATCH(A105,'8. C3_NhuCau'!$A$3:$A$202,0))),""))</f>
        <v/>
      </c>
      <c r="L105" s="83" t="str">
        <f>IF(A105="","",IFERROR(IF(INDEX('8. C3_NhuCau'!$J$3:$J$202,MATCH(A105,'8. C3_NhuCau'!$A$3:$A$202,0))="","",INDEX('8. C3_NhuCau'!$J$3:$J$202,MATCH(A105,'8. C3_NhuCau'!$A$3:$A$202,0))),""))</f>
        <v/>
      </c>
      <c r="M105" s="126" t="str">
        <f t="shared" si="3"/>
        <v/>
      </c>
      <c r="N105" s="127"/>
    </row>
    <row r="106" spans="1:14" ht="18.75">
      <c r="A106" s="81"/>
      <c r="B106" s="81"/>
      <c r="C106" s="83" t="str">
        <f>IF(A106="","",IF(COUNTIFS(DU_BAO_5_NAM!$A$3:$A$1002,A106,DU_BAO_5_NAM!$B$3:$B$1002,B106,DU_BAO_5_NAM!$I$3:$I$1002,"ĐẠT")=1,SUMIFS(DU_BAO_5_NAM!$H$3:$H$1002,DU_BAO_5_NAM!$A$3:$A$1002,A106,DU_BAO_5_NAM!$B$3:$B$1002,B106,DU_BAO_5_NAM!$I$3:$I$1002,"ĐẠT"),""))</f>
        <v/>
      </c>
      <c r="D106" s="81"/>
      <c r="E106" s="81"/>
      <c r="F106" s="81"/>
      <c r="G106" s="81"/>
      <c r="H106" s="81"/>
      <c r="I106" s="81"/>
      <c r="J106" s="83" t="str">
        <f>IF(A106="","",IF(OR(NOT(ISNUMBER(B106)),B106&lt;2027,B106&gt;2031,B106&lt;&gt;INT(B106)),"NĂM KHÔNG HỢP LỆ",IF(COUNTIFS($A$3:$A$202,A106,$B$3:$B$202,B106)&gt;1,"TRÙNG MÃ VTVL – NĂM",IF(I106="","CHƯA CHỌN TRẠNG THÁI",IF(NOT(OR(I106="Đang xây dựng",I106="Đã hoàn thành ở đơn vị",I106="Đã thẩm định",I106="Đã được quyết định")),"TRẠNG THÁI KHÔNG HỢP LỆ",IF(COUNTIFS('[501]8'!$A$3:$A$202,A106,'[501]8'!$L$3:$L$202,"Đã kiểm chứng",'[501]8'!$M$3:$M$202,"ĐẠT")&lt;&gt;1,"C106 CHƯA ĐƯỢC XÁC NHẬN",IF(COUNTIFS(DU_BAO_5_NAM!$A$3:$A$1002,A106,DU_BAO_5_NAM!$B$3:$B$1002,B106,DU_BAO_5_NAM!$I$3:$I$1002,"ĐẠT")&lt;&gt;1,"CHƯA CÓ DỰ BÁO NĂM ĐÃ KIỂM CHỨNG",IF(OR(C106="",D106="",G106="",H106=""),"THIẾU PHƯƠNG ÁN",IF(OR(M106="THIẾU GIẢI TRÌNH",M106="THIẾU NGƯỜI CÙNG ĐƠN VỊ TÍNH",M106="C/D PHẢI TÍNH THEO NGƯỜI",M106="SỐ NGƯỜI ÂM"),"CHƯA ĐỦ CĂN CỨ",IF(I106="Đang xây dựng","ĐANG XÂY DỰNG",IF(I106="Đã hoàn thành ở đơn vị","SẴN SÀNG THẨM ĐỊNH",IF(N106="","THIẾU VĂN BẢN THẨM ĐỊNH/QUYẾT ĐỊNH",IF(I106="Đã thẩm định","ĐÃ THẨM ĐỊNH","ĐÃ QUYẾT ĐỊNH")))))))))))))</f>
        <v/>
      </c>
      <c r="K106" s="86" t="str">
        <f>IF(A106="","",IFERROR(IF(INDEX('8. C3_NhuCau'!$G$3:$G$202,MATCH(A106,'8. C3_NhuCau'!$A$3:$A$202,0))="","",INDEX('8. C3_NhuCau'!$G$3:$G$202,MATCH(A106,'8. C3_NhuCau'!$A$3:$A$202,0))),""))</f>
        <v/>
      </c>
      <c r="L106" s="83" t="str">
        <f>IF(A106="","",IFERROR(IF(INDEX('8. C3_NhuCau'!$J$3:$J$202,MATCH(A106,'8. C3_NhuCau'!$A$3:$A$202,0))="","",INDEX('8. C3_NhuCau'!$J$3:$J$202,MATCH(A106,'8. C3_NhuCau'!$A$3:$A$202,0))),""))</f>
        <v/>
      </c>
      <c r="M106" s="126" t="str">
        <f t="shared" si="3"/>
        <v/>
      </c>
      <c r="N106" s="127"/>
    </row>
    <row r="107" spans="1:14" ht="18.75">
      <c r="A107" s="81"/>
      <c r="B107" s="81"/>
      <c r="C107" s="83" t="str">
        <f>IF(A107="","",IF(COUNTIFS(DU_BAO_5_NAM!$A$3:$A$1002,A107,DU_BAO_5_NAM!$B$3:$B$1002,B107,DU_BAO_5_NAM!$I$3:$I$1002,"ĐẠT")=1,SUMIFS(DU_BAO_5_NAM!$H$3:$H$1002,DU_BAO_5_NAM!$A$3:$A$1002,A107,DU_BAO_5_NAM!$B$3:$B$1002,B107,DU_BAO_5_NAM!$I$3:$I$1002,"ĐẠT"),""))</f>
        <v/>
      </c>
      <c r="D107" s="81"/>
      <c r="E107" s="81"/>
      <c r="F107" s="81"/>
      <c r="G107" s="81"/>
      <c r="H107" s="81"/>
      <c r="I107" s="81"/>
      <c r="J107" s="83" t="str">
        <f>IF(A107="","",IF(OR(NOT(ISNUMBER(B107)),B107&lt;2027,B107&gt;2031,B107&lt;&gt;INT(B107)),"NĂM KHÔNG HỢP LỆ",IF(COUNTIFS($A$3:$A$202,A107,$B$3:$B$202,B107)&gt;1,"TRÙNG MÃ VTVL – NĂM",IF(I107="","CHƯA CHỌN TRẠNG THÁI",IF(NOT(OR(I107="Đang xây dựng",I107="Đã hoàn thành ở đơn vị",I107="Đã thẩm định",I107="Đã được quyết định")),"TRẠNG THÁI KHÔNG HỢP LỆ",IF(COUNTIFS('[502]8'!$A$3:$A$202,A107,'[502]8'!$L$3:$L$202,"Đã kiểm chứng",'[502]8'!$M$3:$M$202,"ĐẠT")&lt;&gt;1,"C107 CHƯA ĐƯỢC XÁC NHẬN",IF(COUNTIFS(DU_BAO_5_NAM!$A$3:$A$1002,A107,DU_BAO_5_NAM!$B$3:$B$1002,B107,DU_BAO_5_NAM!$I$3:$I$1002,"ĐẠT")&lt;&gt;1,"CHƯA CÓ DỰ BÁO NĂM ĐÃ KIỂM CHỨNG",IF(OR(C107="",D107="",G107="",H107=""),"THIẾU PHƯƠNG ÁN",IF(OR(M107="THIẾU GIẢI TRÌNH",M107="THIẾU NGƯỜI CÙNG ĐƠN VỊ TÍNH",M107="C/D PHẢI TÍNH THEO NGƯỜI",M107="SỐ NGƯỜI ÂM"),"CHƯA ĐỦ CĂN CỨ",IF(I107="Đang xây dựng","ĐANG XÂY DỰNG",IF(I107="Đã hoàn thành ở đơn vị","SẴN SÀNG THẨM ĐỊNH",IF(N107="","THIẾU VĂN BẢN THẨM ĐỊNH/QUYẾT ĐỊNH",IF(I107="Đã thẩm định","ĐÃ THẨM ĐỊNH","ĐÃ QUYẾT ĐỊNH")))))))))))))</f>
        <v/>
      </c>
      <c r="K107" s="86" t="str">
        <f>IF(A107="","",IFERROR(IF(INDEX('8. C3_NhuCau'!$G$3:$G$202,MATCH(A107,'8. C3_NhuCau'!$A$3:$A$202,0))="","",INDEX('8. C3_NhuCau'!$G$3:$G$202,MATCH(A107,'8. C3_NhuCau'!$A$3:$A$202,0))),""))</f>
        <v/>
      </c>
      <c r="L107" s="83" t="str">
        <f>IF(A107="","",IFERROR(IF(INDEX('8. C3_NhuCau'!$J$3:$J$202,MATCH(A107,'8. C3_NhuCau'!$A$3:$A$202,0))="","",INDEX('8. C3_NhuCau'!$J$3:$J$202,MATCH(A107,'8. C3_NhuCau'!$A$3:$A$202,0))),""))</f>
        <v/>
      </c>
      <c r="M107" s="126" t="str">
        <f t="shared" si="3"/>
        <v/>
      </c>
      <c r="N107" s="127"/>
    </row>
    <row r="108" spans="1:14" ht="18.75">
      <c r="A108" s="81"/>
      <c r="B108" s="81"/>
      <c r="C108" s="83" t="str">
        <f>IF(A108="","",IF(COUNTIFS(DU_BAO_5_NAM!$A$3:$A$1002,A108,DU_BAO_5_NAM!$B$3:$B$1002,B108,DU_BAO_5_NAM!$I$3:$I$1002,"ĐẠT")=1,SUMIFS(DU_BAO_5_NAM!$H$3:$H$1002,DU_BAO_5_NAM!$A$3:$A$1002,A108,DU_BAO_5_NAM!$B$3:$B$1002,B108,DU_BAO_5_NAM!$I$3:$I$1002,"ĐẠT"),""))</f>
        <v/>
      </c>
      <c r="D108" s="81"/>
      <c r="E108" s="81"/>
      <c r="F108" s="81"/>
      <c r="G108" s="81"/>
      <c r="H108" s="81"/>
      <c r="I108" s="81"/>
      <c r="J108" s="83" t="str">
        <f>IF(A108="","",IF(OR(NOT(ISNUMBER(B108)),B108&lt;2027,B108&gt;2031,B108&lt;&gt;INT(B108)),"NĂM KHÔNG HỢP LỆ",IF(COUNTIFS($A$3:$A$202,A108,$B$3:$B$202,B108)&gt;1,"TRÙNG MÃ VTVL – NĂM",IF(I108="","CHƯA CHỌN TRẠNG THÁI",IF(NOT(OR(I108="Đang xây dựng",I108="Đã hoàn thành ở đơn vị",I108="Đã thẩm định",I108="Đã được quyết định")),"TRẠNG THÁI KHÔNG HỢP LỆ",IF(COUNTIFS('[503]8'!$A$3:$A$202,A108,'[503]8'!$L$3:$L$202,"Đã kiểm chứng",'[503]8'!$M$3:$M$202,"ĐẠT")&lt;&gt;1,"C108 CHƯA ĐƯỢC XÁC NHẬN",IF(COUNTIFS(DU_BAO_5_NAM!$A$3:$A$1002,A108,DU_BAO_5_NAM!$B$3:$B$1002,B108,DU_BAO_5_NAM!$I$3:$I$1002,"ĐẠT")&lt;&gt;1,"CHƯA CÓ DỰ BÁO NĂM ĐÃ KIỂM CHỨNG",IF(OR(C108="",D108="",G108="",H108=""),"THIẾU PHƯƠNG ÁN",IF(OR(M108="THIẾU GIẢI TRÌNH",M108="THIẾU NGƯỜI CÙNG ĐƠN VỊ TÍNH",M108="C/D PHẢI TÍNH THEO NGƯỜI",M108="SỐ NGƯỜI ÂM"),"CHƯA ĐỦ CĂN CỨ",IF(I108="Đang xây dựng","ĐANG XÂY DỰNG",IF(I108="Đã hoàn thành ở đơn vị","SẴN SÀNG THẨM ĐỊNH",IF(N108="","THIẾU VĂN BẢN THẨM ĐỊNH/QUYẾT ĐỊNH",IF(I108="Đã thẩm định","ĐÃ THẨM ĐỊNH","ĐÃ QUYẾT ĐỊNH")))))))))))))</f>
        <v/>
      </c>
      <c r="K108" s="86" t="str">
        <f>IF(A108="","",IFERROR(IF(INDEX('8. C3_NhuCau'!$G$3:$G$202,MATCH(A108,'8. C3_NhuCau'!$A$3:$A$202,0))="","",INDEX('8. C3_NhuCau'!$G$3:$G$202,MATCH(A108,'8. C3_NhuCau'!$A$3:$A$202,0))),""))</f>
        <v/>
      </c>
      <c r="L108" s="83" t="str">
        <f>IF(A108="","",IFERROR(IF(INDEX('8. C3_NhuCau'!$J$3:$J$202,MATCH(A108,'8. C3_NhuCau'!$A$3:$A$202,0))="","",INDEX('8. C3_NhuCau'!$J$3:$J$202,MATCH(A108,'8. C3_NhuCau'!$A$3:$A$202,0))),""))</f>
        <v/>
      </c>
      <c r="M108" s="126" t="str">
        <f t="shared" si="3"/>
        <v/>
      </c>
      <c r="N108" s="127"/>
    </row>
    <row r="109" spans="1:14" ht="18.75">
      <c r="A109" s="81"/>
      <c r="B109" s="81"/>
      <c r="C109" s="83" t="str">
        <f>IF(A109="","",IF(COUNTIFS(DU_BAO_5_NAM!$A$3:$A$1002,A109,DU_BAO_5_NAM!$B$3:$B$1002,B109,DU_BAO_5_NAM!$I$3:$I$1002,"ĐẠT")=1,SUMIFS(DU_BAO_5_NAM!$H$3:$H$1002,DU_BAO_5_NAM!$A$3:$A$1002,A109,DU_BAO_5_NAM!$B$3:$B$1002,B109,DU_BAO_5_NAM!$I$3:$I$1002,"ĐẠT"),""))</f>
        <v/>
      </c>
      <c r="D109" s="81"/>
      <c r="E109" s="81"/>
      <c r="F109" s="81"/>
      <c r="G109" s="81"/>
      <c r="H109" s="81"/>
      <c r="I109" s="81"/>
      <c r="J109" s="83" t="str">
        <f>IF(A109="","",IF(OR(NOT(ISNUMBER(B109)),B109&lt;2027,B109&gt;2031,B109&lt;&gt;INT(B109)),"NĂM KHÔNG HỢP LỆ",IF(COUNTIFS($A$3:$A$202,A109,$B$3:$B$202,B109)&gt;1,"TRÙNG MÃ VTVL – NĂM",IF(I109="","CHƯA CHỌN TRẠNG THÁI",IF(NOT(OR(I109="Đang xây dựng",I109="Đã hoàn thành ở đơn vị",I109="Đã thẩm định",I109="Đã được quyết định")),"TRẠNG THÁI KHÔNG HỢP LỆ",IF(COUNTIFS('[504]8'!$A$3:$A$202,A109,'[504]8'!$L$3:$L$202,"Đã kiểm chứng",'[504]8'!$M$3:$M$202,"ĐẠT")&lt;&gt;1,"C109 CHƯA ĐƯỢC XÁC NHẬN",IF(COUNTIFS(DU_BAO_5_NAM!$A$3:$A$1002,A109,DU_BAO_5_NAM!$B$3:$B$1002,B109,DU_BAO_5_NAM!$I$3:$I$1002,"ĐẠT")&lt;&gt;1,"CHƯA CÓ DỰ BÁO NĂM ĐÃ KIỂM CHỨNG",IF(OR(C109="",D109="",G109="",H109=""),"THIẾU PHƯƠNG ÁN",IF(OR(M109="THIẾU GIẢI TRÌNH",M109="THIẾU NGƯỜI CÙNG ĐƠN VỊ TÍNH",M109="C/D PHẢI TÍNH THEO NGƯỜI",M109="SỐ NGƯỜI ÂM"),"CHƯA ĐỦ CĂN CỨ",IF(I109="Đang xây dựng","ĐANG XÂY DỰNG",IF(I109="Đã hoàn thành ở đơn vị","SẴN SÀNG THẨM ĐỊNH",IF(N109="","THIẾU VĂN BẢN THẨM ĐỊNH/QUYẾT ĐỊNH",IF(I109="Đã thẩm định","ĐÃ THẨM ĐỊNH","ĐÃ QUYẾT ĐỊNH")))))))))))))</f>
        <v/>
      </c>
      <c r="K109" s="86" t="str">
        <f>IF(A109="","",IFERROR(IF(INDEX('8. C3_NhuCau'!$G$3:$G$202,MATCH(A109,'8. C3_NhuCau'!$A$3:$A$202,0))="","",INDEX('8. C3_NhuCau'!$G$3:$G$202,MATCH(A109,'8. C3_NhuCau'!$A$3:$A$202,0))),""))</f>
        <v/>
      </c>
      <c r="L109" s="83" t="str">
        <f>IF(A109="","",IFERROR(IF(INDEX('8. C3_NhuCau'!$J$3:$J$202,MATCH(A109,'8. C3_NhuCau'!$A$3:$A$202,0))="","",INDEX('8. C3_NhuCau'!$J$3:$J$202,MATCH(A109,'8. C3_NhuCau'!$A$3:$A$202,0))),""))</f>
        <v/>
      </c>
      <c r="M109" s="126" t="str">
        <f t="shared" si="3"/>
        <v/>
      </c>
      <c r="N109" s="127"/>
    </row>
    <row r="110" spans="1:14" ht="18.75">
      <c r="A110" s="81"/>
      <c r="B110" s="81"/>
      <c r="C110" s="83" t="str">
        <f>IF(A110="","",IF(COUNTIFS(DU_BAO_5_NAM!$A$3:$A$1002,A110,DU_BAO_5_NAM!$B$3:$B$1002,B110,DU_BAO_5_NAM!$I$3:$I$1002,"ĐẠT")=1,SUMIFS(DU_BAO_5_NAM!$H$3:$H$1002,DU_BAO_5_NAM!$A$3:$A$1002,A110,DU_BAO_5_NAM!$B$3:$B$1002,B110,DU_BAO_5_NAM!$I$3:$I$1002,"ĐẠT"),""))</f>
        <v/>
      </c>
      <c r="D110" s="81"/>
      <c r="E110" s="81"/>
      <c r="F110" s="81"/>
      <c r="G110" s="81"/>
      <c r="H110" s="81"/>
      <c r="I110" s="81"/>
      <c r="J110" s="83" t="str">
        <f>IF(A110="","",IF(OR(NOT(ISNUMBER(B110)),B110&lt;2027,B110&gt;2031,B110&lt;&gt;INT(B110)),"NĂM KHÔNG HỢP LỆ",IF(COUNTIFS($A$3:$A$202,A110,$B$3:$B$202,B110)&gt;1,"TRÙNG MÃ VTVL – NĂM",IF(I110="","CHƯA CHỌN TRẠNG THÁI",IF(NOT(OR(I110="Đang xây dựng",I110="Đã hoàn thành ở đơn vị",I110="Đã thẩm định",I110="Đã được quyết định")),"TRẠNG THÁI KHÔNG HỢP LỆ",IF(COUNTIFS('[505]8'!$A$3:$A$202,A110,'[505]8'!$L$3:$L$202,"Đã kiểm chứng",'[505]8'!$M$3:$M$202,"ĐẠT")&lt;&gt;1,"C110 CHƯA ĐƯỢC XÁC NHẬN",IF(COUNTIFS(DU_BAO_5_NAM!$A$3:$A$1002,A110,DU_BAO_5_NAM!$B$3:$B$1002,B110,DU_BAO_5_NAM!$I$3:$I$1002,"ĐẠT")&lt;&gt;1,"CHƯA CÓ DỰ BÁO NĂM ĐÃ KIỂM CHỨNG",IF(OR(C110="",D110="",G110="",H110=""),"THIẾU PHƯƠNG ÁN",IF(OR(M110="THIẾU GIẢI TRÌNH",M110="THIẾU NGƯỜI CÙNG ĐƠN VỊ TÍNH",M110="C/D PHẢI TÍNH THEO NGƯỜI",M110="SỐ NGƯỜI ÂM"),"CHƯA ĐỦ CĂN CỨ",IF(I110="Đang xây dựng","ĐANG XÂY DỰNG",IF(I110="Đã hoàn thành ở đơn vị","SẴN SÀNG THẨM ĐỊNH",IF(N110="","THIẾU VĂN BẢN THẨM ĐỊNH/QUYẾT ĐỊNH",IF(I110="Đã thẩm định","ĐÃ THẨM ĐỊNH","ĐÃ QUYẾT ĐỊNH")))))))))))))</f>
        <v/>
      </c>
      <c r="K110" s="86" t="str">
        <f>IF(A110="","",IFERROR(IF(INDEX('8. C3_NhuCau'!$G$3:$G$202,MATCH(A110,'8. C3_NhuCau'!$A$3:$A$202,0))="","",INDEX('8. C3_NhuCau'!$G$3:$G$202,MATCH(A110,'8. C3_NhuCau'!$A$3:$A$202,0))),""))</f>
        <v/>
      </c>
      <c r="L110" s="83" t="str">
        <f>IF(A110="","",IFERROR(IF(INDEX('8. C3_NhuCau'!$J$3:$J$202,MATCH(A110,'8. C3_NhuCau'!$A$3:$A$202,0))="","",INDEX('8. C3_NhuCau'!$J$3:$J$202,MATCH(A110,'8. C3_NhuCau'!$A$3:$A$202,0))),""))</f>
        <v/>
      </c>
      <c r="M110" s="126" t="str">
        <f t="shared" si="3"/>
        <v/>
      </c>
      <c r="N110" s="127"/>
    </row>
    <row r="111" spans="1:14" ht="18.75">
      <c r="A111" s="81"/>
      <c r="B111" s="81"/>
      <c r="C111" s="83" t="str">
        <f>IF(A111="","",IF(COUNTIFS(DU_BAO_5_NAM!$A$3:$A$1002,A111,DU_BAO_5_NAM!$B$3:$B$1002,B111,DU_BAO_5_NAM!$I$3:$I$1002,"ĐẠT")=1,SUMIFS(DU_BAO_5_NAM!$H$3:$H$1002,DU_BAO_5_NAM!$A$3:$A$1002,A111,DU_BAO_5_NAM!$B$3:$B$1002,B111,DU_BAO_5_NAM!$I$3:$I$1002,"ĐẠT"),""))</f>
        <v/>
      </c>
      <c r="D111" s="81"/>
      <c r="E111" s="81"/>
      <c r="F111" s="81"/>
      <c r="G111" s="81"/>
      <c r="H111" s="81"/>
      <c r="I111" s="81"/>
      <c r="J111" s="83" t="str">
        <f>IF(A111="","",IF(OR(NOT(ISNUMBER(B111)),B111&lt;2027,B111&gt;2031,B111&lt;&gt;INT(B111)),"NĂM KHÔNG HỢP LỆ",IF(COUNTIFS($A$3:$A$202,A111,$B$3:$B$202,B111)&gt;1,"TRÙNG MÃ VTVL – NĂM",IF(I111="","CHƯA CHỌN TRẠNG THÁI",IF(NOT(OR(I111="Đang xây dựng",I111="Đã hoàn thành ở đơn vị",I111="Đã thẩm định",I111="Đã được quyết định")),"TRẠNG THÁI KHÔNG HỢP LỆ",IF(COUNTIFS('[506]8'!$A$3:$A$202,A111,'[506]8'!$L$3:$L$202,"Đã kiểm chứng",'[506]8'!$M$3:$M$202,"ĐẠT")&lt;&gt;1,"C111 CHƯA ĐƯỢC XÁC NHẬN",IF(COUNTIFS(DU_BAO_5_NAM!$A$3:$A$1002,A111,DU_BAO_5_NAM!$B$3:$B$1002,B111,DU_BAO_5_NAM!$I$3:$I$1002,"ĐẠT")&lt;&gt;1,"CHƯA CÓ DỰ BÁO NĂM ĐÃ KIỂM CHỨNG",IF(OR(C111="",D111="",G111="",H111=""),"THIẾU PHƯƠNG ÁN",IF(OR(M111="THIẾU GIẢI TRÌNH",M111="THIẾU NGƯỜI CÙNG ĐƠN VỊ TÍNH",M111="C/D PHẢI TÍNH THEO NGƯỜI",M111="SỐ NGƯỜI ÂM"),"CHƯA ĐỦ CĂN CỨ",IF(I111="Đang xây dựng","ĐANG XÂY DỰNG",IF(I111="Đã hoàn thành ở đơn vị","SẴN SÀNG THẨM ĐỊNH",IF(N111="","THIẾU VĂN BẢN THẨM ĐỊNH/QUYẾT ĐỊNH",IF(I111="Đã thẩm định","ĐÃ THẨM ĐỊNH","ĐÃ QUYẾT ĐỊNH")))))))))))))</f>
        <v/>
      </c>
      <c r="K111" s="86" t="str">
        <f>IF(A111="","",IFERROR(IF(INDEX('8. C3_NhuCau'!$G$3:$G$202,MATCH(A111,'8. C3_NhuCau'!$A$3:$A$202,0))="","",INDEX('8. C3_NhuCau'!$G$3:$G$202,MATCH(A111,'8. C3_NhuCau'!$A$3:$A$202,0))),""))</f>
        <v/>
      </c>
      <c r="L111" s="83" t="str">
        <f>IF(A111="","",IFERROR(IF(INDEX('8. C3_NhuCau'!$J$3:$J$202,MATCH(A111,'8. C3_NhuCau'!$A$3:$A$202,0))="","",INDEX('8. C3_NhuCau'!$J$3:$J$202,MATCH(A111,'8. C3_NhuCau'!$A$3:$A$202,0))),""))</f>
        <v/>
      </c>
      <c r="M111" s="126" t="str">
        <f t="shared" si="3"/>
        <v/>
      </c>
      <c r="N111" s="127"/>
    </row>
    <row r="112" spans="1:14" ht="18.75">
      <c r="A112" s="81"/>
      <c r="B112" s="81"/>
      <c r="C112" s="83" t="str">
        <f>IF(A112="","",IF(COUNTIFS(DU_BAO_5_NAM!$A$3:$A$1002,A112,DU_BAO_5_NAM!$B$3:$B$1002,B112,DU_BAO_5_NAM!$I$3:$I$1002,"ĐẠT")=1,SUMIFS(DU_BAO_5_NAM!$H$3:$H$1002,DU_BAO_5_NAM!$A$3:$A$1002,A112,DU_BAO_5_NAM!$B$3:$B$1002,B112,DU_BAO_5_NAM!$I$3:$I$1002,"ĐẠT"),""))</f>
        <v/>
      </c>
      <c r="D112" s="81"/>
      <c r="E112" s="81"/>
      <c r="F112" s="81"/>
      <c r="G112" s="81"/>
      <c r="H112" s="81"/>
      <c r="I112" s="81"/>
      <c r="J112" s="83" t="str">
        <f>IF(A112="","",IF(OR(NOT(ISNUMBER(B112)),B112&lt;2027,B112&gt;2031,B112&lt;&gt;INT(B112)),"NĂM KHÔNG HỢP LỆ",IF(COUNTIFS($A$3:$A$202,A112,$B$3:$B$202,B112)&gt;1,"TRÙNG MÃ VTVL – NĂM",IF(I112="","CHƯA CHỌN TRẠNG THÁI",IF(NOT(OR(I112="Đang xây dựng",I112="Đã hoàn thành ở đơn vị",I112="Đã thẩm định",I112="Đã được quyết định")),"TRẠNG THÁI KHÔNG HỢP LỆ",IF(COUNTIFS('[507]8'!$A$3:$A$202,A112,'[507]8'!$L$3:$L$202,"Đã kiểm chứng",'[507]8'!$M$3:$M$202,"ĐẠT")&lt;&gt;1,"C112 CHƯA ĐƯỢC XÁC NHẬN",IF(COUNTIFS(DU_BAO_5_NAM!$A$3:$A$1002,A112,DU_BAO_5_NAM!$B$3:$B$1002,B112,DU_BAO_5_NAM!$I$3:$I$1002,"ĐẠT")&lt;&gt;1,"CHƯA CÓ DỰ BÁO NĂM ĐÃ KIỂM CHỨNG",IF(OR(C112="",D112="",G112="",H112=""),"THIẾU PHƯƠNG ÁN",IF(OR(M112="THIẾU GIẢI TRÌNH",M112="THIẾU NGƯỜI CÙNG ĐƠN VỊ TÍNH",M112="C/D PHẢI TÍNH THEO NGƯỜI",M112="SỐ NGƯỜI ÂM"),"CHƯA ĐỦ CĂN CỨ",IF(I112="Đang xây dựng","ĐANG XÂY DỰNG",IF(I112="Đã hoàn thành ở đơn vị","SẴN SÀNG THẨM ĐỊNH",IF(N112="","THIẾU VĂN BẢN THẨM ĐỊNH/QUYẾT ĐỊNH",IF(I112="Đã thẩm định","ĐÃ THẨM ĐỊNH","ĐÃ QUYẾT ĐỊNH")))))))))))))</f>
        <v/>
      </c>
      <c r="K112" s="86" t="str">
        <f>IF(A112="","",IFERROR(IF(INDEX('8. C3_NhuCau'!$G$3:$G$202,MATCH(A112,'8. C3_NhuCau'!$A$3:$A$202,0))="","",INDEX('8. C3_NhuCau'!$G$3:$G$202,MATCH(A112,'8. C3_NhuCau'!$A$3:$A$202,0))),""))</f>
        <v/>
      </c>
      <c r="L112" s="83" t="str">
        <f>IF(A112="","",IFERROR(IF(INDEX('8. C3_NhuCau'!$J$3:$J$202,MATCH(A112,'8. C3_NhuCau'!$A$3:$A$202,0))="","",INDEX('8. C3_NhuCau'!$J$3:$J$202,MATCH(A112,'8. C3_NhuCau'!$A$3:$A$202,0))),""))</f>
        <v/>
      </c>
      <c r="M112" s="126" t="str">
        <f t="shared" si="3"/>
        <v/>
      </c>
      <c r="N112" s="127"/>
    </row>
    <row r="113" spans="1:14" ht="18.75">
      <c r="A113" s="81"/>
      <c r="B113" s="81"/>
      <c r="C113" s="83" t="str">
        <f>IF(A113="","",IF(COUNTIFS(DU_BAO_5_NAM!$A$3:$A$1002,A113,DU_BAO_5_NAM!$B$3:$B$1002,B113,DU_BAO_5_NAM!$I$3:$I$1002,"ĐẠT")=1,SUMIFS(DU_BAO_5_NAM!$H$3:$H$1002,DU_BAO_5_NAM!$A$3:$A$1002,A113,DU_BAO_5_NAM!$B$3:$B$1002,B113,DU_BAO_5_NAM!$I$3:$I$1002,"ĐẠT"),""))</f>
        <v/>
      </c>
      <c r="D113" s="81"/>
      <c r="E113" s="81"/>
      <c r="F113" s="81"/>
      <c r="G113" s="81"/>
      <c r="H113" s="81"/>
      <c r="I113" s="81"/>
      <c r="J113" s="83" t="str">
        <f>IF(A113="","",IF(OR(NOT(ISNUMBER(B113)),B113&lt;2027,B113&gt;2031,B113&lt;&gt;INT(B113)),"NĂM KHÔNG HỢP LỆ",IF(COUNTIFS($A$3:$A$202,A113,$B$3:$B$202,B113)&gt;1,"TRÙNG MÃ VTVL – NĂM",IF(I113="","CHƯA CHỌN TRẠNG THÁI",IF(NOT(OR(I113="Đang xây dựng",I113="Đã hoàn thành ở đơn vị",I113="Đã thẩm định",I113="Đã được quyết định")),"TRẠNG THÁI KHÔNG HỢP LỆ",IF(COUNTIFS('[508]8'!$A$3:$A$202,A113,'[508]8'!$L$3:$L$202,"Đã kiểm chứng",'[508]8'!$M$3:$M$202,"ĐẠT")&lt;&gt;1,"C113 CHƯA ĐƯỢC XÁC NHẬN",IF(COUNTIFS(DU_BAO_5_NAM!$A$3:$A$1002,A113,DU_BAO_5_NAM!$B$3:$B$1002,B113,DU_BAO_5_NAM!$I$3:$I$1002,"ĐẠT")&lt;&gt;1,"CHƯA CÓ DỰ BÁO NĂM ĐÃ KIỂM CHỨNG",IF(OR(C113="",D113="",G113="",H113=""),"THIẾU PHƯƠNG ÁN",IF(OR(M113="THIẾU GIẢI TRÌNH",M113="THIẾU NGƯỜI CÙNG ĐƠN VỊ TÍNH",M113="C/D PHẢI TÍNH THEO NGƯỜI",M113="SỐ NGƯỜI ÂM"),"CHƯA ĐỦ CĂN CỨ",IF(I113="Đang xây dựng","ĐANG XÂY DỰNG",IF(I113="Đã hoàn thành ở đơn vị","SẴN SÀNG THẨM ĐỊNH",IF(N113="","THIẾU VĂN BẢN THẨM ĐỊNH/QUYẾT ĐỊNH",IF(I113="Đã thẩm định","ĐÃ THẨM ĐỊNH","ĐÃ QUYẾT ĐỊNH")))))))))))))</f>
        <v/>
      </c>
      <c r="K113" s="86" t="str">
        <f>IF(A113="","",IFERROR(IF(INDEX('8. C3_NhuCau'!$G$3:$G$202,MATCH(A113,'8. C3_NhuCau'!$A$3:$A$202,0))="","",INDEX('8. C3_NhuCau'!$G$3:$G$202,MATCH(A113,'8. C3_NhuCau'!$A$3:$A$202,0))),""))</f>
        <v/>
      </c>
      <c r="L113" s="83" t="str">
        <f>IF(A113="","",IFERROR(IF(INDEX('8. C3_NhuCau'!$J$3:$J$202,MATCH(A113,'8. C3_NhuCau'!$A$3:$A$202,0))="","",INDEX('8. C3_NhuCau'!$J$3:$J$202,MATCH(A113,'8. C3_NhuCau'!$A$3:$A$202,0))),""))</f>
        <v/>
      </c>
      <c r="M113" s="126" t="str">
        <f t="shared" si="3"/>
        <v/>
      </c>
      <c r="N113" s="127"/>
    </row>
    <row r="114" spans="1:14" ht="18.75">
      <c r="A114" s="81"/>
      <c r="B114" s="81"/>
      <c r="C114" s="83" t="str">
        <f>IF(A114="","",IF(COUNTIFS(DU_BAO_5_NAM!$A$3:$A$1002,A114,DU_BAO_5_NAM!$B$3:$B$1002,B114,DU_BAO_5_NAM!$I$3:$I$1002,"ĐẠT")=1,SUMIFS(DU_BAO_5_NAM!$H$3:$H$1002,DU_BAO_5_NAM!$A$3:$A$1002,A114,DU_BAO_5_NAM!$B$3:$B$1002,B114,DU_BAO_5_NAM!$I$3:$I$1002,"ĐẠT"),""))</f>
        <v/>
      </c>
      <c r="D114" s="81"/>
      <c r="E114" s="81"/>
      <c r="F114" s="81"/>
      <c r="G114" s="81"/>
      <c r="H114" s="81"/>
      <c r="I114" s="81"/>
      <c r="J114" s="83" t="str">
        <f>IF(A114="","",IF(OR(NOT(ISNUMBER(B114)),B114&lt;2027,B114&gt;2031,B114&lt;&gt;INT(B114)),"NĂM KHÔNG HỢP LỆ",IF(COUNTIFS($A$3:$A$202,A114,$B$3:$B$202,B114)&gt;1,"TRÙNG MÃ VTVL – NĂM",IF(I114="","CHƯA CHỌN TRẠNG THÁI",IF(NOT(OR(I114="Đang xây dựng",I114="Đã hoàn thành ở đơn vị",I114="Đã thẩm định",I114="Đã được quyết định")),"TRẠNG THÁI KHÔNG HỢP LỆ",IF(COUNTIFS('[509]8'!$A$3:$A$202,A114,'[509]8'!$L$3:$L$202,"Đã kiểm chứng",'[509]8'!$M$3:$M$202,"ĐẠT")&lt;&gt;1,"C114 CHƯA ĐƯỢC XÁC NHẬN",IF(COUNTIFS(DU_BAO_5_NAM!$A$3:$A$1002,A114,DU_BAO_5_NAM!$B$3:$B$1002,B114,DU_BAO_5_NAM!$I$3:$I$1002,"ĐẠT")&lt;&gt;1,"CHƯA CÓ DỰ BÁO NĂM ĐÃ KIỂM CHỨNG",IF(OR(C114="",D114="",G114="",H114=""),"THIẾU PHƯƠNG ÁN",IF(OR(M114="THIẾU GIẢI TRÌNH",M114="THIẾU NGƯỜI CÙNG ĐƠN VỊ TÍNH",M114="C/D PHẢI TÍNH THEO NGƯỜI",M114="SỐ NGƯỜI ÂM"),"CHƯA ĐỦ CĂN CỨ",IF(I114="Đang xây dựng","ĐANG XÂY DỰNG",IF(I114="Đã hoàn thành ở đơn vị","SẴN SÀNG THẨM ĐỊNH",IF(N114="","THIẾU VĂN BẢN THẨM ĐỊNH/QUYẾT ĐỊNH",IF(I114="Đã thẩm định","ĐÃ THẨM ĐỊNH","ĐÃ QUYẾT ĐỊNH")))))))))))))</f>
        <v/>
      </c>
      <c r="K114" s="86" t="str">
        <f>IF(A114="","",IFERROR(IF(INDEX('8. C3_NhuCau'!$G$3:$G$202,MATCH(A114,'8. C3_NhuCau'!$A$3:$A$202,0))="","",INDEX('8. C3_NhuCau'!$G$3:$G$202,MATCH(A114,'8. C3_NhuCau'!$A$3:$A$202,0))),""))</f>
        <v/>
      </c>
      <c r="L114" s="83" t="str">
        <f>IF(A114="","",IFERROR(IF(INDEX('8. C3_NhuCau'!$J$3:$J$202,MATCH(A114,'8. C3_NhuCau'!$A$3:$A$202,0))="","",INDEX('8. C3_NhuCau'!$J$3:$J$202,MATCH(A114,'8. C3_NhuCau'!$A$3:$A$202,0))),""))</f>
        <v/>
      </c>
      <c r="M114" s="126" t="str">
        <f t="shared" si="3"/>
        <v/>
      </c>
      <c r="N114" s="127"/>
    </row>
    <row r="115" spans="1:14" ht="18.75">
      <c r="A115" s="81"/>
      <c r="B115" s="81"/>
      <c r="C115" s="83" t="str">
        <f>IF(A115="","",IF(COUNTIFS(DU_BAO_5_NAM!$A$3:$A$1002,A115,DU_BAO_5_NAM!$B$3:$B$1002,B115,DU_BAO_5_NAM!$I$3:$I$1002,"ĐẠT")=1,SUMIFS(DU_BAO_5_NAM!$H$3:$H$1002,DU_BAO_5_NAM!$A$3:$A$1002,A115,DU_BAO_5_NAM!$B$3:$B$1002,B115,DU_BAO_5_NAM!$I$3:$I$1002,"ĐẠT"),""))</f>
        <v/>
      </c>
      <c r="D115" s="81"/>
      <c r="E115" s="81"/>
      <c r="F115" s="81"/>
      <c r="G115" s="81"/>
      <c r="H115" s="81"/>
      <c r="I115" s="81"/>
      <c r="J115" s="83" t="str">
        <f>IF(A115="","",IF(OR(NOT(ISNUMBER(B115)),B115&lt;2027,B115&gt;2031,B115&lt;&gt;INT(B115)),"NĂM KHÔNG HỢP LỆ",IF(COUNTIFS($A$3:$A$202,A115,$B$3:$B$202,B115)&gt;1,"TRÙNG MÃ VTVL – NĂM",IF(I115="","CHƯA CHỌN TRẠNG THÁI",IF(NOT(OR(I115="Đang xây dựng",I115="Đã hoàn thành ở đơn vị",I115="Đã thẩm định",I115="Đã được quyết định")),"TRẠNG THÁI KHÔNG HỢP LỆ",IF(COUNTIFS('[510]8'!$A$3:$A$202,A115,'[510]8'!$L$3:$L$202,"Đã kiểm chứng",'[510]8'!$M$3:$M$202,"ĐẠT")&lt;&gt;1,"C115 CHƯA ĐƯỢC XÁC NHẬN",IF(COUNTIFS(DU_BAO_5_NAM!$A$3:$A$1002,A115,DU_BAO_5_NAM!$B$3:$B$1002,B115,DU_BAO_5_NAM!$I$3:$I$1002,"ĐẠT")&lt;&gt;1,"CHƯA CÓ DỰ BÁO NĂM ĐÃ KIỂM CHỨNG",IF(OR(C115="",D115="",G115="",H115=""),"THIẾU PHƯƠNG ÁN",IF(OR(M115="THIẾU GIẢI TRÌNH",M115="THIẾU NGƯỜI CÙNG ĐƠN VỊ TÍNH",M115="C/D PHẢI TÍNH THEO NGƯỜI",M115="SỐ NGƯỜI ÂM"),"CHƯA ĐỦ CĂN CỨ",IF(I115="Đang xây dựng","ĐANG XÂY DỰNG",IF(I115="Đã hoàn thành ở đơn vị","SẴN SÀNG THẨM ĐỊNH",IF(N115="","THIẾU VĂN BẢN THẨM ĐỊNH/QUYẾT ĐỊNH",IF(I115="Đã thẩm định","ĐÃ THẨM ĐỊNH","ĐÃ QUYẾT ĐỊNH")))))))))))))</f>
        <v/>
      </c>
      <c r="K115" s="86" t="str">
        <f>IF(A115="","",IFERROR(IF(INDEX('8. C3_NhuCau'!$G$3:$G$202,MATCH(A115,'8. C3_NhuCau'!$A$3:$A$202,0))="","",INDEX('8. C3_NhuCau'!$G$3:$G$202,MATCH(A115,'8. C3_NhuCau'!$A$3:$A$202,0))),""))</f>
        <v/>
      </c>
      <c r="L115" s="83" t="str">
        <f>IF(A115="","",IFERROR(IF(INDEX('8. C3_NhuCau'!$J$3:$J$202,MATCH(A115,'8. C3_NhuCau'!$A$3:$A$202,0))="","",INDEX('8. C3_NhuCau'!$J$3:$J$202,MATCH(A115,'8. C3_NhuCau'!$A$3:$A$202,0))),""))</f>
        <v/>
      </c>
      <c r="M115" s="126" t="str">
        <f t="shared" si="3"/>
        <v/>
      </c>
      <c r="N115" s="127"/>
    </row>
    <row r="116" spans="1:14" ht="18.75">
      <c r="A116" s="81"/>
      <c r="B116" s="81"/>
      <c r="C116" s="83" t="str">
        <f>IF(A116="","",IF(COUNTIFS(DU_BAO_5_NAM!$A$3:$A$1002,A116,DU_BAO_5_NAM!$B$3:$B$1002,B116,DU_BAO_5_NAM!$I$3:$I$1002,"ĐẠT")=1,SUMIFS(DU_BAO_5_NAM!$H$3:$H$1002,DU_BAO_5_NAM!$A$3:$A$1002,A116,DU_BAO_5_NAM!$B$3:$B$1002,B116,DU_BAO_5_NAM!$I$3:$I$1002,"ĐẠT"),""))</f>
        <v/>
      </c>
      <c r="D116" s="81"/>
      <c r="E116" s="81"/>
      <c r="F116" s="81"/>
      <c r="G116" s="81"/>
      <c r="H116" s="81"/>
      <c r="I116" s="81"/>
      <c r="J116" s="83" t="str">
        <f>IF(A116="","",IF(OR(NOT(ISNUMBER(B116)),B116&lt;2027,B116&gt;2031,B116&lt;&gt;INT(B116)),"NĂM KHÔNG HỢP LỆ",IF(COUNTIFS($A$3:$A$202,A116,$B$3:$B$202,B116)&gt;1,"TRÙNG MÃ VTVL – NĂM",IF(I116="","CHƯA CHỌN TRẠNG THÁI",IF(NOT(OR(I116="Đang xây dựng",I116="Đã hoàn thành ở đơn vị",I116="Đã thẩm định",I116="Đã được quyết định")),"TRẠNG THÁI KHÔNG HỢP LỆ",IF(COUNTIFS('[511]8'!$A$3:$A$202,A116,'[511]8'!$L$3:$L$202,"Đã kiểm chứng",'[511]8'!$M$3:$M$202,"ĐẠT")&lt;&gt;1,"C116 CHƯA ĐƯỢC XÁC NHẬN",IF(COUNTIFS(DU_BAO_5_NAM!$A$3:$A$1002,A116,DU_BAO_5_NAM!$B$3:$B$1002,B116,DU_BAO_5_NAM!$I$3:$I$1002,"ĐẠT")&lt;&gt;1,"CHƯA CÓ DỰ BÁO NĂM ĐÃ KIỂM CHỨNG",IF(OR(C116="",D116="",G116="",H116=""),"THIẾU PHƯƠNG ÁN",IF(OR(M116="THIẾU GIẢI TRÌNH",M116="THIẾU NGƯỜI CÙNG ĐƠN VỊ TÍNH",M116="C/D PHẢI TÍNH THEO NGƯỜI",M116="SỐ NGƯỜI ÂM"),"CHƯA ĐỦ CĂN CỨ",IF(I116="Đang xây dựng","ĐANG XÂY DỰNG",IF(I116="Đã hoàn thành ở đơn vị","SẴN SÀNG THẨM ĐỊNH",IF(N116="","THIẾU VĂN BẢN THẨM ĐỊNH/QUYẾT ĐỊNH",IF(I116="Đã thẩm định","ĐÃ THẨM ĐỊNH","ĐÃ QUYẾT ĐỊNH")))))))))))))</f>
        <v/>
      </c>
      <c r="K116" s="86" t="str">
        <f>IF(A116="","",IFERROR(IF(INDEX('8. C3_NhuCau'!$G$3:$G$202,MATCH(A116,'8. C3_NhuCau'!$A$3:$A$202,0))="","",INDEX('8. C3_NhuCau'!$G$3:$G$202,MATCH(A116,'8. C3_NhuCau'!$A$3:$A$202,0))),""))</f>
        <v/>
      </c>
      <c r="L116" s="83" t="str">
        <f>IF(A116="","",IFERROR(IF(INDEX('8. C3_NhuCau'!$J$3:$J$202,MATCH(A116,'8. C3_NhuCau'!$A$3:$A$202,0))="","",INDEX('8. C3_NhuCau'!$J$3:$J$202,MATCH(A116,'8. C3_NhuCau'!$A$3:$A$202,0))),""))</f>
        <v/>
      </c>
      <c r="M116" s="126" t="str">
        <f t="shared" si="3"/>
        <v/>
      </c>
      <c r="N116" s="127"/>
    </row>
    <row r="117" spans="1:14" ht="18.75">
      <c r="A117" s="81"/>
      <c r="B117" s="81"/>
      <c r="C117" s="83" t="str">
        <f>IF(A117="","",IF(COUNTIFS(DU_BAO_5_NAM!$A$3:$A$1002,A117,DU_BAO_5_NAM!$B$3:$B$1002,B117,DU_BAO_5_NAM!$I$3:$I$1002,"ĐẠT")=1,SUMIFS(DU_BAO_5_NAM!$H$3:$H$1002,DU_BAO_5_NAM!$A$3:$A$1002,A117,DU_BAO_5_NAM!$B$3:$B$1002,B117,DU_BAO_5_NAM!$I$3:$I$1002,"ĐẠT"),""))</f>
        <v/>
      </c>
      <c r="D117" s="81"/>
      <c r="E117" s="81"/>
      <c r="F117" s="81"/>
      <c r="G117" s="81"/>
      <c r="H117" s="81"/>
      <c r="I117" s="81"/>
      <c r="J117" s="83" t="str">
        <f>IF(A117="","",IF(OR(NOT(ISNUMBER(B117)),B117&lt;2027,B117&gt;2031,B117&lt;&gt;INT(B117)),"NĂM KHÔNG HỢP LỆ",IF(COUNTIFS($A$3:$A$202,A117,$B$3:$B$202,B117)&gt;1,"TRÙNG MÃ VTVL – NĂM",IF(I117="","CHƯA CHỌN TRẠNG THÁI",IF(NOT(OR(I117="Đang xây dựng",I117="Đã hoàn thành ở đơn vị",I117="Đã thẩm định",I117="Đã được quyết định")),"TRẠNG THÁI KHÔNG HỢP LỆ",IF(COUNTIFS('[512]8'!$A$3:$A$202,A117,'[512]8'!$L$3:$L$202,"Đã kiểm chứng",'[512]8'!$M$3:$M$202,"ĐẠT")&lt;&gt;1,"C117 CHƯA ĐƯỢC XÁC NHẬN",IF(COUNTIFS(DU_BAO_5_NAM!$A$3:$A$1002,A117,DU_BAO_5_NAM!$B$3:$B$1002,B117,DU_BAO_5_NAM!$I$3:$I$1002,"ĐẠT")&lt;&gt;1,"CHƯA CÓ DỰ BÁO NĂM ĐÃ KIỂM CHỨNG",IF(OR(C117="",D117="",G117="",H117=""),"THIẾU PHƯƠNG ÁN",IF(OR(M117="THIẾU GIẢI TRÌNH",M117="THIẾU NGƯỜI CÙNG ĐƠN VỊ TÍNH",M117="C/D PHẢI TÍNH THEO NGƯỜI",M117="SỐ NGƯỜI ÂM"),"CHƯA ĐỦ CĂN CỨ",IF(I117="Đang xây dựng","ĐANG XÂY DỰNG",IF(I117="Đã hoàn thành ở đơn vị","SẴN SÀNG THẨM ĐỊNH",IF(N117="","THIẾU VĂN BẢN THẨM ĐỊNH/QUYẾT ĐỊNH",IF(I117="Đã thẩm định","ĐÃ THẨM ĐỊNH","ĐÃ QUYẾT ĐỊNH")))))))))))))</f>
        <v/>
      </c>
      <c r="K117" s="86" t="str">
        <f>IF(A117="","",IFERROR(IF(INDEX('8. C3_NhuCau'!$G$3:$G$202,MATCH(A117,'8. C3_NhuCau'!$A$3:$A$202,0))="","",INDEX('8. C3_NhuCau'!$G$3:$G$202,MATCH(A117,'8. C3_NhuCau'!$A$3:$A$202,0))),""))</f>
        <v/>
      </c>
      <c r="L117" s="83" t="str">
        <f>IF(A117="","",IFERROR(IF(INDEX('8. C3_NhuCau'!$J$3:$J$202,MATCH(A117,'8. C3_NhuCau'!$A$3:$A$202,0))="","",INDEX('8. C3_NhuCau'!$J$3:$J$202,MATCH(A117,'8. C3_NhuCau'!$A$3:$A$202,0))),""))</f>
        <v/>
      </c>
      <c r="M117" s="126" t="str">
        <f t="shared" si="3"/>
        <v/>
      </c>
      <c r="N117" s="127"/>
    </row>
    <row r="118" spans="1:14" ht="18.75">
      <c r="A118" s="81"/>
      <c r="B118" s="81"/>
      <c r="C118" s="83" t="str">
        <f>IF(A118="","",IF(COUNTIFS(DU_BAO_5_NAM!$A$3:$A$1002,A118,DU_BAO_5_NAM!$B$3:$B$1002,B118,DU_BAO_5_NAM!$I$3:$I$1002,"ĐẠT")=1,SUMIFS(DU_BAO_5_NAM!$H$3:$H$1002,DU_BAO_5_NAM!$A$3:$A$1002,A118,DU_BAO_5_NAM!$B$3:$B$1002,B118,DU_BAO_5_NAM!$I$3:$I$1002,"ĐẠT"),""))</f>
        <v/>
      </c>
      <c r="D118" s="81"/>
      <c r="E118" s="81"/>
      <c r="F118" s="81"/>
      <c r="G118" s="81"/>
      <c r="H118" s="81"/>
      <c r="I118" s="81"/>
      <c r="J118" s="83" t="str">
        <f>IF(A118="","",IF(OR(NOT(ISNUMBER(B118)),B118&lt;2027,B118&gt;2031,B118&lt;&gt;INT(B118)),"NĂM KHÔNG HỢP LỆ",IF(COUNTIFS($A$3:$A$202,A118,$B$3:$B$202,B118)&gt;1,"TRÙNG MÃ VTVL – NĂM",IF(I118="","CHƯA CHỌN TRẠNG THÁI",IF(NOT(OR(I118="Đang xây dựng",I118="Đã hoàn thành ở đơn vị",I118="Đã thẩm định",I118="Đã được quyết định")),"TRẠNG THÁI KHÔNG HỢP LỆ",IF(COUNTIFS('[513]8'!$A$3:$A$202,A118,'[513]8'!$L$3:$L$202,"Đã kiểm chứng",'[513]8'!$M$3:$M$202,"ĐẠT")&lt;&gt;1,"C118 CHƯA ĐƯỢC XÁC NHẬN",IF(COUNTIFS(DU_BAO_5_NAM!$A$3:$A$1002,A118,DU_BAO_5_NAM!$B$3:$B$1002,B118,DU_BAO_5_NAM!$I$3:$I$1002,"ĐẠT")&lt;&gt;1,"CHƯA CÓ DỰ BÁO NĂM ĐÃ KIỂM CHỨNG",IF(OR(C118="",D118="",G118="",H118=""),"THIẾU PHƯƠNG ÁN",IF(OR(M118="THIẾU GIẢI TRÌNH",M118="THIẾU NGƯỜI CÙNG ĐƠN VỊ TÍNH",M118="C/D PHẢI TÍNH THEO NGƯỜI",M118="SỐ NGƯỜI ÂM"),"CHƯA ĐỦ CĂN CỨ",IF(I118="Đang xây dựng","ĐANG XÂY DỰNG",IF(I118="Đã hoàn thành ở đơn vị","SẴN SÀNG THẨM ĐỊNH",IF(N118="","THIẾU VĂN BẢN THẨM ĐỊNH/QUYẾT ĐỊNH",IF(I118="Đã thẩm định","ĐÃ THẨM ĐỊNH","ĐÃ QUYẾT ĐỊNH")))))))))))))</f>
        <v/>
      </c>
      <c r="K118" s="86" t="str">
        <f>IF(A118="","",IFERROR(IF(INDEX('8. C3_NhuCau'!$G$3:$G$202,MATCH(A118,'8. C3_NhuCau'!$A$3:$A$202,0))="","",INDEX('8. C3_NhuCau'!$G$3:$G$202,MATCH(A118,'8. C3_NhuCau'!$A$3:$A$202,0))),""))</f>
        <v/>
      </c>
      <c r="L118" s="83" t="str">
        <f>IF(A118="","",IFERROR(IF(INDEX('8. C3_NhuCau'!$J$3:$J$202,MATCH(A118,'8. C3_NhuCau'!$A$3:$A$202,0))="","",INDEX('8. C3_NhuCau'!$J$3:$J$202,MATCH(A118,'8. C3_NhuCau'!$A$3:$A$202,0))),""))</f>
        <v/>
      </c>
      <c r="M118" s="126" t="str">
        <f t="shared" si="3"/>
        <v/>
      </c>
      <c r="N118" s="127"/>
    </row>
    <row r="119" spans="1:14" ht="18.75">
      <c r="A119" s="81"/>
      <c r="B119" s="81"/>
      <c r="C119" s="83" t="str">
        <f>IF(A119="","",IF(COUNTIFS(DU_BAO_5_NAM!$A$3:$A$1002,A119,DU_BAO_5_NAM!$B$3:$B$1002,B119,DU_BAO_5_NAM!$I$3:$I$1002,"ĐẠT")=1,SUMIFS(DU_BAO_5_NAM!$H$3:$H$1002,DU_BAO_5_NAM!$A$3:$A$1002,A119,DU_BAO_5_NAM!$B$3:$B$1002,B119,DU_BAO_5_NAM!$I$3:$I$1002,"ĐẠT"),""))</f>
        <v/>
      </c>
      <c r="D119" s="81"/>
      <c r="E119" s="81"/>
      <c r="F119" s="81"/>
      <c r="G119" s="81"/>
      <c r="H119" s="81"/>
      <c r="I119" s="81"/>
      <c r="J119" s="83" t="str">
        <f>IF(A119="","",IF(OR(NOT(ISNUMBER(B119)),B119&lt;2027,B119&gt;2031,B119&lt;&gt;INT(B119)),"NĂM KHÔNG HỢP LỆ",IF(COUNTIFS($A$3:$A$202,A119,$B$3:$B$202,B119)&gt;1,"TRÙNG MÃ VTVL – NĂM",IF(I119="","CHƯA CHỌN TRẠNG THÁI",IF(NOT(OR(I119="Đang xây dựng",I119="Đã hoàn thành ở đơn vị",I119="Đã thẩm định",I119="Đã được quyết định")),"TRẠNG THÁI KHÔNG HỢP LỆ",IF(COUNTIFS('[514]8'!$A$3:$A$202,A119,'[514]8'!$L$3:$L$202,"Đã kiểm chứng",'[514]8'!$M$3:$M$202,"ĐẠT")&lt;&gt;1,"C119 CHƯA ĐƯỢC XÁC NHẬN",IF(COUNTIFS(DU_BAO_5_NAM!$A$3:$A$1002,A119,DU_BAO_5_NAM!$B$3:$B$1002,B119,DU_BAO_5_NAM!$I$3:$I$1002,"ĐẠT")&lt;&gt;1,"CHƯA CÓ DỰ BÁO NĂM ĐÃ KIỂM CHỨNG",IF(OR(C119="",D119="",G119="",H119=""),"THIẾU PHƯƠNG ÁN",IF(OR(M119="THIẾU GIẢI TRÌNH",M119="THIẾU NGƯỜI CÙNG ĐƠN VỊ TÍNH",M119="C/D PHẢI TÍNH THEO NGƯỜI",M119="SỐ NGƯỜI ÂM"),"CHƯA ĐỦ CĂN CỨ",IF(I119="Đang xây dựng","ĐANG XÂY DỰNG",IF(I119="Đã hoàn thành ở đơn vị","SẴN SÀNG THẨM ĐỊNH",IF(N119="","THIẾU VĂN BẢN THẨM ĐỊNH/QUYẾT ĐỊNH",IF(I119="Đã thẩm định","ĐÃ THẨM ĐỊNH","ĐÃ QUYẾT ĐỊNH")))))))))))))</f>
        <v/>
      </c>
      <c r="K119" s="86" t="str">
        <f>IF(A119="","",IFERROR(IF(INDEX('8. C3_NhuCau'!$G$3:$G$202,MATCH(A119,'8. C3_NhuCau'!$A$3:$A$202,0))="","",INDEX('8. C3_NhuCau'!$G$3:$G$202,MATCH(A119,'8. C3_NhuCau'!$A$3:$A$202,0))),""))</f>
        <v/>
      </c>
      <c r="L119" s="83" t="str">
        <f>IF(A119="","",IFERROR(IF(INDEX('8. C3_NhuCau'!$J$3:$J$202,MATCH(A119,'8. C3_NhuCau'!$A$3:$A$202,0))="","",INDEX('8. C3_NhuCau'!$J$3:$J$202,MATCH(A119,'8. C3_NhuCau'!$A$3:$A$202,0))),""))</f>
        <v/>
      </c>
      <c r="M119" s="126" t="str">
        <f t="shared" si="3"/>
        <v/>
      </c>
      <c r="N119" s="127"/>
    </row>
    <row r="120" spans="1:14" ht="18.75">
      <c r="A120" s="81"/>
      <c r="B120" s="81"/>
      <c r="C120" s="83" t="str">
        <f>IF(A120="","",IF(COUNTIFS(DU_BAO_5_NAM!$A$3:$A$1002,A120,DU_BAO_5_NAM!$B$3:$B$1002,B120,DU_BAO_5_NAM!$I$3:$I$1002,"ĐẠT")=1,SUMIFS(DU_BAO_5_NAM!$H$3:$H$1002,DU_BAO_5_NAM!$A$3:$A$1002,A120,DU_BAO_5_NAM!$B$3:$B$1002,B120,DU_BAO_5_NAM!$I$3:$I$1002,"ĐẠT"),""))</f>
        <v/>
      </c>
      <c r="D120" s="81"/>
      <c r="E120" s="81"/>
      <c r="F120" s="81"/>
      <c r="G120" s="81"/>
      <c r="H120" s="81"/>
      <c r="I120" s="81"/>
      <c r="J120" s="83" t="str">
        <f>IF(A120="","",IF(OR(NOT(ISNUMBER(B120)),B120&lt;2027,B120&gt;2031,B120&lt;&gt;INT(B120)),"NĂM KHÔNG HỢP LỆ",IF(COUNTIFS($A$3:$A$202,A120,$B$3:$B$202,B120)&gt;1,"TRÙNG MÃ VTVL – NĂM",IF(I120="","CHƯA CHỌN TRẠNG THÁI",IF(NOT(OR(I120="Đang xây dựng",I120="Đã hoàn thành ở đơn vị",I120="Đã thẩm định",I120="Đã được quyết định")),"TRẠNG THÁI KHÔNG HỢP LỆ",IF(COUNTIFS('[515]8'!$A$3:$A$202,A120,'[515]8'!$L$3:$L$202,"Đã kiểm chứng",'[515]8'!$M$3:$M$202,"ĐẠT")&lt;&gt;1,"C120 CHƯA ĐƯỢC XÁC NHẬN",IF(COUNTIFS(DU_BAO_5_NAM!$A$3:$A$1002,A120,DU_BAO_5_NAM!$B$3:$B$1002,B120,DU_BAO_5_NAM!$I$3:$I$1002,"ĐẠT")&lt;&gt;1,"CHƯA CÓ DỰ BÁO NĂM ĐÃ KIỂM CHỨNG",IF(OR(C120="",D120="",G120="",H120=""),"THIẾU PHƯƠNG ÁN",IF(OR(M120="THIẾU GIẢI TRÌNH",M120="THIẾU NGƯỜI CÙNG ĐƠN VỊ TÍNH",M120="C/D PHẢI TÍNH THEO NGƯỜI",M120="SỐ NGƯỜI ÂM"),"CHƯA ĐỦ CĂN CỨ",IF(I120="Đang xây dựng","ĐANG XÂY DỰNG",IF(I120="Đã hoàn thành ở đơn vị","SẴN SÀNG THẨM ĐỊNH",IF(N120="","THIẾU VĂN BẢN THẨM ĐỊNH/QUYẾT ĐỊNH",IF(I120="Đã thẩm định","ĐÃ THẨM ĐỊNH","ĐÃ QUYẾT ĐỊNH")))))))))))))</f>
        <v/>
      </c>
      <c r="K120" s="86" t="str">
        <f>IF(A120="","",IFERROR(IF(INDEX('8. C3_NhuCau'!$G$3:$G$202,MATCH(A120,'8. C3_NhuCau'!$A$3:$A$202,0))="","",INDEX('8. C3_NhuCau'!$G$3:$G$202,MATCH(A120,'8. C3_NhuCau'!$A$3:$A$202,0))),""))</f>
        <v/>
      </c>
      <c r="L120" s="83" t="str">
        <f>IF(A120="","",IFERROR(IF(INDEX('8. C3_NhuCau'!$J$3:$J$202,MATCH(A120,'8. C3_NhuCau'!$A$3:$A$202,0))="","",INDEX('8. C3_NhuCau'!$J$3:$J$202,MATCH(A120,'8. C3_NhuCau'!$A$3:$A$202,0))),""))</f>
        <v/>
      </c>
      <c r="M120" s="126" t="str">
        <f t="shared" si="3"/>
        <v/>
      </c>
      <c r="N120" s="127"/>
    </row>
    <row r="121" spans="1:14" ht="18.75">
      <c r="A121" s="81"/>
      <c r="B121" s="81"/>
      <c r="C121" s="83" t="str">
        <f>IF(A121="","",IF(COUNTIFS(DU_BAO_5_NAM!$A$3:$A$1002,A121,DU_BAO_5_NAM!$B$3:$B$1002,B121,DU_BAO_5_NAM!$I$3:$I$1002,"ĐẠT")=1,SUMIFS(DU_BAO_5_NAM!$H$3:$H$1002,DU_BAO_5_NAM!$A$3:$A$1002,A121,DU_BAO_5_NAM!$B$3:$B$1002,B121,DU_BAO_5_NAM!$I$3:$I$1002,"ĐẠT"),""))</f>
        <v/>
      </c>
      <c r="D121" s="81"/>
      <c r="E121" s="81"/>
      <c r="F121" s="81"/>
      <c r="G121" s="81"/>
      <c r="H121" s="81"/>
      <c r="I121" s="81"/>
      <c r="J121" s="83" t="str">
        <f>IF(A121="","",IF(OR(NOT(ISNUMBER(B121)),B121&lt;2027,B121&gt;2031,B121&lt;&gt;INT(B121)),"NĂM KHÔNG HỢP LỆ",IF(COUNTIFS($A$3:$A$202,A121,$B$3:$B$202,B121)&gt;1,"TRÙNG MÃ VTVL – NĂM",IF(I121="","CHƯA CHỌN TRẠNG THÁI",IF(NOT(OR(I121="Đang xây dựng",I121="Đã hoàn thành ở đơn vị",I121="Đã thẩm định",I121="Đã được quyết định")),"TRẠNG THÁI KHÔNG HỢP LỆ",IF(COUNTIFS('[516]8'!$A$3:$A$202,A121,'[516]8'!$L$3:$L$202,"Đã kiểm chứng",'[516]8'!$M$3:$M$202,"ĐẠT")&lt;&gt;1,"C121 CHƯA ĐƯỢC XÁC NHẬN",IF(COUNTIFS(DU_BAO_5_NAM!$A$3:$A$1002,A121,DU_BAO_5_NAM!$B$3:$B$1002,B121,DU_BAO_5_NAM!$I$3:$I$1002,"ĐẠT")&lt;&gt;1,"CHƯA CÓ DỰ BÁO NĂM ĐÃ KIỂM CHỨNG",IF(OR(C121="",D121="",G121="",H121=""),"THIẾU PHƯƠNG ÁN",IF(OR(M121="THIẾU GIẢI TRÌNH",M121="THIẾU NGƯỜI CÙNG ĐƠN VỊ TÍNH",M121="C/D PHẢI TÍNH THEO NGƯỜI",M121="SỐ NGƯỜI ÂM"),"CHƯA ĐỦ CĂN CỨ",IF(I121="Đang xây dựng","ĐANG XÂY DỰNG",IF(I121="Đã hoàn thành ở đơn vị","SẴN SÀNG THẨM ĐỊNH",IF(N121="","THIẾU VĂN BẢN THẨM ĐỊNH/QUYẾT ĐỊNH",IF(I121="Đã thẩm định","ĐÃ THẨM ĐỊNH","ĐÃ QUYẾT ĐỊNH")))))))))))))</f>
        <v/>
      </c>
      <c r="K121" s="86" t="str">
        <f>IF(A121="","",IFERROR(IF(INDEX('8. C3_NhuCau'!$G$3:$G$202,MATCH(A121,'8. C3_NhuCau'!$A$3:$A$202,0))="","",INDEX('8. C3_NhuCau'!$G$3:$G$202,MATCH(A121,'8. C3_NhuCau'!$A$3:$A$202,0))),""))</f>
        <v/>
      </c>
      <c r="L121" s="83" t="str">
        <f>IF(A121="","",IFERROR(IF(INDEX('8. C3_NhuCau'!$J$3:$J$202,MATCH(A121,'8. C3_NhuCau'!$A$3:$A$202,0))="","",INDEX('8. C3_NhuCau'!$J$3:$J$202,MATCH(A121,'8. C3_NhuCau'!$A$3:$A$202,0))),""))</f>
        <v/>
      </c>
      <c r="M121" s="126" t="str">
        <f t="shared" si="3"/>
        <v/>
      </c>
      <c r="N121" s="127"/>
    </row>
    <row r="122" spans="1:14" ht="18.75">
      <c r="A122" s="81"/>
      <c r="B122" s="81"/>
      <c r="C122" s="83" t="str">
        <f>IF(A122="","",IF(COUNTIFS(DU_BAO_5_NAM!$A$3:$A$1002,A122,DU_BAO_5_NAM!$B$3:$B$1002,B122,DU_BAO_5_NAM!$I$3:$I$1002,"ĐẠT")=1,SUMIFS(DU_BAO_5_NAM!$H$3:$H$1002,DU_BAO_5_NAM!$A$3:$A$1002,A122,DU_BAO_5_NAM!$B$3:$B$1002,B122,DU_BAO_5_NAM!$I$3:$I$1002,"ĐẠT"),""))</f>
        <v/>
      </c>
      <c r="D122" s="81"/>
      <c r="E122" s="81"/>
      <c r="F122" s="81"/>
      <c r="G122" s="81"/>
      <c r="H122" s="81"/>
      <c r="I122" s="81"/>
      <c r="J122" s="83" t="str">
        <f>IF(A122="","",IF(OR(NOT(ISNUMBER(B122)),B122&lt;2027,B122&gt;2031,B122&lt;&gt;INT(B122)),"NĂM KHÔNG HỢP LỆ",IF(COUNTIFS($A$3:$A$202,A122,$B$3:$B$202,B122)&gt;1,"TRÙNG MÃ VTVL – NĂM",IF(I122="","CHƯA CHỌN TRẠNG THÁI",IF(NOT(OR(I122="Đang xây dựng",I122="Đã hoàn thành ở đơn vị",I122="Đã thẩm định",I122="Đã được quyết định")),"TRẠNG THÁI KHÔNG HỢP LỆ",IF(COUNTIFS('[517]8'!$A$3:$A$202,A122,'[517]8'!$L$3:$L$202,"Đã kiểm chứng",'[517]8'!$M$3:$M$202,"ĐẠT")&lt;&gt;1,"C122 CHƯA ĐƯỢC XÁC NHẬN",IF(COUNTIFS(DU_BAO_5_NAM!$A$3:$A$1002,A122,DU_BAO_5_NAM!$B$3:$B$1002,B122,DU_BAO_5_NAM!$I$3:$I$1002,"ĐẠT")&lt;&gt;1,"CHƯA CÓ DỰ BÁO NĂM ĐÃ KIỂM CHỨNG",IF(OR(C122="",D122="",G122="",H122=""),"THIẾU PHƯƠNG ÁN",IF(OR(M122="THIẾU GIẢI TRÌNH",M122="THIẾU NGƯỜI CÙNG ĐƠN VỊ TÍNH",M122="C/D PHẢI TÍNH THEO NGƯỜI",M122="SỐ NGƯỜI ÂM"),"CHƯA ĐỦ CĂN CỨ",IF(I122="Đang xây dựng","ĐANG XÂY DỰNG",IF(I122="Đã hoàn thành ở đơn vị","SẴN SÀNG THẨM ĐỊNH",IF(N122="","THIẾU VĂN BẢN THẨM ĐỊNH/QUYẾT ĐỊNH",IF(I122="Đã thẩm định","ĐÃ THẨM ĐỊNH","ĐÃ QUYẾT ĐỊNH")))))))))))))</f>
        <v/>
      </c>
      <c r="K122" s="86" t="str">
        <f>IF(A122="","",IFERROR(IF(INDEX('8. C3_NhuCau'!$G$3:$G$202,MATCH(A122,'8. C3_NhuCau'!$A$3:$A$202,0))="","",INDEX('8. C3_NhuCau'!$G$3:$G$202,MATCH(A122,'8. C3_NhuCau'!$A$3:$A$202,0))),""))</f>
        <v/>
      </c>
      <c r="L122" s="83" t="str">
        <f>IF(A122="","",IFERROR(IF(INDEX('8. C3_NhuCau'!$J$3:$J$202,MATCH(A122,'8. C3_NhuCau'!$A$3:$A$202,0))="","",INDEX('8. C3_NhuCau'!$J$3:$J$202,MATCH(A122,'8. C3_NhuCau'!$A$3:$A$202,0))),""))</f>
        <v/>
      </c>
      <c r="M122" s="126" t="str">
        <f t="shared" si="3"/>
        <v/>
      </c>
      <c r="N122" s="127"/>
    </row>
    <row r="123" spans="1:14" ht="18.75">
      <c r="A123" s="81"/>
      <c r="B123" s="81"/>
      <c r="C123" s="83" t="str">
        <f>IF(A123="","",IF(COUNTIFS(DU_BAO_5_NAM!$A$3:$A$1002,A123,DU_BAO_5_NAM!$B$3:$B$1002,B123,DU_BAO_5_NAM!$I$3:$I$1002,"ĐẠT")=1,SUMIFS(DU_BAO_5_NAM!$H$3:$H$1002,DU_BAO_5_NAM!$A$3:$A$1002,A123,DU_BAO_5_NAM!$B$3:$B$1002,B123,DU_BAO_5_NAM!$I$3:$I$1002,"ĐẠT"),""))</f>
        <v/>
      </c>
      <c r="D123" s="81"/>
      <c r="E123" s="81"/>
      <c r="F123" s="81"/>
      <c r="G123" s="81"/>
      <c r="H123" s="81"/>
      <c r="I123" s="81"/>
      <c r="J123" s="83" t="str">
        <f>IF(A123="","",IF(OR(NOT(ISNUMBER(B123)),B123&lt;2027,B123&gt;2031,B123&lt;&gt;INT(B123)),"NĂM KHÔNG HỢP LỆ",IF(COUNTIFS($A$3:$A$202,A123,$B$3:$B$202,B123)&gt;1,"TRÙNG MÃ VTVL – NĂM",IF(I123="","CHƯA CHỌN TRẠNG THÁI",IF(NOT(OR(I123="Đang xây dựng",I123="Đã hoàn thành ở đơn vị",I123="Đã thẩm định",I123="Đã được quyết định")),"TRẠNG THÁI KHÔNG HỢP LỆ",IF(COUNTIFS('[518]8'!$A$3:$A$202,A123,'[518]8'!$L$3:$L$202,"Đã kiểm chứng",'[518]8'!$M$3:$M$202,"ĐẠT")&lt;&gt;1,"C123 CHƯA ĐƯỢC XÁC NHẬN",IF(COUNTIFS(DU_BAO_5_NAM!$A$3:$A$1002,A123,DU_BAO_5_NAM!$B$3:$B$1002,B123,DU_BAO_5_NAM!$I$3:$I$1002,"ĐẠT")&lt;&gt;1,"CHƯA CÓ DỰ BÁO NĂM ĐÃ KIỂM CHỨNG",IF(OR(C123="",D123="",G123="",H123=""),"THIẾU PHƯƠNG ÁN",IF(OR(M123="THIẾU GIẢI TRÌNH",M123="THIẾU NGƯỜI CÙNG ĐƠN VỊ TÍNH",M123="C/D PHẢI TÍNH THEO NGƯỜI",M123="SỐ NGƯỜI ÂM"),"CHƯA ĐỦ CĂN CỨ",IF(I123="Đang xây dựng","ĐANG XÂY DỰNG",IF(I123="Đã hoàn thành ở đơn vị","SẴN SÀNG THẨM ĐỊNH",IF(N123="","THIẾU VĂN BẢN THẨM ĐỊNH/QUYẾT ĐỊNH",IF(I123="Đã thẩm định","ĐÃ THẨM ĐỊNH","ĐÃ QUYẾT ĐỊNH")))))))))))))</f>
        <v/>
      </c>
      <c r="K123" s="86" t="str">
        <f>IF(A123="","",IFERROR(IF(INDEX('8. C3_NhuCau'!$G$3:$G$202,MATCH(A123,'8. C3_NhuCau'!$A$3:$A$202,0))="","",INDEX('8. C3_NhuCau'!$G$3:$G$202,MATCH(A123,'8. C3_NhuCau'!$A$3:$A$202,0))),""))</f>
        <v/>
      </c>
      <c r="L123" s="83" t="str">
        <f>IF(A123="","",IFERROR(IF(INDEX('8. C3_NhuCau'!$J$3:$J$202,MATCH(A123,'8. C3_NhuCau'!$A$3:$A$202,0))="","",INDEX('8. C3_NhuCau'!$J$3:$J$202,MATCH(A123,'8. C3_NhuCau'!$A$3:$A$202,0))),""))</f>
        <v/>
      </c>
      <c r="M123" s="126" t="str">
        <f t="shared" si="3"/>
        <v/>
      </c>
      <c r="N123" s="127"/>
    </row>
    <row r="124" spans="1:14" ht="18.75">
      <c r="A124" s="81"/>
      <c r="B124" s="81"/>
      <c r="C124" s="83" t="str">
        <f>IF(A124="","",IF(COUNTIFS(DU_BAO_5_NAM!$A$3:$A$1002,A124,DU_BAO_5_NAM!$B$3:$B$1002,B124,DU_BAO_5_NAM!$I$3:$I$1002,"ĐẠT")=1,SUMIFS(DU_BAO_5_NAM!$H$3:$H$1002,DU_BAO_5_NAM!$A$3:$A$1002,A124,DU_BAO_5_NAM!$B$3:$B$1002,B124,DU_BAO_5_NAM!$I$3:$I$1002,"ĐẠT"),""))</f>
        <v/>
      </c>
      <c r="D124" s="81"/>
      <c r="E124" s="81"/>
      <c r="F124" s="81"/>
      <c r="G124" s="81"/>
      <c r="H124" s="81"/>
      <c r="I124" s="81"/>
      <c r="J124" s="83" t="str">
        <f>IF(A124="","",IF(OR(NOT(ISNUMBER(B124)),B124&lt;2027,B124&gt;2031,B124&lt;&gt;INT(B124)),"NĂM KHÔNG HỢP LỆ",IF(COUNTIFS($A$3:$A$202,A124,$B$3:$B$202,B124)&gt;1,"TRÙNG MÃ VTVL – NĂM",IF(I124="","CHƯA CHỌN TRẠNG THÁI",IF(NOT(OR(I124="Đang xây dựng",I124="Đã hoàn thành ở đơn vị",I124="Đã thẩm định",I124="Đã được quyết định")),"TRẠNG THÁI KHÔNG HỢP LỆ",IF(COUNTIFS('[519]8'!$A$3:$A$202,A124,'[519]8'!$L$3:$L$202,"Đã kiểm chứng",'[519]8'!$M$3:$M$202,"ĐẠT")&lt;&gt;1,"C124 CHƯA ĐƯỢC XÁC NHẬN",IF(COUNTIFS(DU_BAO_5_NAM!$A$3:$A$1002,A124,DU_BAO_5_NAM!$B$3:$B$1002,B124,DU_BAO_5_NAM!$I$3:$I$1002,"ĐẠT")&lt;&gt;1,"CHƯA CÓ DỰ BÁO NĂM ĐÃ KIỂM CHỨNG",IF(OR(C124="",D124="",G124="",H124=""),"THIẾU PHƯƠNG ÁN",IF(OR(M124="THIẾU GIẢI TRÌNH",M124="THIẾU NGƯỜI CÙNG ĐƠN VỊ TÍNH",M124="C/D PHẢI TÍNH THEO NGƯỜI",M124="SỐ NGƯỜI ÂM"),"CHƯA ĐỦ CĂN CỨ",IF(I124="Đang xây dựng","ĐANG XÂY DỰNG",IF(I124="Đã hoàn thành ở đơn vị","SẴN SÀNG THẨM ĐỊNH",IF(N124="","THIẾU VĂN BẢN THẨM ĐỊNH/QUYẾT ĐỊNH",IF(I124="Đã thẩm định","ĐÃ THẨM ĐỊNH","ĐÃ QUYẾT ĐỊNH")))))))))))))</f>
        <v/>
      </c>
      <c r="K124" s="86" t="str">
        <f>IF(A124="","",IFERROR(IF(INDEX('8. C3_NhuCau'!$G$3:$G$202,MATCH(A124,'8. C3_NhuCau'!$A$3:$A$202,0))="","",INDEX('8. C3_NhuCau'!$G$3:$G$202,MATCH(A124,'8. C3_NhuCau'!$A$3:$A$202,0))),""))</f>
        <v/>
      </c>
      <c r="L124" s="83" t="str">
        <f>IF(A124="","",IFERROR(IF(INDEX('8. C3_NhuCau'!$J$3:$J$202,MATCH(A124,'8. C3_NhuCau'!$A$3:$A$202,0))="","",INDEX('8. C3_NhuCau'!$J$3:$J$202,MATCH(A124,'8. C3_NhuCau'!$A$3:$A$202,0))),""))</f>
        <v/>
      </c>
      <c r="M124" s="126" t="str">
        <f t="shared" si="3"/>
        <v/>
      </c>
      <c r="N124" s="127"/>
    </row>
    <row r="125" spans="1:14" ht="18.75">
      <c r="A125" s="81"/>
      <c r="B125" s="81"/>
      <c r="C125" s="83" t="str">
        <f>IF(A125="","",IF(COUNTIFS(DU_BAO_5_NAM!$A$3:$A$1002,A125,DU_BAO_5_NAM!$B$3:$B$1002,B125,DU_BAO_5_NAM!$I$3:$I$1002,"ĐẠT")=1,SUMIFS(DU_BAO_5_NAM!$H$3:$H$1002,DU_BAO_5_NAM!$A$3:$A$1002,A125,DU_BAO_5_NAM!$B$3:$B$1002,B125,DU_BAO_5_NAM!$I$3:$I$1002,"ĐẠT"),""))</f>
        <v/>
      </c>
      <c r="D125" s="81"/>
      <c r="E125" s="81"/>
      <c r="F125" s="81"/>
      <c r="G125" s="81"/>
      <c r="H125" s="81"/>
      <c r="I125" s="81"/>
      <c r="J125" s="83" t="str">
        <f>IF(A125="","",IF(OR(NOT(ISNUMBER(B125)),B125&lt;2027,B125&gt;2031,B125&lt;&gt;INT(B125)),"NĂM KHÔNG HỢP LỆ",IF(COUNTIFS($A$3:$A$202,A125,$B$3:$B$202,B125)&gt;1,"TRÙNG MÃ VTVL – NĂM",IF(I125="","CHƯA CHỌN TRẠNG THÁI",IF(NOT(OR(I125="Đang xây dựng",I125="Đã hoàn thành ở đơn vị",I125="Đã thẩm định",I125="Đã được quyết định")),"TRẠNG THÁI KHÔNG HỢP LỆ",IF(COUNTIFS('[520]8'!$A$3:$A$202,A125,'[520]8'!$L$3:$L$202,"Đã kiểm chứng",'[520]8'!$M$3:$M$202,"ĐẠT")&lt;&gt;1,"C125 CHƯA ĐƯỢC XÁC NHẬN",IF(COUNTIFS(DU_BAO_5_NAM!$A$3:$A$1002,A125,DU_BAO_5_NAM!$B$3:$B$1002,B125,DU_BAO_5_NAM!$I$3:$I$1002,"ĐẠT")&lt;&gt;1,"CHƯA CÓ DỰ BÁO NĂM ĐÃ KIỂM CHỨNG",IF(OR(C125="",D125="",G125="",H125=""),"THIẾU PHƯƠNG ÁN",IF(OR(M125="THIẾU GIẢI TRÌNH",M125="THIẾU NGƯỜI CÙNG ĐƠN VỊ TÍNH",M125="C/D PHẢI TÍNH THEO NGƯỜI",M125="SỐ NGƯỜI ÂM"),"CHƯA ĐỦ CĂN CỨ",IF(I125="Đang xây dựng","ĐANG XÂY DỰNG",IF(I125="Đã hoàn thành ở đơn vị","SẴN SÀNG THẨM ĐỊNH",IF(N125="","THIẾU VĂN BẢN THẨM ĐỊNH/QUYẾT ĐỊNH",IF(I125="Đã thẩm định","ĐÃ THẨM ĐỊNH","ĐÃ QUYẾT ĐỊNH")))))))))))))</f>
        <v/>
      </c>
      <c r="K125" s="86" t="str">
        <f>IF(A125="","",IFERROR(IF(INDEX('8. C3_NhuCau'!$G$3:$G$202,MATCH(A125,'8. C3_NhuCau'!$A$3:$A$202,0))="","",INDEX('8. C3_NhuCau'!$G$3:$G$202,MATCH(A125,'8. C3_NhuCau'!$A$3:$A$202,0))),""))</f>
        <v/>
      </c>
      <c r="L125" s="83" t="str">
        <f>IF(A125="","",IFERROR(IF(INDEX('8. C3_NhuCau'!$J$3:$J$202,MATCH(A125,'8. C3_NhuCau'!$A$3:$A$202,0))="","",INDEX('8. C3_NhuCau'!$J$3:$J$202,MATCH(A125,'8. C3_NhuCau'!$A$3:$A$202,0))),""))</f>
        <v/>
      </c>
      <c r="M125" s="126" t="str">
        <f t="shared" si="3"/>
        <v/>
      </c>
      <c r="N125" s="127"/>
    </row>
    <row r="126" spans="1:14" ht="18.75">
      <c r="A126" s="81"/>
      <c r="B126" s="81"/>
      <c r="C126" s="83" t="str">
        <f>IF(A126="","",IF(COUNTIFS(DU_BAO_5_NAM!$A$3:$A$1002,A126,DU_BAO_5_NAM!$B$3:$B$1002,B126,DU_BAO_5_NAM!$I$3:$I$1002,"ĐẠT")=1,SUMIFS(DU_BAO_5_NAM!$H$3:$H$1002,DU_BAO_5_NAM!$A$3:$A$1002,A126,DU_BAO_5_NAM!$B$3:$B$1002,B126,DU_BAO_5_NAM!$I$3:$I$1002,"ĐẠT"),""))</f>
        <v/>
      </c>
      <c r="D126" s="81"/>
      <c r="E126" s="81"/>
      <c r="F126" s="81"/>
      <c r="G126" s="81"/>
      <c r="H126" s="81"/>
      <c r="I126" s="81"/>
      <c r="J126" s="83" t="str">
        <f>IF(A126="","",IF(OR(NOT(ISNUMBER(B126)),B126&lt;2027,B126&gt;2031,B126&lt;&gt;INT(B126)),"NĂM KHÔNG HỢP LỆ",IF(COUNTIFS($A$3:$A$202,A126,$B$3:$B$202,B126)&gt;1,"TRÙNG MÃ VTVL – NĂM",IF(I126="","CHƯA CHỌN TRẠNG THÁI",IF(NOT(OR(I126="Đang xây dựng",I126="Đã hoàn thành ở đơn vị",I126="Đã thẩm định",I126="Đã được quyết định")),"TRẠNG THÁI KHÔNG HỢP LỆ",IF(COUNTIFS('[521]8'!$A$3:$A$202,A126,'[521]8'!$L$3:$L$202,"Đã kiểm chứng",'[521]8'!$M$3:$M$202,"ĐẠT")&lt;&gt;1,"C126 CHƯA ĐƯỢC XÁC NHẬN",IF(COUNTIFS(DU_BAO_5_NAM!$A$3:$A$1002,A126,DU_BAO_5_NAM!$B$3:$B$1002,B126,DU_BAO_5_NAM!$I$3:$I$1002,"ĐẠT")&lt;&gt;1,"CHƯA CÓ DỰ BÁO NĂM ĐÃ KIỂM CHỨNG",IF(OR(C126="",D126="",G126="",H126=""),"THIẾU PHƯƠNG ÁN",IF(OR(M126="THIẾU GIẢI TRÌNH",M126="THIẾU NGƯỜI CÙNG ĐƠN VỊ TÍNH",M126="C/D PHẢI TÍNH THEO NGƯỜI",M126="SỐ NGƯỜI ÂM"),"CHƯA ĐỦ CĂN CỨ",IF(I126="Đang xây dựng","ĐANG XÂY DỰNG",IF(I126="Đã hoàn thành ở đơn vị","SẴN SÀNG THẨM ĐỊNH",IF(N126="","THIẾU VĂN BẢN THẨM ĐỊNH/QUYẾT ĐỊNH",IF(I126="Đã thẩm định","ĐÃ THẨM ĐỊNH","ĐÃ QUYẾT ĐỊNH")))))))))))))</f>
        <v/>
      </c>
      <c r="K126" s="86" t="str">
        <f>IF(A126="","",IFERROR(IF(INDEX('8. C3_NhuCau'!$G$3:$G$202,MATCH(A126,'8. C3_NhuCau'!$A$3:$A$202,0))="","",INDEX('8. C3_NhuCau'!$G$3:$G$202,MATCH(A126,'8. C3_NhuCau'!$A$3:$A$202,0))),""))</f>
        <v/>
      </c>
      <c r="L126" s="83" t="str">
        <f>IF(A126="","",IFERROR(IF(INDEX('8. C3_NhuCau'!$J$3:$J$202,MATCH(A126,'8. C3_NhuCau'!$A$3:$A$202,0))="","",INDEX('8. C3_NhuCau'!$J$3:$J$202,MATCH(A126,'8. C3_NhuCau'!$A$3:$A$202,0))),""))</f>
        <v/>
      </c>
      <c r="M126" s="126" t="str">
        <f t="shared" si="3"/>
        <v/>
      </c>
      <c r="N126" s="127"/>
    </row>
    <row r="127" spans="1:14" ht="18.75">
      <c r="A127" s="81"/>
      <c r="B127" s="81"/>
      <c r="C127" s="83" t="str">
        <f>IF(A127="","",IF(COUNTIFS(DU_BAO_5_NAM!$A$3:$A$1002,A127,DU_BAO_5_NAM!$B$3:$B$1002,B127,DU_BAO_5_NAM!$I$3:$I$1002,"ĐẠT")=1,SUMIFS(DU_BAO_5_NAM!$H$3:$H$1002,DU_BAO_5_NAM!$A$3:$A$1002,A127,DU_BAO_5_NAM!$B$3:$B$1002,B127,DU_BAO_5_NAM!$I$3:$I$1002,"ĐẠT"),""))</f>
        <v/>
      </c>
      <c r="D127" s="81"/>
      <c r="E127" s="81"/>
      <c r="F127" s="81"/>
      <c r="G127" s="81"/>
      <c r="H127" s="81"/>
      <c r="I127" s="81"/>
      <c r="J127" s="83" t="str">
        <f>IF(A127="","",IF(OR(NOT(ISNUMBER(B127)),B127&lt;2027,B127&gt;2031,B127&lt;&gt;INT(B127)),"NĂM KHÔNG HỢP LỆ",IF(COUNTIFS($A$3:$A$202,A127,$B$3:$B$202,B127)&gt;1,"TRÙNG MÃ VTVL – NĂM",IF(I127="","CHƯA CHỌN TRẠNG THÁI",IF(NOT(OR(I127="Đang xây dựng",I127="Đã hoàn thành ở đơn vị",I127="Đã thẩm định",I127="Đã được quyết định")),"TRẠNG THÁI KHÔNG HỢP LỆ",IF(COUNTIFS('[522]8'!$A$3:$A$202,A127,'[522]8'!$L$3:$L$202,"Đã kiểm chứng",'[522]8'!$M$3:$M$202,"ĐẠT")&lt;&gt;1,"C127 CHƯA ĐƯỢC XÁC NHẬN",IF(COUNTIFS(DU_BAO_5_NAM!$A$3:$A$1002,A127,DU_BAO_5_NAM!$B$3:$B$1002,B127,DU_BAO_5_NAM!$I$3:$I$1002,"ĐẠT")&lt;&gt;1,"CHƯA CÓ DỰ BÁO NĂM ĐÃ KIỂM CHỨNG",IF(OR(C127="",D127="",G127="",H127=""),"THIẾU PHƯƠNG ÁN",IF(OR(M127="THIẾU GIẢI TRÌNH",M127="THIẾU NGƯỜI CÙNG ĐƠN VỊ TÍNH",M127="C/D PHẢI TÍNH THEO NGƯỜI",M127="SỐ NGƯỜI ÂM"),"CHƯA ĐỦ CĂN CỨ",IF(I127="Đang xây dựng","ĐANG XÂY DỰNG",IF(I127="Đã hoàn thành ở đơn vị","SẴN SÀNG THẨM ĐỊNH",IF(N127="","THIẾU VĂN BẢN THẨM ĐỊNH/QUYẾT ĐỊNH",IF(I127="Đã thẩm định","ĐÃ THẨM ĐỊNH","ĐÃ QUYẾT ĐỊNH")))))))))))))</f>
        <v/>
      </c>
      <c r="K127" s="86" t="str">
        <f>IF(A127="","",IFERROR(IF(INDEX('8. C3_NhuCau'!$G$3:$G$202,MATCH(A127,'8. C3_NhuCau'!$A$3:$A$202,0))="","",INDEX('8. C3_NhuCau'!$G$3:$G$202,MATCH(A127,'8. C3_NhuCau'!$A$3:$A$202,0))),""))</f>
        <v/>
      </c>
      <c r="L127" s="83" t="str">
        <f>IF(A127="","",IFERROR(IF(INDEX('8. C3_NhuCau'!$J$3:$J$202,MATCH(A127,'8. C3_NhuCau'!$A$3:$A$202,0))="","",INDEX('8. C3_NhuCau'!$J$3:$J$202,MATCH(A127,'8. C3_NhuCau'!$A$3:$A$202,0))),""))</f>
        <v/>
      </c>
      <c r="M127" s="126" t="str">
        <f t="shared" si="3"/>
        <v/>
      </c>
      <c r="N127" s="127"/>
    </row>
    <row r="128" spans="1:14" ht="18.75">
      <c r="A128" s="81"/>
      <c r="B128" s="81"/>
      <c r="C128" s="83" t="str">
        <f>IF(A128="","",IF(COUNTIFS(DU_BAO_5_NAM!$A$3:$A$1002,A128,DU_BAO_5_NAM!$B$3:$B$1002,B128,DU_BAO_5_NAM!$I$3:$I$1002,"ĐẠT")=1,SUMIFS(DU_BAO_5_NAM!$H$3:$H$1002,DU_BAO_5_NAM!$A$3:$A$1002,A128,DU_BAO_5_NAM!$B$3:$B$1002,B128,DU_BAO_5_NAM!$I$3:$I$1002,"ĐẠT"),""))</f>
        <v/>
      </c>
      <c r="D128" s="81"/>
      <c r="E128" s="81"/>
      <c r="F128" s="81"/>
      <c r="G128" s="81"/>
      <c r="H128" s="81"/>
      <c r="I128" s="81"/>
      <c r="J128" s="83" t="str">
        <f>IF(A128="","",IF(OR(NOT(ISNUMBER(B128)),B128&lt;2027,B128&gt;2031,B128&lt;&gt;INT(B128)),"NĂM KHÔNG HỢP LỆ",IF(COUNTIFS($A$3:$A$202,A128,$B$3:$B$202,B128)&gt;1,"TRÙNG MÃ VTVL – NĂM",IF(I128="","CHƯA CHỌN TRẠNG THÁI",IF(NOT(OR(I128="Đang xây dựng",I128="Đã hoàn thành ở đơn vị",I128="Đã thẩm định",I128="Đã được quyết định")),"TRẠNG THÁI KHÔNG HỢP LỆ",IF(COUNTIFS('[523]8'!$A$3:$A$202,A128,'[523]8'!$L$3:$L$202,"Đã kiểm chứng",'[523]8'!$M$3:$M$202,"ĐẠT")&lt;&gt;1,"C128 CHƯA ĐƯỢC XÁC NHẬN",IF(COUNTIFS(DU_BAO_5_NAM!$A$3:$A$1002,A128,DU_BAO_5_NAM!$B$3:$B$1002,B128,DU_BAO_5_NAM!$I$3:$I$1002,"ĐẠT")&lt;&gt;1,"CHƯA CÓ DỰ BÁO NĂM ĐÃ KIỂM CHỨNG",IF(OR(C128="",D128="",G128="",H128=""),"THIẾU PHƯƠNG ÁN",IF(OR(M128="THIẾU GIẢI TRÌNH",M128="THIẾU NGƯỜI CÙNG ĐƠN VỊ TÍNH",M128="C/D PHẢI TÍNH THEO NGƯỜI",M128="SỐ NGƯỜI ÂM"),"CHƯA ĐỦ CĂN CỨ",IF(I128="Đang xây dựng","ĐANG XÂY DỰNG",IF(I128="Đã hoàn thành ở đơn vị","SẴN SÀNG THẨM ĐỊNH",IF(N128="","THIẾU VĂN BẢN THẨM ĐỊNH/QUYẾT ĐỊNH",IF(I128="Đã thẩm định","ĐÃ THẨM ĐỊNH","ĐÃ QUYẾT ĐỊNH")))))))))))))</f>
        <v/>
      </c>
      <c r="K128" s="86" t="str">
        <f>IF(A128="","",IFERROR(IF(INDEX('8. C3_NhuCau'!$G$3:$G$202,MATCH(A128,'8. C3_NhuCau'!$A$3:$A$202,0))="","",INDEX('8. C3_NhuCau'!$G$3:$G$202,MATCH(A128,'8. C3_NhuCau'!$A$3:$A$202,0))),""))</f>
        <v/>
      </c>
      <c r="L128" s="83" t="str">
        <f>IF(A128="","",IFERROR(IF(INDEX('8. C3_NhuCau'!$J$3:$J$202,MATCH(A128,'8. C3_NhuCau'!$A$3:$A$202,0))="","",INDEX('8. C3_NhuCau'!$J$3:$J$202,MATCH(A128,'8. C3_NhuCau'!$A$3:$A$202,0))),""))</f>
        <v/>
      </c>
      <c r="M128" s="126" t="str">
        <f t="shared" si="3"/>
        <v/>
      </c>
      <c r="N128" s="127"/>
    </row>
    <row r="129" spans="1:14" ht="18.75">
      <c r="A129" s="81"/>
      <c r="B129" s="81"/>
      <c r="C129" s="83" t="str">
        <f>IF(A129="","",IF(COUNTIFS(DU_BAO_5_NAM!$A$3:$A$1002,A129,DU_BAO_5_NAM!$B$3:$B$1002,B129,DU_BAO_5_NAM!$I$3:$I$1002,"ĐẠT")=1,SUMIFS(DU_BAO_5_NAM!$H$3:$H$1002,DU_BAO_5_NAM!$A$3:$A$1002,A129,DU_BAO_5_NAM!$B$3:$B$1002,B129,DU_BAO_5_NAM!$I$3:$I$1002,"ĐẠT"),""))</f>
        <v/>
      </c>
      <c r="D129" s="81"/>
      <c r="E129" s="81"/>
      <c r="F129" s="81"/>
      <c r="G129" s="81"/>
      <c r="H129" s="81"/>
      <c r="I129" s="81"/>
      <c r="J129" s="83" t="str">
        <f>IF(A129="","",IF(OR(NOT(ISNUMBER(B129)),B129&lt;2027,B129&gt;2031,B129&lt;&gt;INT(B129)),"NĂM KHÔNG HỢP LỆ",IF(COUNTIFS($A$3:$A$202,A129,$B$3:$B$202,B129)&gt;1,"TRÙNG MÃ VTVL – NĂM",IF(I129="","CHƯA CHỌN TRẠNG THÁI",IF(NOT(OR(I129="Đang xây dựng",I129="Đã hoàn thành ở đơn vị",I129="Đã thẩm định",I129="Đã được quyết định")),"TRẠNG THÁI KHÔNG HỢP LỆ",IF(COUNTIFS('[524]8'!$A$3:$A$202,A129,'[524]8'!$L$3:$L$202,"Đã kiểm chứng",'[524]8'!$M$3:$M$202,"ĐẠT")&lt;&gt;1,"C129 CHƯA ĐƯỢC XÁC NHẬN",IF(COUNTIFS(DU_BAO_5_NAM!$A$3:$A$1002,A129,DU_BAO_5_NAM!$B$3:$B$1002,B129,DU_BAO_5_NAM!$I$3:$I$1002,"ĐẠT")&lt;&gt;1,"CHƯA CÓ DỰ BÁO NĂM ĐÃ KIỂM CHỨNG",IF(OR(C129="",D129="",G129="",H129=""),"THIẾU PHƯƠNG ÁN",IF(OR(M129="THIẾU GIẢI TRÌNH",M129="THIẾU NGƯỜI CÙNG ĐƠN VỊ TÍNH",M129="C/D PHẢI TÍNH THEO NGƯỜI",M129="SỐ NGƯỜI ÂM"),"CHƯA ĐỦ CĂN CỨ",IF(I129="Đang xây dựng","ĐANG XÂY DỰNG",IF(I129="Đã hoàn thành ở đơn vị","SẴN SÀNG THẨM ĐỊNH",IF(N129="","THIẾU VĂN BẢN THẨM ĐỊNH/QUYẾT ĐỊNH",IF(I129="Đã thẩm định","ĐÃ THẨM ĐỊNH","ĐÃ QUYẾT ĐỊNH")))))))))))))</f>
        <v/>
      </c>
      <c r="K129" s="86" t="str">
        <f>IF(A129="","",IFERROR(IF(INDEX('8. C3_NhuCau'!$G$3:$G$202,MATCH(A129,'8. C3_NhuCau'!$A$3:$A$202,0))="","",INDEX('8. C3_NhuCau'!$G$3:$G$202,MATCH(A129,'8. C3_NhuCau'!$A$3:$A$202,0))),""))</f>
        <v/>
      </c>
      <c r="L129" s="83" t="str">
        <f>IF(A129="","",IFERROR(IF(INDEX('8. C3_NhuCau'!$J$3:$J$202,MATCH(A129,'8. C3_NhuCau'!$A$3:$A$202,0))="","",INDEX('8. C3_NhuCau'!$J$3:$J$202,MATCH(A129,'8. C3_NhuCau'!$A$3:$A$202,0))),""))</f>
        <v/>
      </c>
      <c r="M129" s="126" t="str">
        <f t="shared" si="3"/>
        <v/>
      </c>
      <c r="N129" s="127"/>
    </row>
    <row r="130" spans="1:14" ht="18.75">
      <c r="A130" s="81"/>
      <c r="B130" s="81"/>
      <c r="C130" s="83" t="str">
        <f>IF(A130="","",IF(COUNTIFS(DU_BAO_5_NAM!$A$3:$A$1002,A130,DU_BAO_5_NAM!$B$3:$B$1002,B130,DU_BAO_5_NAM!$I$3:$I$1002,"ĐẠT")=1,SUMIFS(DU_BAO_5_NAM!$H$3:$H$1002,DU_BAO_5_NAM!$A$3:$A$1002,A130,DU_BAO_5_NAM!$B$3:$B$1002,B130,DU_BAO_5_NAM!$I$3:$I$1002,"ĐẠT"),""))</f>
        <v/>
      </c>
      <c r="D130" s="81"/>
      <c r="E130" s="81"/>
      <c r="F130" s="81"/>
      <c r="G130" s="81"/>
      <c r="H130" s="81"/>
      <c r="I130" s="81"/>
      <c r="J130" s="83" t="str">
        <f>IF(A130="","",IF(OR(NOT(ISNUMBER(B130)),B130&lt;2027,B130&gt;2031,B130&lt;&gt;INT(B130)),"NĂM KHÔNG HỢP LỆ",IF(COUNTIFS($A$3:$A$202,A130,$B$3:$B$202,B130)&gt;1,"TRÙNG MÃ VTVL – NĂM",IF(I130="","CHƯA CHỌN TRẠNG THÁI",IF(NOT(OR(I130="Đang xây dựng",I130="Đã hoàn thành ở đơn vị",I130="Đã thẩm định",I130="Đã được quyết định")),"TRẠNG THÁI KHÔNG HỢP LỆ",IF(COUNTIFS('[525]8'!$A$3:$A$202,A130,'[525]8'!$L$3:$L$202,"Đã kiểm chứng",'[525]8'!$M$3:$M$202,"ĐẠT")&lt;&gt;1,"C130 CHƯA ĐƯỢC XÁC NHẬN",IF(COUNTIFS(DU_BAO_5_NAM!$A$3:$A$1002,A130,DU_BAO_5_NAM!$B$3:$B$1002,B130,DU_BAO_5_NAM!$I$3:$I$1002,"ĐẠT")&lt;&gt;1,"CHƯA CÓ DỰ BÁO NĂM ĐÃ KIỂM CHỨNG",IF(OR(C130="",D130="",G130="",H130=""),"THIẾU PHƯƠNG ÁN",IF(OR(M130="THIẾU GIẢI TRÌNH",M130="THIẾU NGƯỜI CÙNG ĐƠN VỊ TÍNH",M130="C/D PHẢI TÍNH THEO NGƯỜI",M130="SỐ NGƯỜI ÂM"),"CHƯA ĐỦ CĂN CỨ",IF(I130="Đang xây dựng","ĐANG XÂY DỰNG",IF(I130="Đã hoàn thành ở đơn vị","SẴN SÀNG THẨM ĐỊNH",IF(N130="","THIẾU VĂN BẢN THẨM ĐỊNH/QUYẾT ĐỊNH",IF(I130="Đã thẩm định","ĐÃ THẨM ĐỊNH","ĐÃ QUYẾT ĐỊNH")))))))))))))</f>
        <v/>
      </c>
      <c r="K130" s="86" t="str">
        <f>IF(A130="","",IFERROR(IF(INDEX('8. C3_NhuCau'!$G$3:$G$202,MATCH(A130,'8. C3_NhuCau'!$A$3:$A$202,0))="","",INDEX('8. C3_NhuCau'!$G$3:$G$202,MATCH(A130,'8. C3_NhuCau'!$A$3:$A$202,0))),""))</f>
        <v/>
      </c>
      <c r="L130" s="83" t="str">
        <f>IF(A130="","",IFERROR(IF(INDEX('8. C3_NhuCau'!$J$3:$J$202,MATCH(A130,'8. C3_NhuCau'!$A$3:$A$202,0))="","",INDEX('8. C3_NhuCau'!$J$3:$J$202,MATCH(A130,'8. C3_NhuCau'!$A$3:$A$202,0))),""))</f>
        <v/>
      </c>
      <c r="M130" s="126" t="str">
        <f t="shared" si="3"/>
        <v/>
      </c>
      <c r="N130" s="127"/>
    </row>
    <row r="131" spans="1:14" ht="18.75">
      <c r="A131" s="81"/>
      <c r="B131" s="81"/>
      <c r="C131" s="83" t="str">
        <f>IF(A131="","",IF(COUNTIFS(DU_BAO_5_NAM!$A$3:$A$1002,A131,DU_BAO_5_NAM!$B$3:$B$1002,B131,DU_BAO_5_NAM!$I$3:$I$1002,"ĐẠT")=1,SUMIFS(DU_BAO_5_NAM!$H$3:$H$1002,DU_BAO_5_NAM!$A$3:$A$1002,A131,DU_BAO_5_NAM!$B$3:$B$1002,B131,DU_BAO_5_NAM!$I$3:$I$1002,"ĐẠT"),""))</f>
        <v/>
      </c>
      <c r="D131" s="81"/>
      <c r="E131" s="81"/>
      <c r="F131" s="81"/>
      <c r="G131" s="81"/>
      <c r="H131" s="81"/>
      <c r="I131" s="81"/>
      <c r="J131" s="83" t="str">
        <f>IF(A131="","",IF(OR(NOT(ISNUMBER(B131)),B131&lt;2027,B131&gt;2031,B131&lt;&gt;INT(B131)),"NĂM KHÔNG HỢP LỆ",IF(COUNTIFS($A$3:$A$202,A131,$B$3:$B$202,B131)&gt;1,"TRÙNG MÃ VTVL – NĂM",IF(I131="","CHƯA CHỌN TRẠNG THÁI",IF(NOT(OR(I131="Đang xây dựng",I131="Đã hoàn thành ở đơn vị",I131="Đã thẩm định",I131="Đã được quyết định")),"TRẠNG THÁI KHÔNG HỢP LỆ",IF(COUNTIFS('[526]8'!$A$3:$A$202,A131,'[526]8'!$L$3:$L$202,"Đã kiểm chứng",'[526]8'!$M$3:$M$202,"ĐẠT")&lt;&gt;1,"C131 CHƯA ĐƯỢC XÁC NHẬN",IF(COUNTIFS(DU_BAO_5_NAM!$A$3:$A$1002,A131,DU_BAO_5_NAM!$B$3:$B$1002,B131,DU_BAO_5_NAM!$I$3:$I$1002,"ĐẠT")&lt;&gt;1,"CHƯA CÓ DỰ BÁO NĂM ĐÃ KIỂM CHỨNG",IF(OR(C131="",D131="",G131="",H131=""),"THIẾU PHƯƠNG ÁN",IF(OR(M131="THIẾU GIẢI TRÌNH",M131="THIẾU NGƯỜI CÙNG ĐƠN VỊ TÍNH",M131="C/D PHẢI TÍNH THEO NGƯỜI",M131="SỐ NGƯỜI ÂM"),"CHƯA ĐỦ CĂN CỨ",IF(I131="Đang xây dựng","ĐANG XÂY DỰNG",IF(I131="Đã hoàn thành ở đơn vị","SẴN SÀNG THẨM ĐỊNH",IF(N131="","THIẾU VĂN BẢN THẨM ĐỊNH/QUYẾT ĐỊNH",IF(I131="Đã thẩm định","ĐÃ THẨM ĐỊNH","ĐÃ QUYẾT ĐỊNH")))))))))))))</f>
        <v/>
      </c>
      <c r="K131" s="86" t="str">
        <f>IF(A131="","",IFERROR(IF(INDEX('8. C3_NhuCau'!$G$3:$G$202,MATCH(A131,'8. C3_NhuCau'!$A$3:$A$202,0))="","",INDEX('8. C3_NhuCau'!$G$3:$G$202,MATCH(A131,'8. C3_NhuCau'!$A$3:$A$202,0))),""))</f>
        <v/>
      </c>
      <c r="L131" s="83" t="str">
        <f>IF(A131="","",IFERROR(IF(INDEX('8. C3_NhuCau'!$J$3:$J$202,MATCH(A131,'8. C3_NhuCau'!$A$3:$A$202,0))="","",INDEX('8. C3_NhuCau'!$J$3:$J$202,MATCH(A131,'8. C3_NhuCau'!$A$3:$A$202,0))),""))</f>
        <v/>
      </c>
      <c r="M131" s="126" t="str">
        <f t="shared" ref="M131:M162" si="4">IF(A131="","",IF(H131="","THIẾU GIẢI TRÌNH",IF(C131="","CHƯA CÓ DỰ BÁO NĂM",IF(D131="","THIẾU NGƯỜI CÙNG ĐƠN VỊ TÍNH",IF(OR(NOT(ISNUMBER(C131)),NOT(ISNUMBER(D131))),"C/D PHẢI TÍNH THEO NGƯỜI",IF(OR(C131&lt;0,D131&lt;0),"SỐ NGƯỜI ÂM",IF(AND(L131&lt;&gt;"",C131&lt;&gt;L131),"THAY ĐỔI SO VỚI NĂM CƠ SỞ – CÓ DỰ BÁO","ĐỐI CHIẾU XONG")))))))</f>
        <v/>
      </c>
      <c r="N131" s="127"/>
    </row>
    <row r="132" spans="1:14" ht="18.75">
      <c r="A132" s="81"/>
      <c r="B132" s="81"/>
      <c r="C132" s="83" t="str">
        <f>IF(A132="","",IF(COUNTIFS(DU_BAO_5_NAM!$A$3:$A$1002,A132,DU_BAO_5_NAM!$B$3:$B$1002,B132,DU_BAO_5_NAM!$I$3:$I$1002,"ĐẠT")=1,SUMIFS(DU_BAO_5_NAM!$H$3:$H$1002,DU_BAO_5_NAM!$A$3:$A$1002,A132,DU_BAO_5_NAM!$B$3:$B$1002,B132,DU_BAO_5_NAM!$I$3:$I$1002,"ĐẠT"),""))</f>
        <v/>
      </c>
      <c r="D132" s="81"/>
      <c r="E132" s="81"/>
      <c r="F132" s="81"/>
      <c r="G132" s="81"/>
      <c r="H132" s="81"/>
      <c r="I132" s="81"/>
      <c r="J132" s="83" t="str">
        <f>IF(A132="","",IF(OR(NOT(ISNUMBER(B132)),B132&lt;2027,B132&gt;2031,B132&lt;&gt;INT(B132)),"NĂM KHÔNG HỢP LỆ",IF(COUNTIFS($A$3:$A$202,A132,$B$3:$B$202,B132)&gt;1,"TRÙNG MÃ VTVL – NĂM",IF(I132="","CHƯA CHỌN TRẠNG THÁI",IF(NOT(OR(I132="Đang xây dựng",I132="Đã hoàn thành ở đơn vị",I132="Đã thẩm định",I132="Đã được quyết định")),"TRẠNG THÁI KHÔNG HỢP LỆ",IF(COUNTIFS('[527]8'!$A$3:$A$202,A132,'[527]8'!$L$3:$L$202,"Đã kiểm chứng",'[527]8'!$M$3:$M$202,"ĐẠT")&lt;&gt;1,"C132 CHƯA ĐƯỢC XÁC NHẬN",IF(COUNTIFS(DU_BAO_5_NAM!$A$3:$A$1002,A132,DU_BAO_5_NAM!$B$3:$B$1002,B132,DU_BAO_5_NAM!$I$3:$I$1002,"ĐẠT")&lt;&gt;1,"CHƯA CÓ DỰ BÁO NĂM ĐÃ KIỂM CHỨNG",IF(OR(C132="",D132="",G132="",H132=""),"THIẾU PHƯƠNG ÁN",IF(OR(M132="THIẾU GIẢI TRÌNH",M132="THIẾU NGƯỜI CÙNG ĐƠN VỊ TÍNH",M132="C/D PHẢI TÍNH THEO NGƯỜI",M132="SỐ NGƯỜI ÂM"),"CHƯA ĐỦ CĂN CỨ",IF(I132="Đang xây dựng","ĐANG XÂY DỰNG",IF(I132="Đã hoàn thành ở đơn vị","SẴN SÀNG THẨM ĐỊNH",IF(N132="","THIẾU VĂN BẢN THẨM ĐỊNH/QUYẾT ĐỊNH",IF(I132="Đã thẩm định","ĐÃ THẨM ĐỊNH","ĐÃ QUYẾT ĐỊNH")))))))))))))</f>
        <v/>
      </c>
      <c r="K132" s="86" t="str">
        <f>IF(A132="","",IFERROR(IF(INDEX('8. C3_NhuCau'!$G$3:$G$202,MATCH(A132,'8. C3_NhuCau'!$A$3:$A$202,0))="","",INDEX('8. C3_NhuCau'!$G$3:$G$202,MATCH(A132,'8. C3_NhuCau'!$A$3:$A$202,0))),""))</f>
        <v/>
      </c>
      <c r="L132" s="83" t="str">
        <f>IF(A132="","",IFERROR(IF(INDEX('8. C3_NhuCau'!$J$3:$J$202,MATCH(A132,'8. C3_NhuCau'!$A$3:$A$202,0))="","",INDEX('8. C3_NhuCau'!$J$3:$J$202,MATCH(A132,'8. C3_NhuCau'!$A$3:$A$202,0))),""))</f>
        <v/>
      </c>
      <c r="M132" s="126" t="str">
        <f t="shared" si="4"/>
        <v/>
      </c>
      <c r="N132" s="127"/>
    </row>
    <row r="133" spans="1:14" ht="18.75">
      <c r="A133" s="81"/>
      <c r="B133" s="81"/>
      <c r="C133" s="83" t="str">
        <f>IF(A133="","",IF(COUNTIFS(DU_BAO_5_NAM!$A$3:$A$1002,A133,DU_BAO_5_NAM!$B$3:$B$1002,B133,DU_BAO_5_NAM!$I$3:$I$1002,"ĐẠT")=1,SUMIFS(DU_BAO_5_NAM!$H$3:$H$1002,DU_BAO_5_NAM!$A$3:$A$1002,A133,DU_BAO_5_NAM!$B$3:$B$1002,B133,DU_BAO_5_NAM!$I$3:$I$1002,"ĐẠT"),""))</f>
        <v/>
      </c>
      <c r="D133" s="81"/>
      <c r="E133" s="81"/>
      <c r="F133" s="81"/>
      <c r="G133" s="81"/>
      <c r="H133" s="81"/>
      <c r="I133" s="81"/>
      <c r="J133" s="83" t="str">
        <f>IF(A133="","",IF(OR(NOT(ISNUMBER(B133)),B133&lt;2027,B133&gt;2031,B133&lt;&gt;INT(B133)),"NĂM KHÔNG HỢP LỆ",IF(COUNTIFS($A$3:$A$202,A133,$B$3:$B$202,B133)&gt;1,"TRÙNG MÃ VTVL – NĂM",IF(I133="","CHƯA CHỌN TRẠNG THÁI",IF(NOT(OR(I133="Đang xây dựng",I133="Đã hoàn thành ở đơn vị",I133="Đã thẩm định",I133="Đã được quyết định")),"TRẠNG THÁI KHÔNG HỢP LỆ",IF(COUNTIFS('[528]8'!$A$3:$A$202,A133,'[528]8'!$L$3:$L$202,"Đã kiểm chứng",'[528]8'!$M$3:$M$202,"ĐẠT")&lt;&gt;1,"C133 CHƯA ĐƯỢC XÁC NHẬN",IF(COUNTIFS(DU_BAO_5_NAM!$A$3:$A$1002,A133,DU_BAO_5_NAM!$B$3:$B$1002,B133,DU_BAO_5_NAM!$I$3:$I$1002,"ĐẠT")&lt;&gt;1,"CHƯA CÓ DỰ BÁO NĂM ĐÃ KIỂM CHỨNG",IF(OR(C133="",D133="",G133="",H133=""),"THIẾU PHƯƠNG ÁN",IF(OR(M133="THIẾU GIẢI TRÌNH",M133="THIẾU NGƯỜI CÙNG ĐƠN VỊ TÍNH",M133="C/D PHẢI TÍNH THEO NGƯỜI",M133="SỐ NGƯỜI ÂM"),"CHƯA ĐỦ CĂN CỨ",IF(I133="Đang xây dựng","ĐANG XÂY DỰNG",IF(I133="Đã hoàn thành ở đơn vị","SẴN SÀNG THẨM ĐỊNH",IF(N133="","THIẾU VĂN BẢN THẨM ĐỊNH/QUYẾT ĐỊNH",IF(I133="Đã thẩm định","ĐÃ THẨM ĐỊNH","ĐÃ QUYẾT ĐỊNH")))))))))))))</f>
        <v/>
      </c>
      <c r="K133" s="86" t="str">
        <f>IF(A133="","",IFERROR(IF(INDEX('8. C3_NhuCau'!$G$3:$G$202,MATCH(A133,'8. C3_NhuCau'!$A$3:$A$202,0))="","",INDEX('8. C3_NhuCau'!$G$3:$G$202,MATCH(A133,'8. C3_NhuCau'!$A$3:$A$202,0))),""))</f>
        <v/>
      </c>
      <c r="L133" s="83" t="str">
        <f>IF(A133="","",IFERROR(IF(INDEX('8. C3_NhuCau'!$J$3:$J$202,MATCH(A133,'8. C3_NhuCau'!$A$3:$A$202,0))="","",INDEX('8. C3_NhuCau'!$J$3:$J$202,MATCH(A133,'8. C3_NhuCau'!$A$3:$A$202,0))),""))</f>
        <v/>
      </c>
      <c r="M133" s="126" t="str">
        <f t="shared" si="4"/>
        <v/>
      </c>
      <c r="N133" s="127"/>
    </row>
    <row r="134" spans="1:14" ht="18.75">
      <c r="A134" s="81"/>
      <c r="B134" s="81"/>
      <c r="C134" s="83" t="str">
        <f>IF(A134="","",IF(COUNTIFS(DU_BAO_5_NAM!$A$3:$A$1002,A134,DU_BAO_5_NAM!$B$3:$B$1002,B134,DU_BAO_5_NAM!$I$3:$I$1002,"ĐẠT")=1,SUMIFS(DU_BAO_5_NAM!$H$3:$H$1002,DU_BAO_5_NAM!$A$3:$A$1002,A134,DU_BAO_5_NAM!$B$3:$B$1002,B134,DU_BAO_5_NAM!$I$3:$I$1002,"ĐẠT"),""))</f>
        <v/>
      </c>
      <c r="D134" s="81"/>
      <c r="E134" s="81"/>
      <c r="F134" s="81"/>
      <c r="G134" s="81"/>
      <c r="H134" s="81"/>
      <c r="I134" s="81"/>
      <c r="J134" s="83" t="str">
        <f>IF(A134="","",IF(OR(NOT(ISNUMBER(B134)),B134&lt;2027,B134&gt;2031,B134&lt;&gt;INT(B134)),"NĂM KHÔNG HỢP LỆ",IF(COUNTIFS($A$3:$A$202,A134,$B$3:$B$202,B134)&gt;1,"TRÙNG MÃ VTVL – NĂM",IF(I134="","CHƯA CHỌN TRẠNG THÁI",IF(NOT(OR(I134="Đang xây dựng",I134="Đã hoàn thành ở đơn vị",I134="Đã thẩm định",I134="Đã được quyết định")),"TRẠNG THÁI KHÔNG HỢP LỆ",IF(COUNTIFS('[529]8'!$A$3:$A$202,A134,'[529]8'!$L$3:$L$202,"Đã kiểm chứng",'[529]8'!$M$3:$M$202,"ĐẠT")&lt;&gt;1,"C134 CHƯA ĐƯỢC XÁC NHẬN",IF(COUNTIFS(DU_BAO_5_NAM!$A$3:$A$1002,A134,DU_BAO_5_NAM!$B$3:$B$1002,B134,DU_BAO_5_NAM!$I$3:$I$1002,"ĐẠT")&lt;&gt;1,"CHƯA CÓ DỰ BÁO NĂM ĐÃ KIỂM CHỨNG",IF(OR(C134="",D134="",G134="",H134=""),"THIẾU PHƯƠNG ÁN",IF(OR(M134="THIẾU GIẢI TRÌNH",M134="THIẾU NGƯỜI CÙNG ĐƠN VỊ TÍNH",M134="C/D PHẢI TÍNH THEO NGƯỜI",M134="SỐ NGƯỜI ÂM"),"CHƯA ĐỦ CĂN CỨ",IF(I134="Đang xây dựng","ĐANG XÂY DỰNG",IF(I134="Đã hoàn thành ở đơn vị","SẴN SÀNG THẨM ĐỊNH",IF(N134="","THIẾU VĂN BẢN THẨM ĐỊNH/QUYẾT ĐỊNH",IF(I134="Đã thẩm định","ĐÃ THẨM ĐỊNH","ĐÃ QUYẾT ĐỊNH")))))))))))))</f>
        <v/>
      </c>
      <c r="K134" s="86" t="str">
        <f>IF(A134="","",IFERROR(IF(INDEX('8. C3_NhuCau'!$G$3:$G$202,MATCH(A134,'8. C3_NhuCau'!$A$3:$A$202,0))="","",INDEX('8. C3_NhuCau'!$G$3:$G$202,MATCH(A134,'8. C3_NhuCau'!$A$3:$A$202,0))),""))</f>
        <v/>
      </c>
      <c r="L134" s="83" t="str">
        <f>IF(A134="","",IFERROR(IF(INDEX('8. C3_NhuCau'!$J$3:$J$202,MATCH(A134,'8. C3_NhuCau'!$A$3:$A$202,0))="","",INDEX('8. C3_NhuCau'!$J$3:$J$202,MATCH(A134,'8. C3_NhuCau'!$A$3:$A$202,0))),""))</f>
        <v/>
      </c>
      <c r="M134" s="126" t="str">
        <f t="shared" si="4"/>
        <v/>
      </c>
      <c r="N134" s="127"/>
    </row>
    <row r="135" spans="1:14" ht="18.75">
      <c r="A135" s="81"/>
      <c r="B135" s="81"/>
      <c r="C135" s="83" t="str">
        <f>IF(A135="","",IF(COUNTIFS(DU_BAO_5_NAM!$A$3:$A$1002,A135,DU_BAO_5_NAM!$B$3:$B$1002,B135,DU_BAO_5_NAM!$I$3:$I$1002,"ĐẠT")=1,SUMIFS(DU_BAO_5_NAM!$H$3:$H$1002,DU_BAO_5_NAM!$A$3:$A$1002,A135,DU_BAO_5_NAM!$B$3:$B$1002,B135,DU_BAO_5_NAM!$I$3:$I$1002,"ĐẠT"),""))</f>
        <v/>
      </c>
      <c r="D135" s="81"/>
      <c r="E135" s="81"/>
      <c r="F135" s="81"/>
      <c r="G135" s="81"/>
      <c r="H135" s="81"/>
      <c r="I135" s="81"/>
      <c r="J135" s="83" t="str">
        <f>IF(A135="","",IF(OR(NOT(ISNUMBER(B135)),B135&lt;2027,B135&gt;2031,B135&lt;&gt;INT(B135)),"NĂM KHÔNG HỢP LỆ",IF(COUNTIFS($A$3:$A$202,A135,$B$3:$B$202,B135)&gt;1,"TRÙNG MÃ VTVL – NĂM",IF(I135="","CHƯA CHỌN TRẠNG THÁI",IF(NOT(OR(I135="Đang xây dựng",I135="Đã hoàn thành ở đơn vị",I135="Đã thẩm định",I135="Đã được quyết định")),"TRẠNG THÁI KHÔNG HỢP LỆ",IF(COUNTIFS('[530]8'!$A$3:$A$202,A135,'[530]8'!$L$3:$L$202,"Đã kiểm chứng",'[530]8'!$M$3:$M$202,"ĐẠT")&lt;&gt;1,"C135 CHƯA ĐƯỢC XÁC NHẬN",IF(COUNTIFS(DU_BAO_5_NAM!$A$3:$A$1002,A135,DU_BAO_5_NAM!$B$3:$B$1002,B135,DU_BAO_5_NAM!$I$3:$I$1002,"ĐẠT")&lt;&gt;1,"CHƯA CÓ DỰ BÁO NĂM ĐÃ KIỂM CHỨNG",IF(OR(C135="",D135="",G135="",H135=""),"THIẾU PHƯƠNG ÁN",IF(OR(M135="THIẾU GIẢI TRÌNH",M135="THIẾU NGƯỜI CÙNG ĐƠN VỊ TÍNH",M135="C/D PHẢI TÍNH THEO NGƯỜI",M135="SỐ NGƯỜI ÂM"),"CHƯA ĐỦ CĂN CỨ",IF(I135="Đang xây dựng","ĐANG XÂY DỰNG",IF(I135="Đã hoàn thành ở đơn vị","SẴN SÀNG THẨM ĐỊNH",IF(N135="","THIẾU VĂN BẢN THẨM ĐỊNH/QUYẾT ĐỊNH",IF(I135="Đã thẩm định","ĐÃ THẨM ĐỊNH","ĐÃ QUYẾT ĐỊNH")))))))))))))</f>
        <v/>
      </c>
      <c r="K135" s="86" t="str">
        <f>IF(A135="","",IFERROR(IF(INDEX('8. C3_NhuCau'!$G$3:$G$202,MATCH(A135,'8. C3_NhuCau'!$A$3:$A$202,0))="","",INDEX('8. C3_NhuCau'!$G$3:$G$202,MATCH(A135,'8. C3_NhuCau'!$A$3:$A$202,0))),""))</f>
        <v/>
      </c>
      <c r="L135" s="83" t="str">
        <f>IF(A135="","",IFERROR(IF(INDEX('8. C3_NhuCau'!$J$3:$J$202,MATCH(A135,'8. C3_NhuCau'!$A$3:$A$202,0))="","",INDEX('8. C3_NhuCau'!$J$3:$J$202,MATCH(A135,'8. C3_NhuCau'!$A$3:$A$202,0))),""))</f>
        <v/>
      </c>
      <c r="M135" s="126" t="str">
        <f t="shared" si="4"/>
        <v/>
      </c>
      <c r="N135" s="127"/>
    </row>
    <row r="136" spans="1:14" ht="18.75">
      <c r="A136" s="81"/>
      <c r="B136" s="81"/>
      <c r="C136" s="83" t="str">
        <f>IF(A136="","",IF(COUNTIFS(DU_BAO_5_NAM!$A$3:$A$1002,A136,DU_BAO_5_NAM!$B$3:$B$1002,B136,DU_BAO_5_NAM!$I$3:$I$1002,"ĐẠT")=1,SUMIFS(DU_BAO_5_NAM!$H$3:$H$1002,DU_BAO_5_NAM!$A$3:$A$1002,A136,DU_BAO_5_NAM!$B$3:$B$1002,B136,DU_BAO_5_NAM!$I$3:$I$1002,"ĐẠT"),""))</f>
        <v/>
      </c>
      <c r="D136" s="81"/>
      <c r="E136" s="81"/>
      <c r="F136" s="81"/>
      <c r="G136" s="81"/>
      <c r="H136" s="81"/>
      <c r="I136" s="81"/>
      <c r="J136" s="83" t="str">
        <f>IF(A136="","",IF(OR(NOT(ISNUMBER(B136)),B136&lt;2027,B136&gt;2031,B136&lt;&gt;INT(B136)),"NĂM KHÔNG HỢP LỆ",IF(COUNTIFS($A$3:$A$202,A136,$B$3:$B$202,B136)&gt;1,"TRÙNG MÃ VTVL – NĂM",IF(I136="","CHƯA CHỌN TRẠNG THÁI",IF(NOT(OR(I136="Đang xây dựng",I136="Đã hoàn thành ở đơn vị",I136="Đã thẩm định",I136="Đã được quyết định")),"TRẠNG THÁI KHÔNG HỢP LỆ",IF(COUNTIFS('[531]8'!$A$3:$A$202,A136,'[531]8'!$L$3:$L$202,"Đã kiểm chứng",'[531]8'!$M$3:$M$202,"ĐẠT")&lt;&gt;1,"C136 CHƯA ĐƯỢC XÁC NHẬN",IF(COUNTIFS(DU_BAO_5_NAM!$A$3:$A$1002,A136,DU_BAO_5_NAM!$B$3:$B$1002,B136,DU_BAO_5_NAM!$I$3:$I$1002,"ĐẠT")&lt;&gt;1,"CHƯA CÓ DỰ BÁO NĂM ĐÃ KIỂM CHỨNG",IF(OR(C136="",D136="",G136="",H136=""),"THIẾU PHƯƠNG ÁN",IF(OR(M136="THIẾU GIẢI TRÌNH",M136="THIẾU NGƯỜI CÙNG ĐƠN VỊ TÍNH",M136="C/D PHẢI TÍNH THEO NGƯỜI",M136="SỐ NGƯỜI ÂM"),"CHƯA ĐỦ CĂN CỨ",IF(I136="Đang xây dựng","ĐANG XÂY DỰNG",IF(I136="Đã hoàn thành ở đơn vị","SẴN SÀNG THẨM ĐỊNH",IF(N136="","THIẾU VĂN BẢN THẨM ĐỊNH/QUYẾT ĐỊNH",IF(I136="Đã thẩm định","ĐÃ THẨM ĐỊNH","ĐÃ QUYẾT ĐỊNH")))))))))))))</f>
        <v/>
      </c>
      <c r="K136" s="86" t="str">
        <f>IF(A136="","",IFERROR(IF(INDEX('8. C3_NhuCau'!$G$3:$G$202,MATCH(A136,'8. C3_NhuCau'!$A$3:$A$202,0))="","",INDEX('8. C3_NhuCau'!$G$3:$G$202,MATCH(A136,'8. C3_NhuCau'!$A$3:$A$202,0))),""))</f>
        <v/>
      </c>
      <c r="L136" s="83" t="str">
        <f>IF(A136="","",IFERROR(IF(INDEX('8. C3_NhuCau'!$J$3:$J$202,MATCH(A136,'8. C3_NhuCau'!$A$3:$A$202,0))="","",INDEX('8. C3_NhuCau'!$J$3:$J$202,MATCH(A136,'8. C3_NhuCau'!$A$3:$A$202,0))),""))</f>
        <v/>
      </c>
      <c r="M136" s="126" t="str">
        <f t="shared" si="4"/>
        <v/>
      </c>
      <c r="N136" s="127"/>
    </row>
    <row r="137" spans="1:14" ht="18.75">
      <c r="A137" s="81"/>
      <c r="B137" s="81"/>
      <c r="C137" s="83" t="str">
        <f>IF(A137="","",IF(COUNTIFS(DU_BAO_5_NAM!$A$3:$A$1002,A137,DU_BAO_5_NAM!$B$3:$B$1002,B137,DU_BAO_5_NAM!$I$3:$I$1002,"ĐẠT")=1,SUMIFS(DU_BAO_5_NAM!$H$3:$H$1002,DU_BAO_5_NAM!$A$3:$A$1002,A137,DU_BAO_5_NAM!$B$3:$B$1002,B137,DU_BAO_5_NAM!$I$3:$I$1002,"ĐẠT"),""))</f>
        <v/>
      </c>
      <c r="D137" s="81"/>
      <c r="E137" s="81"/>
      <c r="F137" s="81"/>
      <c r="G137" s="81"/>
      <c r="H137" s="81"/>
      <c r="I137" s="81"/>
      <c r="J137" s="83" t="str">
        <f>IF(A137="","",IF(OR(NOT(ISNUMBER(B137)),B137&lt;2027,B137&gt;2031,B137&lt;&gt;INT(B137)),"NĂM KHÔNG HỢP LỆ",IF(COUNTIFS($A$3:$A$202,A137,$B$3:$B$202,B137)&gt;1,"TRÙNG MÃ VTVL – NĂM",IF(I137="","CHƯA CHỌN TRẠNG THÁI",IF(NOT(OR(I137="Đang xây dựng",I137="Đã hoàn thành ở đơn vị",I137="Đã thẩm định",I137="Đã được quyết định")),"TRẠNG THÁI KHÔNG HỢP LỆ",IF(COUNTIFS('[532]8'!$A$3:$A$202,A137,'[532]8'!$L$3:$L$202,"Đã kiểm chứng",'[532]8'!$M$3:$M$202,"ĐẠT")&lt;&gt;1,"C137 CHƯA ĐƯỢC XÁC NHẬN",IF(COUNTIFS(DU_BAO_5_NAM!$A$3:$A$1002,A137,DU_BAO_5_NAM!$B$3:$B$1002,B137,DU_BAO_5_NAM!$I$3:$I$1002,"ĐẠT")&lt;&gt;1,"CHƯA CÓ DỰ BÁO NĂM ĐÃ KIỂM CHỨNG",IF(OR(C137="",D137="",G137="",H137=""),"THIẾU PHƯƠNG ÁN",IF(OR(M137="THIẾU GIẢI TRÌNH",M137="THIẾU NGƯỜI CÙNG ĐƠN VỊ TÍNH",M137="C/D PHẢI TÍNH THEO NGƯỜI",M137="SỐ NGƯỜI ÂM"),"CHƯA ĐỦ CĂN CỨ",IF(I137="Đang xây dựng","ĐANG XÂY DỰNG",IF(I137="Đã hoàn thành ở đơn vị","SẴN SÀNG THẨM ĐỊNH",IF(N137="","THIẾU VĂN BẢN THẨM ĐỊNH/QUYẾT ĐỊNH",IF(I137="Đã thẩm định","ĐÃ THẨM ĐỊNH","ĐÃ QUYẾT ĐỊNH")))))))))))))</f>
        <v/>
      </c>
      <c r="K137" s="86" t="str">
        <f>IF(A137="","",IFERROR(IF(INDEX('8. C3_NhuCau'!$G$3:$G$202,MATCH(A137,'8. C3_NhuCau'!$A$3:$A$202,0))="","",INDEX('8. C3_NhuCau'!$G$3:$G$202,MATCH(A137,'8. C3_NhuCau'!$A$3:$A$202,0))),""))</f>
        <v/>
      </c>
      <c r="L137" s="83" t="str">
        <f>IF(A137="","",IFERROR(IF(INDEX('8. C3_NhuCau'!$J$3:$J$202,MATCH(A137,'8. C3_NhuCau'!$A$3:$A$202,0))="","",INDEX('8. C3_NhuCau'!$J$3:$J$202,MATCH(A137,'8. C3_NhuCau'!$A$3:$A$202,0))),""))</f>
        <v/>
      </c>
      <c r="M137" s="126" t="str">
        <f t="shared" si="4"/>
        <v/>
      </c>
      <c r="N137" s="127"/>
    </row>
    <row r="138" spans="1:14" ht="18.75">
      <c r="A138" s="81"/>
      <c r="B138" s="81"/>
      <c r="C138" s="83" t="str">
        <f>IF(A138="","",IF(COUNTIFS(DU_BAO_5_NAM!$A$3:$A$1002,A138,DU_BAO_5_NAM!$B$3:$B$1002,B138,DU_BAO_5_NAM!$I$3:$I$1002,"ĐẠT")=1,SUMIFS(DU_BAO_5_NAM!$H$3:$H$1002,DU_BAO_5_NAM!$A$3:$A$1002,A138,DU_BAO_5_NAM!$B$3:$B$1002,B138,DU_BAO_5_NAM!$I$3:$I$1002,"ĐẠT"),""))</f>
        <v/>
      </c>
      <c r="D138" s="81"/>
      <c r="E138" s="81"/>
      <c r="F138" s="81"/>
      <c r="G138" s="81"/>
      <c r="H138" s="81"/>
      <c r="I138" s="81"/>
      <c r="J138" s="83" t="str">
        <f>IF(A138="","",IF(OR(NOT(ISNUMBER(B138)),B138&lt;2027,B138&gt;2031,B138&lt;&gt;INT(B138)),"NĂM KHÔNG HỢP LỆ",IF(COUNTIFS($A$3:$A$202,A138,$B$3:$B$202,B138)&gt;1,"TRÙNG MÃ VTVL – NĂM",IF(I138="","CHƯA CHỌN TRẠNG THÁI",IF(NOT(OR(I138="Đang xây dựng",I138="Đã hoàn thành ở đơn vị",I138="Đã thẩm định",I138="Đã được quyết định")),"TRẠNG THÁI KHÔNG HỢP LỆ",IF(COUNTIFS('[533]8'!$A$3:$A$202,A138,'[533]8'!$L$3:$L$202,"Đã kiểm chứng",'[533]8'!$M$3:$M$202,"ĐẠT")&lt;&gt;1,"C138 CHƯA ĐƯỢC XÁC NHẬN",IF(COUNTIFS(DU_BAO_5_NAM!$A$3:$A$1002,A138,DU_BAO_5_NAM!$B$3:$B$1002,B138,DU_BAO_5_NAM!$I$3:$I$1002,"ĐẠT")&lt;&gt;1,"CHƯA CÓ DỰ BÁO NĂM ĐÃ KIỂM CHỨNG",IF(OR(C138="",D138="",G138="",H138=""),"THIẾU PHƯƠNG ÁN",IF(OR(M138="THIẾU GIẢI TRÌNH",M138="THIẾU NGƯỜI CÙNG ĐƠN VỊ TÍNH",M138="C/D PHẢI TÍNH THEO NGƯỜI",M138="SỐ NGƯỜI ÂM"),"CHƯA ĐỦ CĂN CỨ",IF(I138="Đang xây dựng","ĐANG XÂY DỰNG",IF(I138="Đã hoàn thành ở đơn vị","SẴN SÀNG THẨM ĐỊNH",IF(N138="","THIẾU VĂN BẢN THẨM ĐỊNH/QUYẾT ĐỊNH",IF(I138="Đã thẩm định","ĐÃ THẨM ĐỊNH","ĐÃ QUYẾT ĐỊNH")))))))))))))</f>
        <v/>
      </c>
      <c r="K138" s="86" t="str">
        <f>IF(A138="","",IFERROR(IF(INDEX('8. C3_NhuCau'!$G$3:$G$202,MATCH(A138,'8. C3_NhuCau'!$A$3:$A$202,0))="","",INDEX('8. C3_NhuCau'!$G$3:$G$202,MATCH(A138,'8. C3_NhuCau'!$A$3:$A$202,0))),""))</f>
        <v/>
      </c>
      <c r="L138" s="83" t="str">
        <f>IF(A138="","",IFERROR(IF(INDEX('8. C3_NhuCau'!$J$3:$J$202,MATCH(A138,'8. C3_NhuCau'!$A$3:$A$202,0))="","",INDEX('8. C3_NhuCau'!$J$3:$J$202,MATCH(A138,'8. C3_NhuCau'!$A$3:$A$202,0))),""))</f>
        <v/>
      </c>
      <c r="M138" s="126" t="str">
        <f t="shared" si="4"/>
        <v/>
      </c>
      <c r="N138" s="127"/>
    </row>
    <row r="139" spans="1:14" ht="18.75">
      <c r="A139" s="81"/>
      <c r="B139" s="81"/>
      <c r="C139" s="83" t="str">
        <f>IF(A139="","",IF(COUNTIFS(DU_BAO_5_NAM!$A$3:$A$1002,A139,DU_BAO_5_NAM!$B$3:$B$1002,B139,DU_BAO_5_NAM!$I$3:$I$1002,"ĐẠT")=1,SUMIFS(DU_BAO_5_NAM!$H$3:$H$1002,DU_BAO_5_NAM!$A$3:$A$1002,A139,DU_BAO_5_NAM!$B$3:$B$1002,B139,DU_BAO_5_NAM!$I$3:$I$1002,"ĐẠT"),""))</f>
        <v/>
      </c>
      <c r="D139" s="81"/>
      <c r="E139" s="81"/>
      <c r="F139" s="81"/>
      <c r="G139" s="81"/>
      <c r="H139" s="81"/>
      <c r="I139" s="81"/>
      <c r="J139" s="83" t="str">
        <f>IF(A139="","",IF(OR(NOT(ISNUMBER(B139)),B139&lt;2027,B139&gt;2031,B139&lt;&gt;INT(B139)),"NĂM KHÔNG HỢP LỆ",IF(COUNTIFS($A$3:$A$202,A139,$B$3:$B$202,B139)&gt;1,"TRÙNG MÃ VTVL – NĂM",IF(I139="","CHƯA CHỌN TRẠNG THÁI",IF(NOT(OR(I139="Đang xây dựng",I139="Đã hoàn thành ở đơn vị",I139="Đã thẩm định",I139="Đã được quyết định")),"TRẠNG THÁI KHÔNG HỢP LỆ",IF(COUNTIFS('[534]8'!$A$3:$A$202,A139,'[534]8'!$L$3:$L$202,"Đã kiểm chứng",'[534]8'!$M$3:$M$202,"ĐẠT")&lt;&gt;1,"C139 CHƯA ĐƯỢC XÁC NHẬN",IF(COUNTIFS(DU_BAO_5_NAM!$A$3:$A$1002,A139,DU_BAO_5_NAM!$B$3:$B$1002,B139,DU_BAO_5_NAM!$I$3:$I$1002,"ĐẠT")&lt;&gt;1,"CHƯA CÓ DỰ BÁO NĂM ĐÃ KIỂM CHỨNG",IF(OR(C139="",D139="",G139="",H139=""),"THIẾU PHƯƠNG ÁN",IF(OR(M139="THIẾU GIẢI TRÌNH",M139="THIẾU NGƯỜI CÙNG ĐƠN VỊ TÍNH",M139="C/D PHẢI TÍNH THEO NGƯỜI",M139="SỐ NGƯỜI ÂM"),"CHƯA ĐỦ CĂN CỨ",IF(I139="Đang xây dựng","ĐANG XÂY DỰNG",IF(I139="Đã hoàn thành ở đơn vị","SẴN SÀNG THẨM ĐỊNH",IF(N139="","THIẾU VĂN BẢN THẨM ĐỊNH/QUYẾT ĐỊNH",IF(I139="Đã thẩm định","ĐÃ THẨM ĐỊNH","ĐÃ QUYẾT ĐỊNH")))))))))))))</f>
        <v/>
      </c>
      <c r="K139" s="86" t="str">
        <f>IF(A139="","",IFERROR(IF(INDEX('8. C3_NhuCau'!$G$3:$G$202,MATCH(A139,'8. C3_NhuCau'!$A$3:$A$202,0))="","",INDEX('8. C3_NhuCau'!$G$3:$G$202,MATCH(A139,'8. C3_NhuCau'!$A$3:$A$202,0))),""))</f>
        <v/>
      </c>
      <c r="L139" s="83" t="str">
        <f>IF(A139="","",IFERROR(IF(INDEX('8. C3_NhuCau'!$J$3:$J$202,MATCH(A139,'8. C3_NhuCau'!$A$3:$A$202,0))="","",INDEX('8. C3_NhuCau'!$J$3:$J$202,MATCH(A139,'8. C3_NhuCau'!$A$3:$A$202,0))),""))</f>
        <v/>
      </c>
      <c r="M139" s="126" t="str">
        <f t="shared" si="4"/>
        <v/>
      </c>
      <c r="N139" s="127"/>
    </row>
    <row r="140" spans="1:14" ht="18.75">
      <c r="A140" s="81"/>
      <c r="B140" s="81"/>
      <c r="C140" s="83" t="str">
        <f>IF(A140="","",IF(COUNTIFS(DU_BAO_5_NAM!$A$3:$A$1002,A140,DU_BAO_5_NAM!$B$3:$B$1002,B140,DU_BAO_5_NAM!$I$3:$I$1002,"ĐẠT")=1,SUMIFS(DU_BAO_5_NAM!$H$3:$H$1002,DU_BAO_5_NAM!$A$3:$A$1002,A140,DU_BAO_5_NAM!$B$3:$B$1002,B140,DU_BAO_5_NAM!$I$3:$I$1002,"ĐẠT"),""))</f>
        <v/>
      </c>
      <c r="D140" s="81"/>
      <c r="E140" s="81"/>
      <c r="F140" s="81"/>
      <c r="G140" s="81"/>
      <c r="H140" s="81"/>
      <c r="I140" s="81"/>
      <c r="J140" s="83" t="str">
        <f>IF(A140="","",IF(OR(NOT(ISNUMBER(B140)),B140&lt;2027,B140&gt;2031,B140&lt;&gt;INT(B140)),"NĂM KHÔNG HỢP LỆ",IF(COUNTIFS($A$3:$A$202,A140,$B$3:$B$202,B140)&gt;1,"TRÙNG MÃ VTVL – NĂM",IF(I140="","CHƯA CHỌN TRẠNG THÁI",IF(NOT(OR(I140="Đang xây dựng",I140="Đã hoàn thành ở đơn vị",I140="Đã thẩm định",I140="Đã được quyết định")),"TRẠNG THÁI KHÔNG HỢP LỆ",IF(COUNTIFS('[535]8'!$A$3:$A$202,A140,'[535]8'!$L$3:$L$202,"Đã kiểm chứng",'[535]8'!$M$3:$M$202,"ĐẠT")&lt;&gt;1,"C140 CHƯA ĐƯỢC XÁC NHẬN",IF(COUNTIFS(DU_BAO_5_NAM!$A$3:$A$1002,A140,DU_BAO_5_NAM!$B$3:$B$1002,B140,DU_BAO_5_NAM!$I$3:$I$1002,"ĐẠT")&lt;&gt;1,"CHƯA CÓ DỰ BÁO NĂM ĐÃ KIỂM CHỨNG",IF(OR(C140="",D140="",G140="",H140=""),"THIẾU PHƯƠNG ÁN",IF(OR(M140="THIẾU GIẢI TRÌNH",M140="THIẾU NGƯỜI CÙNG ĐƠN VỊ TÍNH",M140="C/D PHẢI TÍNH THEO NGƯỜI",M140="SỐ NGƯỜI ÂM"),"CHƯA ĐỦ CĂN CỨ",IF(I140="Đang xây dựng","ĐANG XÂY DỰNG",IF(I140="Đã hoàn thành ở đơn vị","SẴN SÀNG THẨM ĐỊNH",IF(N140="","THIẾU VĂN BẢN THẨM ĐỊNH/QUYẾT ĐỊNH",IF(I140="Đã thẩm định","ĐÃ THẨM ĐỊNH","ĐÃ QUYẾT ĐỊNH")))))))))))))</f>
        <v/>
      </c>
      <c r="K140" s="86" t="str">
        <f>IF(A140="","",IFERROR(IF(INDEX('8. C3_NhuCau'!$G$3:$G$202,MATCH(A140,'8. C3_NhuCau'!$A$3:$A$202,0))="","",INDEX('8. C3_NhuCau'!$G$3:$G$202,MATCH(A140,'8. C3_NhuCau'!$A$3:$A$202,0))),""))</f>
        <v/>
      </c>
      <c r="L140" s="83" t="str">
        <f>IF(A140="","",IFERROR(IF(INDEX('8. C3_NhuCau'!$J$3:$J$202,MATCH(A140,'8. C3_NhuCau'!$A$3:$A$202,0))="","",INDEX('8. C3_NhuCau'!$J$3:$J$202,MATCH(A140,'8. C3_NhuCau'!$A$3:$A$202,0))),""))</f>
        <v/>
      </c>
      <c r="M140" s="126" t="str">
        <f t="shared" si="4"/>
        <v/>
      </c>
      <c r="N140" s="127"/>
    </row>
    <row r="141" spans="1:14" ht="18.75">
      <c r="A141" s="81"/>
      <c r="B141" s="81"/>
      <c r="C141" s="83" t="str">
        <f>IF(A141="","",IF(COUNTIFS(DU_BAO_5_NAM!$A$3:$A$1002,A141,DU_BAO_5_NAM!$B$3:$B$1002,B141,DU_BAO_5_NAM!$I$3:$I$1002,"ĐẠT")=1,SUMIFS(DU_BAO_5_NAM!$H$3:$H$1002,DU_BAO_5_NAM!$A$3:$A$1002,A141,DU_BAO_5_NAM!$B$3:$B$1002,B141,DU_BAO_5_NAM!$I$3:$I$1002,"ĐẠT"),""))</f>
        <v/>
      </c>
      <c r="D141" s="81"/>
      <c r="E141" s="81"/>
      <c r="F141" s="81"/>
      <c r="G141" s="81"/>
      <c r="H141" s="81"/>
      <c r="I141" s="81"/>
      <c r="J141" s="83" t="str">
        <f>IF(A141="","",IF(OR(NOT(ISNUMBER(B141)),B141&lt;2027,B141&gt;2031,B141&lt;&gt;INT(B141)),"NĂM KHÔNG HỢP LỆ",IF(COUNTIFS($A$3:$A$202,A141,$B$3:$B$202,B141)&gt;1,"TRÙNG MÃ VTVL – NĂM",IF(I141="","CHƯA CHỌN TRẠNG THÁI",IF(NOT(OR(I141="Đang xây dựng",I141="Đã hoàn thành ở đơn vị",I141="Đã thẩm định",I141="Đã được quyết định")),"TRẠNG THÁI KHÔNG HỢP LỆ",IF(COUNTIFS('[536]8'!$A$3:$A$202,A141,'[536]8'!$L$3:$L$202,"Đã kiểm chứng",'[536]8'!$M$3:$M$202,"ĐẠT")&lt;&gt;1,"C141 CHƯA ĐƯỢC XÁC NHẬN",IF(COUNTIFS(DU_BAO_5_NAM!$A$3:$A$1002,A141,DU_BAO_5_NAM!$B$3:$B$1002,B141,DU_BAO_5_NAM!$I$3:$I$1002,"ĐẠT")&lt;&gt;1,"CHƯA CÓ DỰ BÁO NĂM ĐÃ KIỂM CHỨNG",IF(OR(C141="",D141="",G141="",H141=""),"THIẾU PHƯƠNG ÁN",IF(OR(M141="THIẾU GIẢI TRÌNH",M141="THIẾU NGƯỜI CÙNG ĐƠN VỊ TÍNH",M141="C/D PHẢI TÍNH THEO NGƯỜI",M141="SỐ NGƯỜI ÂM"),"CHƯA ĐỦ CĂN CỨ",IF(I141="Đang xây dựng","ĐANG XÂY DỰNG",IF(I141="Đã hoàn thành ở đơn vị","SẴN SÀNG THẨM ĐỊNH",IF(N141="","THIẾU VĂN BẢN THẨM ĐỊNH/QUYẾT ĐỊNH",IF(I141="Đã thẩm định","ĐÃ THẨM ĐỊNH","ĐÃ QUYẾT ĐỊNH")))))))))))))</f>
        <v/>
      </c>
      <c r="K141" s="86" t="str">
        <f>IF(A141="","",IFERROR(IF(INDEX('8. C3_NhuCau'!$G$3:$G$202,MATCH(A141,'8. C3_NhuCau'!$A$3:$A$202,0))="","",INDEX('8. C3_NhuCau'!$G$3:$G$202,MATCH(A141,'8. C3_NhuCau'!$A$3:$A$202,0))),""))</f>
        <v/>
      </c>
      <c r="L141" s="83" t="str">
        <f>IF(A141="","",IFERROR(IF(INDEX('8. C3_NhuCau'!$J$3:$J$202,MATCH(A141,'8. C3_NhuCau'!$A$3:$A$202,0))="","",INDEX('8. C3_NhuCau'!$J$3:$J$202,MATCH(A141,'8. C3_NhuCau'!$A$3:$A$202,0))),""))</f>
        <v/>
      </c>
      <c r="M141" s="126" t="str">
        <f t="shared" si="4"/>
        <v/>
      </c>
      <c r="N141" s="127"/>
    </row>
    <row r="142" spans="1:14" ht="18.75">
      <c r="A142" s="81"/>
      <c r="B142" s="81"/>
      <c r="C142" s="83" t="str">
        <f>IF(A142="","",IF(COUNTIFS(DU_BAO_5_NAM!$A$3:$A$1002,A142,DU_BAO_5_NAM!$B$3:$B$1002,B142,DU_BAO_5_NAM!$I$3:$I$1002,"ĐẠT")=1,SUMIFS(DU_BAO_5_NAM!$H$3:$H$1002,DU_BAO_5_NAM!$A$3:$A$1002,A142,DU_BAO_5_NAM!$B$3:$B$1002,B142,DU_BAO_5_NAM!$I$3:$I$1002,"ĐẠT"),""))</f>
        <v/>
      </c>
      <c r="D142" s="81"/>
      <c r="E142" s="81"/>
      <c r="F142" s="81"/>
      <c r="G142" s="81"/>
      <c r="H142" s="81"/>
      <c r="I142" s="81"/>
      <c r="J142" s="83" t="str">
        <f>IF(A142="","",IF(OR(NOT(ISNUMBER(B142)),B142&lt;2027,B142&gt;2031,B142&lt;&gt;INT(B142)),"NĂM KHÔNG HỢP LỆ",IF(COUNTIFS($A$3:$A$202,A142,$B$3:$B$202,B142)&gt;1,"TRÙNG MÃ VTVL – NĂM",IF(I142="","CHƯA CHỌN TRẠNG THÁI",IF(NOT(OR(I142="Đang xây dựng",I142="Đã hoàn thành ở đơn vị",I142="Đã thẩm định",I142="Đã được quyết định")),"TRẠNG THÁI KHÔNG HỢP LỆ",IF(COUNTIFS('[537]8'!$A$3:$A$202,A142,'[537]8'!$L$3:$L$202,"Đã kiểm chứng",'[537]8'!$M$3:$M$202,"ĐẠT")&lt;&gt;1,"C142 CHƯA ĐƯỢC XÁC NHẬN",IF(COUNTIFS(DU_BAO_5_NAM!$A$3:$A$1002,A142,DU_BAO_5_NAM!$B$3:$B$1002,B142,DU_BAO_5_NAM!$I$3:$I$1002,"ĐẠT")&lt;&gt;1,"CHƯA CÓ DỰ BÁO NĂM ĐÃ KIỂM CHỨNG",IF(OR(C142="",D142="",G142="",H142=""),"THIẾU PHƯƠNG ÁN",IF(OR(M142="THIẾU GIẢI TRÌNH",M142="THIẾU NGƯỜI CÙNG ĐƠN VỊ TÍNH",M142="C/D PHẢI TÍNH THEO NGƯỜI",M142="SỐ NGƯỜI ÂM"),"CHƯA ĐỦ CĂN CỨ",IF(I142="Đang xây dựng","ĐANG XÂY DỰNG",IF(I142="Đã hoàn thành ở đơn vị","SẴN SÀNG THẨM ĐỊNH",IF(N142="","THIẾU VĂN BẢN THẨM ĐỊNH/QUYẾT ĐỊNH",IF(I142="Đã thẩm định","ĐÃ THẨM ĐỊNH","ĐÃ QUYẾT ĐỊNH")))))))))))))</f>
        <v/>
      </c>
      <c r="K142" s="86" t="str">
        <f>IF(A142="","",IFERROR(IF(INDEX('8. C3_NhuCau'!$G$3:$G$202,MATCH(A142,'8. C3_NhuCau'!$A$3:$A$202,0))="","",INDEX('8. C3_NhuCau'!$G$3:$G$202,MATCH(A142,'8. C3_NhuCau'!$A$3:$A$202,0))),""))</f>
        <v/>
      </c>
      <c r="L142" s="83" t="str">
        <f>IF(A142="","",IFERROR(IF(INDEX('8. C3_NhuCau'!$J$3:$J$202,MATCH(A142,'8. C3_NhuCau'!$A$3:$A$202,0))="","",INDEX('8. C3_NhuCau'!$J$3:$J$202,MATCH(A142,'8. C3_NhuCau'!$A$3:$A$202,0))),""))</f>
        <v/>
      </c>
      <c r="M142" s="126" t="str">
        <f t="shared" si="4"/>
        <v/>
      </c>
      <c r="N142" s="127"/>
    </row>
    <row r="143" spans="1:14" ht="18.75">
      <c r="A143" s="81"/>
      <c r="B143" s="81"/>
      <c r="C143" s="83" t="str">
        <f>IF(A143="","",IF(COUNTIFS(DU_BAO_5_NAM!$A$3:$A$1002,A143,DU_BAO_5_NAM!$B$3:$B$1002,B143,DU_BAO_5_NAM!$I$3:$I$1002,"ĐẠT")=1,SUMIFS(DU_BAO_5_NAM!$H$3:$H$1002,DU_BAO_5_NAM!$A$3:$A$1002,A143,DU_BAO_5_NAM!$B$3:$B$1002,B143,DU_BAO_5_NAM!$I$3:$I$1002,"ĐẠT"),""))</f>
        <v/>
      </c>
      <c r="D143" s="81"/>
      <c r="E143" s="81"/>
      <c r="F143" s="81"/>
      <c r="G143" s="81"/>
      <c r="H143" s="81"/>
      <c r="I143" s="81"/>
      <c r="J143" s="83" t="str">
        <f>IF(A143="","",IF(OR(NOT(ISNUMBER(B143)),B143&lt;2027,B143&gt;2031,B143&lt;&gt;INT(B143)),"NĂM KHÔNG HỢP LỆ",IF(COUNTIFS($A$3:$A$202,A143,$B$3:$B$202,B143)&gt;1,"TRÙNG MÃ VTVL – NĂM",IF(I143="","CHƯA CHỌN TRẠNG THÁI",IF(NOT(OR(I143="Đang xây dựng",I143="Đã hoàn thành ở đơn vị",I143="Đã thẩm định",I143="Đã được quyết định")),"TRẠNG THÁI KHÔNG HỢP LỆ",IF(COUNTIFS('[538]8'!$A$3:$A$202,A143,'[538]8'!$L$3:$L$202,"Đã kiểm chứng",'[538]8'!$M$3:$M$202,"ĐẠT")&lt;&gt;1,"C143 CHƯA ĐƯỢC XÁC NHẬN",IF(COUNTIFS(DU_BAO_5_NAM!$A$3:$A$1002,A143,DU_BAO_5_NAM!$B$3:$B$1002,B143,DU_BAO_5_NAM!$I$3:$I$1002,"ĐẠT")&lt;&gt;1,"CHƯA CÓ DỰ BÁO NĂM ĐÃ KIỂM CHỨNG",IF(OR(C143="",D143="",G143="",H143=""),"THIẾU PHƯƠNG ÁN",IF(OR(M143="THIẾU GIẢI TRÌNH",M143="THIẾU NGƯỜI CÙNG ĐƠN VỊ TÍNH",M143="C/D PHẢI TÍNH THEO NGƯỜI",M143="SỐ NGƯỜI ÂM"),"CHƯA ĐỦ CĂN CỨ",IF(I143="Đang xây dựng","ĐANG XÂY DỰNG",IF(I143="Đã hoàn thành ở đơn vị","SẴN SÀNG THẨM ĐỊNH",IF(N143="","THIẾU VĂN BẢN THẨM ĐỊNH/QUYẾT ĐỊNH",IF(I143="Đã thẩm định","ĐÃ THẨM ĐỊNH","ĐÃ QUYẾT ĐỊNH")))))))))))))</f>
        <v/>
      </c>
      <c r="K143" s="86" t="str">
        <f>IF(A143="","",IFERROR(IF(INDEX('8. C3_NhuCau'!$G$3:$G$202,MATCH(A143,'8. C3_NhuCau'!$A$3:$A$202,0))="","",INDEX('8. C3_NhuCau'!$G$3:$G$202,MATCH(A143,'8. C3_NhuCau'!$A$3:$A$202,0))),""))</f>
        <v/>
      </c>
      <c r="L143" s="83" t="str">
        <f>IF(A143="","",IFERROR(IF(INDEX('8. C3_NhuCau'!$J$3:$J$202,MATCH(A143,'8. C3_NhuCau'!$A$3:$A$202,0))="","",INDEX('8. C3_NhuCau'!$J$3:$J$202,MATCH(A143,'8. C3_NhuCau'!$A$3:$A$202,0))),""))</f>
        <v/>
      </c>
      <c r="M143" s="126" t="str">
        <f t="shared" si="4"/>
        <v/>
      </c>
      <c r="N143" s="127"/>
    </row>
    <row r="144" spans="1:14" ht="18.75">
      <c r="A144" s="81"/>
      <c r="B144" s="81"/>
      <c r="C144" s="83" t="str">
        <f>IF(A144="","",IF(COUNTIFS(DU_BAO_5_NAM!$A$3:$A$1002,A144,DU_BAO_5_NAM!$B$3:$B$1002,B144,DU_BAO_5_NAM!$I$3:$I$1002,"ĐẠT")=1,SUMIFS(DU_BAO_5_NAM!$H$3:$H$1002,DU_BAO_5_NAM!$A$3:$A$1002,A144,DU_BAO_5_NAM!$B$3:$B$1002,B144,DU_BAO_5_NAM!$I$3:$I$1002,"ĐẠT"),""))</f>
        <v/>
      </c>
      <c r="D144" s="81"/>
      <c r="E144" s="81"/>
      <c r="F144" s="81"/>
      <c r="G144" s="81"/>
      <c r="H144" s="81"/>
      <c r="I144" s="81"/>
      <c r="J144" s="83" t="str">
        <f>IF(A144="","",IF(OR(NOT(ISNUMBER(B144)),B144&lt;2027,B144&gt;2031,B144&lt;&gt;INT(B144)),"NĂM KHÔNG HỢP LỆ",IF(COUNTIFS($A$3:$A$202,A144,$B$3:$B$202,B144)&gt;1,"TRÙNG MÃ VTVL – NĂM",IF(I144="","CHƯA CHỌN TRẠNG THÁI",IF(NOT(OR(I144="Đang xây dựng",I144="Đã hoàn thành ở đơn vị",I144="Đã thẩm định",I144="Đã được quyết định")),"TRẠNG THÁI KHÔNG HỢP LỆ",IF(COUNTIFS('[539]8'!$A$3:$A$202,A144,'[539]8'!$L$3:$L$202,"Đã kiểm chứng",'[539]8'!$M$3:$M$202,"ĐẠT")&lt;&gt;1,"C144 CHƯA ĐƯỢC XÁC NHẬN",IF(COUNTIFS(DU_BAO_5_NAM!$A$3:$A$1002,A144,DU_BAO_5_NAM!$B$3:$B$1002,B144,DU_BAO_5_NAM!$I$3:$I$1002,"ĐẠT")&lt;&gt;1,"CHƯA CÓ DỰ BÁO NĂM ĐÃ KIỂM CHỨNG",IF(OR(C144="",D144="",G144="",H144=""),"THIẾU PHƯƠNG ÁN",IF(OR(M144="THIẾU GIẢI TRÌNH",M144="THIẾU NGƯỜI CÙNG ĐƠN VỊ TÍNH",M144="C/D PHẢI TÍNH THEO NGƯỜI",M144="SỐ NGƯỜI ÂM"),"CHƯA ĐỦ CĂN CỨ",IF(I144="Đang xây dựng","ĐANG XÂY DỰNG",IF(I144="Đã hoàn thành ở đơn vị","SẴN SÀNG THẨM ĐỊNH",IF(N144="","THIẾU VĂN BẢN THẨM ĐỊNH/QUYẾT ĐỊNH",IF(I144="Đã thẩm định","ĐÃ THẨM ĐỊNH","ĐÃ QUYẾT ĐỊNH")))))))))))))</f>
        <v/>
      </c>
      <c r="K144" s="86" t="str">
        <f>IF(A144="","",IFERROR(IF(INDEX('8. C3_NhuCau'!$G$3:$G$202,MATCH(A144,'8. C3_NhuCau'!$A$3:$A$202,0))="","",INDEX('8. C3_NhuCau'!$G$3:$G$202,MATCH(A144,'8. C3_NhuCau'!$A$3:$A$202,0))),""))</f>
        <v/>
      </c>
      <c r="L144" s="83" t="str">
        <f>IF(A144="","",IFERROR(IF(INDEX('8. C3_NhuCau'!$J$3:$J$202,MATCH(A144,'8. C3_NhuCau'!$A$3:$A$202,0))="","",INDEX('8. C3_NhuCau'!$J$3:$J$202,MATCH(A144,'8. C3_NhuCau'!$A$3:$A$202,0))),""))</f>
        <v/>
      </c>
      <c r="M144" s="126" t="str">
        <f t="shared" si="4"/>
        <v/>
      </c>
      <c r="N144" s="127"/>
    </row>
    <row r="145" spans="1:14" ht="18.75">
      <c r="A145" s="81"/>
      <c r="B145" s="81"/>
      <c r="C145" s="83" t="str">
        <f>IF(A145="","",IF(COUNTIFS(DU_BAO_5_NAM!$A$3:$A$1002,A145,DU_BAO_5_NAM!$B$3:$B$1002,B145,DU_BAO_5_NAM!$I$3:$I$1002,"ĐẠT")=1,SUMIFS(DU_BAO_5_NAM!$H$3:$H$1002,DU_BAO_5_NAM!$A$3:$A$1002,A145,DU_BAO_5_NAM!$B$3:$B$1002,B145,DU_BAO_5_NAM!$I$3:$I$1002,"ĐẠT"),""))</f>
        <v/>
      </c>
      <c r="D145" s="81"/>
      <c r="E145" s="81"/>
      <c r="F145" s="81"/>
      <c r="G145" s="81"/>
      <c r="H145" s="81"/>
      <c r="I145" s="81"/>
      <c r="J145" s="83" t="str">
        <f>IF(A145="","",IF(OR(NOT(ISNUMBER(B145)),B145&lt;2027,B145&gt;2031,B145&lt;&gt;INT(B145)),"NĂM KHÔNG HỢP LỆ",IF(COUNTIFS($A$3:$A$202,A145,$B$3:$B$202,B145)&gt;1,"TRÙNG MÃ VTVL – NĂM",IF(I145="","CHƯA CHỌN TRẠNG THÁI",IF(NOT(OR(I145="Đang xây dựng",I145="Đã hoàn thành ở đơn vị",I145="Đã thẩm định",I145="Đã được quyết định")),"TRẠNG THÁI KHÔNG HỢP LỆ",IF(COUNTIFS('[540]8'!$A$3:$A$202,A145,'[540]8'!$L$3:$L$202,"Đã kiểm chứng",'[540]8'!$M$3:$M$202,"ĐẠT")&lt;&gt;1,"C145 CHƯA ĐƯỢC XÁC NHẬN",IF(COUNTIFS(DU_BAO_5_NAM!$A$3:$A$1002,A145,DU_BAO_5_NAM!$B$3:$B$1002,B145,DU_BAO_5_NAM!$I$3:$I$1002,"ĐẠT")&lt;&gt;1,"CHƯA CÓ DỰ BÁO NĂM ĐÃ KIỂM CHỨNG",IF(OR(C145="",D145="",G145="",H145=""),"THIẾU PHƯƠNG ÁN",IF(OR(M145="THIẾU GIẢI TRÌNH",M145="THIẾU NGƯỜI CÙNG ĐƠN VỊ TÍNH",M145="C/D PHẢI TÍNH THEO NGƯỜI",M145="SỐ NGƯỜI ÂM"),"CHƯA ĐỦ CĂN CỨ",IF(I145="Đang xây dựng","ĐANG XÂY DỰNG",IF(I145="Đã hoàn thành ở đơn vị","SẴN SÀNG THẨM ĐỊNH",IF(N145="","THIẾU VĂN BẢN THẨM ĐỊNH/QUYẾT ĐỊNH",IF(I145="Đã thẩm định","ĐÃ THẨM ĐỊNH","ĐÃ QUYẾT ĐỊNH")))))))))))))</f>
        <v/>
      </c>
      <c r="K145" s="86" t="str">
        <f>IF(A145="","",IFERROR(IF(INDEX('8. C3_NhuCau'!$G$3:$G$202,MATCH(A145,'8. C3_NhuCau'!$A$3:$A$202,0))="","",INDEX('8. C3_NhuCau'!$G$3:$G$202,MATCH(A145,'8. C3_NhuCau'!$A$3:$A$202,0))),""))</f>
        <v/>
      </c>
      <c r="L145" s="83" t="str">
        <f>IF(A145="","",IFERROR(IF(INDEX('8. C3_NhuCau'!$J$3:$J$202,MATCH(A145,'8. C3_NhuCau'!$A$3:$A$202,0))="","",INDEX('8. C3_NhuCau'!$J$3:$J$202,MATCH(A145,'8. C3_NhuCau'!$A$3:$A$202,0))),""))</f>
        <v/>
      </c>
      <c r="M145" s="126" t="str">
        <f t="shared" si="4"/>
        <v/>
      </c>
      <c r="N145" s="127"/>
    </row>
    <row r="146" spans="1:14" ht="18.75">
      <c r="A146" s="81"/>
      <c r="B146" s="81"/>
      <c r="C146" s="83" t="str">
        <f>IF(A146="","",IF(COUNTIFS(DU_BAO_5_NAM!$A$3:$A$1002,A146,DU_BAO_5_NAM!$B$3:$B$1002,B146,DU_BAO_5_NAM!$I$3:$I$1002,"ĐẠT")=1,SUMIFS(DU_BAO_5_NAM!$H$3:$H$1002,DU_BAO_5_NAM!$A$3:$A$1002,A146,DU_BAO_5_NAM!$B$3:$B$1002,B146,DU_BAO_5_NAM!$I$3:$I$1002,"ĐẠT"),""))</f>
        <v/>
      </c>
      <c r="D146" s="81"/>
      <c r="E146" s="81"/>
      <c r="F146" s="81"/>
      <c r="G146" s="81"/>
      <c r="H146" s="81"/>
      <c r="I146" s="81"/>
      <c r="J146" s="83" t="str">
        <f>IF(A146="","",IF(OR(NOT(ISNUMBER(B146)),B146&lt;2027,B146&gt;2031,B146&lt;&gt;INT(B146)),"NĂM KHÔNG HỢP LỆ",IF(COUNTIFS($A$3:$A$202,A146,$B$3:$B$202,B146)&gt;1,"TRÙNG MÃ VTVL – NĂM",IF(I146="","CHƯA CHỌN TRẠNG THÁI",IF(NOT(OR(I146="Đang xây dựng",I146="Đã hoàn thành ở đơn vị",I146="Đã thẩm định",I146="Đã được quyết định")),"TRẠNG THÁI KHÔNG HỢP LỆ",IF(COUNTIFS('[541]8'!$A$3:$A$202,A146,'[541]8'!$L$3:$L$202,"Đã kiểm chứng",'[541]8'!$M$3:$M$202,"ĐẠT")&lt;&gt;1,"C146 CHƯA ĐƯỢC XÁC NHẬN",IF(COUNTIFS(DU_BAO_5_NAM!$A$3:$A$1002,A146,DU_BAO_5_NAM!$B$3:$B$1002,B146,DU_BAO_5_NAM!$I$3:$I$1002,"ĐẠT")&lt;&gt;1,"CHƯA CÓ DỰ BÁO NĂM ĐÃ KIỂM CHỨNG",IF(OR(C146="",D146="",G146="",H146=""),"THIẾU PHƯƠNG ÁN",IF(OR(M146="THIẾU GIẢI TRÌNH",M146="THIẾU NGƯỜI CÙNG ĐƠN VỊ TÍNH",M146="C/D PHẢI TÍNH THEO NGƯỜI",M146="SỐ NGƯỜI ÂM"),"CHƯA ĐỦ CĂN CỨ",IF(I146="Đang xây dựng","ĐANG XÂY DỰNG",IF(I146="Đã hoàn thành ở đơn vị","SẴN SÀNG THẨM ĐỊNH",IF(N146="","THIẾU VĂN BẢN THẨM ĐỊNH/QUYẾT ĐỊNH",IF(I146="Đã thẩm định","ĐÃ THẨM ĐỊNH","ĐÃ QUYẾT ĐỊNH")))))))))))))</f>
        <v/>
      </c>
      <c r="K146" s="86" t="str">
        <f>IF(A146="","",IFERROR(IF(INDEX('8. C3_NhuCau'!$G$3:$G$202,MATCH(A146,'8. C3_NhuCau'!$A$3:$A$202,0))="","",INDEX('8. C3_NhuCau'!$G$3:$G$202,MATCH(A146,'8. C3_NhuCau'!$A$3:$A$202,0))),""))</f>
        <v/>
      </c>
      <c r="L146" s="83" t="str">
        <f>IF(A146="","",IFERROR(IF(INDEX('8. C3_NhuCau'!$J$3:$J$202,MATCH(A146,'8. C3_NhuCau'!$A$3:$A$202,0))="","",INDEX('8. C3_NhuCau'!$J$3:$J$202,MATCH(A146,'8. C3_NhuCau'!$A$3:$A$202,0))),""))</f>
        <v/>
      </c>
      <c r="M146" s="126" t="str">
        <f t="shared" si="4"/>
        <v/>
      </c>
      <c r="N146" s="127"/>
    </row>
    <row r="147" spans="1:14" ht="18.75">
      <c r="A147" s="81"/>
      <c r="B147" s="81"/>
      <c r="C147" s="83" t="str">
        <f>IF(A147="","",IF(COUNTIFS(DU_BAO_5_NAM!$A$3:$A$1002,A147,DU_BAO_5_NAM!$B$3:$B$1002,B147,DU_BAO_5_NAM!$I$3:$I$1002,"ĐẠT")=1,SUMIFS(DU_BAO_5_NAM!$H$3:$H$1002,DU_BAO_5_NAM!$A$3:$A$1002,A147,DU_BAO_5_NAM!$B$3:$B$1002,B147,DU_BAO_5_NAM!$I$3:$I$1002,"ĐẠT"),""))</f>
        <v/>
      </c>
      <c r="D147" s="81"/>
      <c r="E147" s="81"/>
      <c r="F147" s="81"/>
      <c r="G147" s="81"/>
      <c r="H147" s="81"/>
      <c r="I147" s="81"/>
      <c r="J147" s="83" t="str">
        <f>IF(A147="","",IF(OR(NOT(ISNUMBER(B147)),B147&lt;2027,B147&gt;2031,B147&lt;&gt;INT(B147)),"NĂM KHÔNG HỢP LỆ",IF(COUNTIFS($A$3:$A$202,A147,$B$3:$B$202,B147)&gt;1,"TRÙNG MÃ VTVL – NĂM",IF(I147="","CHƯA CHỌN TRẠNG THÁI",IF(NOT(OR(I147="Đang xây dựng",I147="Đã hoàn thành ở đơn vị",I147="Đã thẩm định",I147="Đã được quyết định")),"TRẠNG THÁI KHÔNG HỢP LỆ",IF(COUNTIFS('[542]8'!$A$3:$A$202,A147,'[542]8'!$L$3:$L$202,"Đã kiểm chứng",'[542]8'!$M$3:$M$202,"ĐẠT")&lt;&gt;1,"C147 CHƯA ĐƯỢC XÁC NHẬN",IF(COUNTIFS(DU_BAO_5_NAM!$A$3:$A$1002,A147,DU_BAO_5_NAM!$B$3:$B$1002,B147,DU_BAO_5_NAM!$I$3:$I$1002,"ĐẠT")&lt;&gt;1,"CHƯA CÓ DỰ BÁO NĂM ĐÃ KIỂM CHỨNG",IF(OR(C147="",D147="",G147="",H147=""),"THIẾU PHƯƠNG ÁN",IF(OR(M147="THIẾU GIẢI TRÌNH",M147="THIẾU NGƯỜI CÙNG ĐƠN VỊ TÍNH",M147="C/D PHẢI TÍNH THEO NGƯỜI",M147="SỐ NGƯỜI ÂM"),"CHƯA ĐỦ CĂN CỨ",IF(I147="Đang xây dựng","ĐANG XÂY DỰNG",IF(I147="Đã hoàn thành ở đơn vị","SẴN SÀNG THẨM ĐỊNH",IF(N147="","THIẾU VĂN BẢN THẨM ĐỊNH/QUYẾT ĐỊNH",IF(I147="Đã thẩm định","ĐÃ THẨM ĐỊNH","ĐÃ QUYẾT ĐỊNH")))))))))))))</f>
        <v/>
      </c>
      <c r="K147" s="86" t="str">
        <f>IF(A147="","",IFERROR(IF(INDEX('8. C3_NhuCau'!$G$3:$G$202,MATCH(A147,'8. C3_NhuCau'!$A$3:$A$202,0))="","",INDEX('8. C3_NhuCau'!$G$3:$G$202,MATCH(A147,'8. C3_NhuCau'!$A$3:$A$202,0))),""))</f>
        <v/>
      </c>
      <c r="L147" s="83" t="str">
        <f>IF(A147="","",IFERROR(IF(INDEX('8. C3_NhuCau'!$J$3:$J$202,MATCH(A147,'8. C3_NhuCau'!$A$3:$A$202,0))="","",INDEX('8. C3_NhuCau'!$J$3:$J$202,MATCH(A147,'8. C3_NhuCau'!$A$3:$A$202,0))),""))</f>
        <v/>
      </c>
      <c r="M147" s="126" t="str">
        <f t="shared" si="4"/>
        <v/>
      </c>
      <c r="N147" s="127"/>
    </row>
    <row r="148" spans="1:14" ht="18.75">
      <c r="A148" s="81"/>
      <c r="B148" s="81"/>
      <c r="C148" s="83" t="str">
        <f>IF(A148="","",IF(COUNTIFS(DU_BAO_5_NAM!$A$3:$A$1002,A148,DU_BAO_5_NAM!$B$3:$B$1002,B148,DU_BAO_5_NAM!$I$3:$I$1002,"ĐẠT")=1,SUMIFS(DU_BAO_5_NAM!$H$3:$H$1002,DU_BAO_5_NAM!$A$3:$A$1002,A148,DU_BAO_5_NAM!$B$3:$B$1002,B148,DU_BAO_5_NAM!$I$3:$I$1002,"ĐẠT"),""))</f>
        <v/>
      </c>
      <c r="D148" s="81"/>
      <c r="E148" s="81"/>
      <c r="F148" s="81"/>
      <c r="G148" s="81"/>
      <c r="H148" s="81"/>
      <c r="I148" s="81"/>
      <c r="J148" s="83" t="str">
        <f>IF(A148="","",IF(OR(NOT(ISNUMBER(B148)),B148&lt;2027,B148&gt;2031,B148&lt;&gt;INT(B148)),"NĂM KHÔNG HỢP LỆ",IF(COUNTIFS($A$3:$A$202,A148,$B$3:$B$202,B148)&gt;1,"TRÙNG MÃ VTVL – NĂM",IF(I148="","CHƯA CHỌN TRẠNG THÁI",IF(NOT(OR(I148="Đang xây dựng",I148="Đã hoàn thành ở đơn vị",I148="Đã thẩm định",I148="Đã được quyết định")),"TRẠNG THÁI KHÔNG HỢP LỆ",IF(COUNTIFS('[543]8'!$A$3:$A$202,A148,'[543]8'!$L$3:$L$202,"Đã kiểm chứng",'[543]8'!$M$3:$M$202,"ĐẠT")&lt;&gt;1,"C148 CHƯA ĐƯỢC XÁC NHẬN",IF(COUNTIFS(DU_BAO_5_NAM!$A$3:$A$1002,A148,DU_BAO_5_NAM!$B$3:$B$1002,B148,DU_BAO_5_NAM!$I$3:$I$1002,"ĐẠT")&lt;&gt;1,"CHƯA CÓ DỰ BÁO NĂM ĐÃ KIỂM CHỨNG",IF(OR(C148="",D148="",G148="",H148=""),"THIẾU PHƯƠNG ÁN",IF(OR(M148="THIẾU GIẢI TRÌNH",M148="THIẾU NGƯỜI CÙNG ĐƠN VỊ TÍNH",M148="C/D PHẢI TÍNH THEO NGƯỜI",M148="SỐ NGƯỜI ÂM"),"CHƯA ĐỦ CĂN CỨ",IF(I148="Đang xây dựng","ĐANG XÂY DỰNG",IF(I148="Đã hoàn thành ở đơn vị","SẴN SÀNG THẨM ĐỊNH",IF(N148="","THIẾU VĂN BẢN THẨM ĐỊNH/QUYẾT ĐỊNH",IF(I148="Đã thẩm định","ĐÃ THẨM ĐỊNH","ĐÃ QUYẾT ĐỊNH")))))))))))))</f>
        <v/>
      </c>
      <c r="K148" s="86" t="str">
        <f>IF(A148="","",IFERROR(IF(INDEX('8. C3_NhuCau'!$G$3:$G$202,MATCH(A148,'8. C3_NhuCau'!$A$3:$A$202,0))="","",INDEX('8. C3_NhuCau'!$G$3:$G$202,MATCH(A148,'8. C3_NhuCau'!$A$3:$A$202,0))),""))</f>
        <v/>
      </c>
      <c r="L148" s="83" t="str">
        <f>IF(A148="","",IFERROR(IF(INDEX('8. C3_NhuCau'!$J$3:$J$202,MATCH(A148,'8. C3_NhuCau'!$A$3:$A$202,0))="","",INDEX('8. C3_NhuCau'!$J$3:$J$202,MATCH(A148,'8. C3_NhuCau'!$A$3:$A$202,0))),""))</f>
        <v/>
      </c>
      <c r="M148" s="126" t="str">
        <f t="shared" si="4"/>
        <v/>
      </c>
      <c r="N148" s="127"/>
    </row>
    <row r="149" spans="1:14" ht="18.75">
      <c r="A149" s="81"/>
      <c r="B149" s="81"/>
      <c r="C149" s="83" t="str">
        <f>IF(A149="","",IF(COUNTIFS(DU_BAO_5_NAM!$A$3:$A$1002,A149,DU_BAO_5_NAM!$B$3:$B$1002,B149,DU_BAO_5_NAM!$I$3:$I$1002,"ĐẠT")=1,SUMIFS(DU_BAO_5_NAM!$H$3:$H$1002,DU_BAO_5_NAM!$A$3:$A$1002,A149,DU_BAO_5_NAM!$B$3:$B$1002,B149,DU_BAO_5_NAM!$I$3:$I$1002,"ĐẠT"),""))</f>
        <v/>
      </c>
      <c r="D149" s="81"/>
      <c r="E149" s="81"/>
      <c r="F149" s="81"/>
      <c r="G149" s="81"/>
      <c r="H149" s="81"/>
      <c r="I149" s="81"/>
      <c r="J149" s="83" t="str">
        <f>IF(A149="","",IF(OR(NOT(ISNUMBER(B149)),B149&lt;2027,B149&gt;2031,B149&lt;&gt;INT(B149)),"NĂM KHÔNG HỢP LỆ",IF(COUNTIFS($A$3:$A$202,A149,$B$3:$B$202,B149)&gt;1,"TRÙNG MÃ VTVL – NĂM",IF(I149="","CHƯA CHỌN TRẠNG THÁI",IF(NOT(OR(I149="Đang xây dựng",I149="Đã hoàn thành ở đơn vị",I149="Đã thẩm định",I149="Đã được quyết định")),"TRẠNG THÁI KHÔNG HỢP LỆ",IF(COUNTIFS('[544]8'!$A$3:$A$202,A149,'[544]8'!$L$3:$L$202,"Đã kiểm chứng",'[544]8'!$M$3:$M$202,"ĐẠT")&lt;&gt;1,"C149 CHƯA ĐƯỢC XÁC NHẬN",IF(COUNTIFS(DU_BAO_5_NAM!$A$3:$A$1002,A149,DU_BAO_5_NAM!$B$3:$B$1002,B149,DU_BAO_5_NAM!$I$3:$I$1002,"ĐẠT")&lt;&gt;1,"CHƯA CÓ DỰ BÁO NĂM ĐÃ KIỂM CHỨNG",IF(OR(C149="",D149="",G149="",H149=""),"THIẾU PHƯƠNG ÁN",IF(OR(M149="THIẾU GIẢI TRÌNH",M149="THIẾU NGƯỜI CÙNG ĐƠN VỊ TÍNH",M149="C/D PHẢI TÍNH THEO NGƯỜI",M149="SỐ NGƯỜI ÂM"),"CHƯA ĐỦ CĂN CỨ",IF(I149="Đang xây dựng","ĐANG XÂY DỰNG",IF(I149="Đã hoàn thành ở đơn vị","SẴN SÀNG THẨM ĐỊNH",IF(N149="","THIẾU VĂN BẢN THẨM ĐỊNH/QUYẾT ĐỊNH",IF(I149="Đã thẩm định","ĐÃ THẨM ĐỊNH","ĐÃ QUYẾT ĐỊNH")))))))))))))</f>
        <v/>
      </c>
      <c r="K149" s="86" t="str">
        <f>IF(A149="","",IFERROR(IF(INDEX('8. C3_NhuCau'!$G$3:$G$202,MATCH(A149,'8. C3_NhuCau'!$A$3:$A$202,0))="","",INDEX('8. C3_NhuCau'!$G$3:$G$202,MATCH(A149,'8. C3_NhuCau'!$A$3:$A$202,0))),""))</f>
        <v/>
      </c>
      <c r="L149" s="83" t="str">
        <f>IF(A149="","",IFERROR(IF(INDEX('8. C3_NhuCau'!$J$3:$J$202,MATCH(A149,'8. C3_NhuCau'!$A$3:$A$202,0))="","",INDEX('8. C3_NhuCau'!$J$3:$J$202,MATCH(A149,'8. C3_NhuCau'!$A$3:$A$202,0))),""))</f>
        <v/>
      </c>
      <c r="M149" s="126" t="str">
        <f t="shared" si="4"/>
        <v/>
      </c>
      <c r="N149" s="127"/>
    </row>
    <row r="150" spans="1:14" ht="18.75">
      <c r="A150" s="81"/>
      <c r="B150" s="81"/>
      <c r="C150" s="83" t="str">
        <f>IF(A150="","",IF(COUNTIFS(DU_BAO_5_NAM!$A$3:$A$1002,A150,DU_BAO_5_NAM!$B$3:$B$1002,B150,DU_BAO_5_NAM!$I$3:$I$1002,"ĐẠT")=1,SUMIFS(DU_BAO_5_NAM!$H$3:$H$1002,DU_BAO_5_NAM!$A$3:$A$1002,A150,DU_BAO_5_NAM!$B$3:$B$1002,B150,DU_BAO_5_NAM!$I$3:$I$1002,"ĐẠT"),""))</f>
        <v/>
      </c>
      <c r="D150" s="81"/>
      <c r="E150" s="81"/>
      <c r="F150" s="81"/>
      <c r="G150" s="81"/>
      <c r="H150" s="81"/>
      <c r="I150" s="81"/>
      <c r="J150" s="83" t="str">
        <f>IF(A150="","",IF(OR(NOT(ISNUMBER(B150)),B150&lt;2027,B150&gt;2031,B150&lt;&gt;INT(B150)),"NĂM KHÔNG HỢP LỆ",IF(COUNTIFS($A$3:$A$202,A150,$B$3:$B$202,B150)&gt;1,"TRÙNG MÃ VTVL – NĂM",IF(I150="","CHƯA CHỌN TRẠNG THÁI",IF(NOT(OR(I150="Đang xây dựng",I150="Đã hoàn thành ở đơn vị",I150="Đã thẩm định",I150="Đã được quyết định")),"TRẠNG THÁI KHÔNG HỢP LỆ",IF(COUNTIFS('[545]8'!$A$3:$A$202,A150,'[545]8'!$L$3:$L$202,"Đã kiểm chứng",'[545]8'!$M$3:$M$202,"ĐẠT")&lt;&gt;1,"C150 CHƯA ĐƯỢC XÁC NHẬN",IF(COUNTIFS(DU_BAO_5_NAM!$A$3:$A$1002,A150,DU_BAO_5_NAM!$B$3:$B$1002,B150,DU_BAO_5_NAM!$I$3:$I$1002,"ĐẠT")&lt;&gt;1,"CHƯA CÓ DỰ BÁO NĂM ĐÃ KIỂM CHỨNG",IF(OR(C150="",D150="",G150="",H150=""),"THIẾU PHƯƠNG ÁN",IF(OR(M150="THIẾU GIẢI TRÌNH",M150="THIẾU NGƯỜI CÙNG ĐƠN VỊ TÍNH",M150="C/D PHẢI TÍNH THEO NGƯỜI",M150="SỐ NGƯỜI ÂM"),"CHƯA ĐỦ CĂN CỨ",IF(I150="Đang xây dựng","ĐANG XÂY DỰNG",IF(I150="Đã hoàn thành ở đơn vị","SẴN SÀNG THẨM ĐỊNH",IF(N150="","THIẾU VĂN BẢN THẨM ĐỊNH/QUYẾT ĐỊNH",IF(I150="Đã thẩm định","ĐÃ THẨM ĐỊNH","ĐÃ QUYẾT ĐỊNH")))))))))))))</f>
        <v/>
      </c>
      <c r="K150" s="86" t="str">
        <f>IF(A150="","",IFERROR(IF(INDEX('8. C3_NhuCau'!$G$3:$G$202,MATCH(A150,'8. C3_NhuCau'!$A$3:$A$202,0))="","",INDEX('8. C3_NhuCau'!$G$3:$G$202,MATCH(A150,'8. C3_NhuCau'!$A$3:$A$202,0))),""))</f>
        <v/>
      </c>
      <c r="L150" s="83" t="str">
        <f>IF(A150="","",IFERROR(IF(INDEX('8. C3_NhuCau'!$J$3:$J$202,MATCH(A150,'8. C3_NhuCau'!$A$3:$A$202,0))="","",INDEX('8. C3_NhuCau'!$J$3:$J$202,MATCH(A150,'8. C3_NhuCau'!$A$3:$A$202,0))),""))</f>
        <v/>
      </c>
      <c r="M150" s="126" t="str">
        <f t="shared" si="4"/>
        <v/>
      </c>
      <c r="N150" s="127"/>
    </row>
    <row r="151" spans="1:14" ht="18.75">
      <c r="A151" s="81"/>
      <c r="B151" s="81"/>
      <c r="C151" s="83" t="str">
        <f>IF(A151="","",IF(COUNTIFS(DU_BAO_5_NAM!$A$3:$A$1002,A151,DU_BAO_5_NAM!$B$3:$B$1002,B151,DU_BAO_5_NAM!$I$3:$I$1002,"ĐẠT")=1,SUMIFS(DU_BAO_5_NAM!$H$3:$H$1002,DU_BAO_5_NAM!$A$3:$A$1002,A151,DU_BAO_5_NAM!$B$3:$B$1002,B151,DU_BAO_5_NAM!$I$3:$I$1002,"ĐẠT"),""))</f>
        <v/>
      </c>
      <c r="D151" s="81"/>
      <c r="E151" s="81"/>
      <c r="F151" s="81"/>
      <c r="G151" s="81"/>
      <c r="H151" s="81"/>
      <c r="I151" s="81"/>
      <c r="J151" s="83" t="str">
        <f>IF(A151="","",IF(OR(NOT(ISNUMBER(B151)),B151&lt;2027,B151&gt;2031,B151&lt;&gt;INT(B151)),"NĂM KHÔNG HỢP LỆ",IF(COUNTIFS($A$3:$A$202,A151,$B$3:$B$202,B151)&gt;1,"TRÙNG MÃ VTVL – NĂM",IF(I151="","CHƯA CHỌN TRẠNG THÁI",IF(NOT(OR(I151="Đang xây dựng",I151="Đã hoàn thành ở đơn vị",I151="Đã thẩm định",I151="Đã được quyết định")),"TRẠNG THÁI KHÔNG HỢP LỆ",IF(COUNTIFS('[546]8'!$A$3:$A$202,A151,'[546]8'!$L$3:$L$202,"Đã kiểm chứng",'[546]8'!$M$3:$M$202,"ĐẠT")&lt;&gt;1,"C151 CHƯA ĐƯỢC XÁC NHẬN",IF(COUNTIFS(DU_BAO_5_NAM!$A$3:$A$1002,A151,DU_BAO_5_NAM!$B$3:$B$1002,B151,DU_BAO_5_NAM!$I$3:$I$1002,"ĐẠT")&lt;&gt;1,"CHƯA CÓ DỰ BÁO NĂM ĐÃ KIỂM CHỨNG",IF(OR(C151="",D151="",G151="",H151=""),"THIẾU PHƯƠNG ÁN",IF(OR(M151="THIẾU GIẢI TRÌNH",M151="THIẾU NGƯỜI CÙNG ĐƠN VỊ TÍNH",M151="C/D PHẢI TÍNH THEO NGƯỜI",M151="SỐ NGƯỜI ÂM"),"CHƯA ĐỦ CĂN CỨ",IF(I151="Đang xây dựng","ĐANG XÂY DỰNG",IF(I151="Đã hoàn thành ở đơn vị","SẴN SÀNG THẨM ĐỊNH",IF(N151="","THIẾU VĂN BẢN THẨM ĐỊNH/QUYẾT ĐỊNH",IF(I151="Đã thẩm định","ĐÃ THẨM ĐỊNH","ĐÃ QUYẾT ĐỊNH")))))))))))))</f>
        <v/>
      </c>
      <c r="K151" s="86" t="str">
        <f>IF(A151="","",IFERROR(IF(INDEX('8. C3_NhuCau'!$G$3:$G$202,MATCH(A151,'8. C3_NhuCau'!$A$3:$A$202,0))="","",INDEX('8. C3_NhuCau'!$G$3:$G$202,MATCH(A151,'8. C3_NhuCau'!$A$3:$A$202,0))),""))</f>
        <v/>
      </c>
      <c r="L151" s="83" t="str">
        <f>IF(A151="","",IFERROR(IF(INDEX('8. C3_NhuCau'!$J$3:$J$202,MATCH(A151,'8. C3_NhuCau'!$A$3:$A$202,0))="","",INDEX('8. C3_NhuCau'!$J$3:$J$202,MATCH(A151,'8. C3_NhuCau'!$A$3:$A$202,0))),""))</f>
        <v/>
      </c>
      <c r="M151" s="126" t="str">
        <f t="shared" si="4"/>
        <v/>
      </c>
      <c r="N151" s="127"/>
    </row>
    <row r="152" spans="1:14" ht="18.75">
      <c r="A152" s="81"/>
      <c r="B152" s="81"/>
      <c r="C152" s="83" t="str">
        <f>IF(A152="","",IF(COUNTIFS(DU_BAO_5_NAM!$A$3:$A$1002,A152,DU_BAO_5_NAM!$B$3:$B$1002,B152,DU_BAO_5_NAM!$I$3:$I$1002,"ĐẠT")=1,SUMIFS(DU_BAO_5_NAM!$H$3:$H$1002,DU_BAO_5_NAM!$A$3:$A$1002,A152,DU_BAO_5_NAM!$B$3:$B$1002,B152,DU_BAO_5_NAM!$I$3:$I$1002,"ĐẠT"),""))</f>
        <v/>
      </c>
      <c r="D152" s="81"/>
      <c r="E152" s="81"/>
      <c r="F152" s="81"/>
      <c r="G152" s="81"/>
      <c r="H152" s="81"/>
      <c r="I152" s="81"/>
      <c r="J152" s="83" t="str">
        <f>IF(A152="","",IF(OR(NOT(ISNUMBER(B152)),B152&lt;2027,B152&gt;2031,B152&lt;&gt;INT(B152)),"NĂM KHÔNG HỢP LỆ",IF(COUNTIFS($A$3:$A$202,A152,$B$3:$B$202,B152)&gt;1,"TRÙNG MÃ VTVL – NĂM",IF(I152="","CHƯA CHỌN TRẠNG THÁI",IF(NOT(OR(I152="Đang xây dựng",I152="Đã hoàn thành ở đơn vị",I152="Đã thẩm định",I152="Đã được quyết định")),"TRẠNG THÁI KHÔNG HỢP LỆ",IF(COUNTIFS('[547]8'!$A$3:$A$202,A152,'[547]8'!$L$3:$L$202,"Đã kiểm chứng",'[547]8'!$M$3:$M$202,"ĐẠT")&lt;&gt;1,"C152 CHƯA ĐƯỢC XÁC NHẬN",IF(COUNTIFS(DU_BAO_5_NAM!$A$3:$A$1002,A152,DU_BAO_5_NAM!$B$3:$B$1002,B152,DU_BAO_5_NAM!$I$3:$I$1002,"ĐẠT")&lt;&gt;1,"CHƯA CÓ DỰ BÁO NĂM ĐÃ KIỂM CHỨNG",IF(OR(C152="",D152="",G152="",H152=""),"THIẾU PHƯƠNG ÁN",IF(OR(M152="THIẾU GIẢI TRÌNH",M152="THIẾU NGƯỜI CÙNG ĐƠN VỊ TÍNH",M152="C/D PHẢI TÍNH THEO NGƯỜI",M152="SỐ NGƯỜI ÂM"),"CHƯA ĐỦ CĂN CỨ",IF(I152="Đang xây dựng","ĐANG XÂY DỰNG",IF(I152="Đã hoàn thành ở đơn vị","SẴN SÀNG THẨM ĐỊNH",IF(N152="","THIẾU VĂN BẢN THẨM ĐỊNH/QUYẾT ĐỊNH",IF(I152="Đã thẩm định","ĐÃ THẨM ĐỊNH","ĐÃ QUYẾT ĐỊNH")))))))))))))</f>
        <v/>
      </c>
      <c r="K152" s="86" t="str">
        <f>IF(A152="","",IFERROR(IF(INDEX('8. C3_NhuCau'!$G$3:$G$202,MATCH(A152,'8. C3_NhuCau'!$A$3:$A$202,0))="","",INDEX('8. C3_NhuCau'!$G$3:$G$202,MATCH(A152,'8. C3_NhuCau'!$A$3:$A$202,0))),""))</f>
        <v/>
      </c>
      <c r="L152" s="83" t="str">
        <f>IF(A152="","",IFERROR(IF(INDEX('8. C3_NhuCau'!$J$3:$J$202,MATCH(A152,'8. C3_NhuCau'!$A$3:$A$202,0))="","",INDEX('8. C3_NhuCau'!$J$3:$J$202,MATCH(A152,'8. C3_NhuCau'!$A$3:$A$202,0))),""))</f>
        <v/>
      </c>
      <c r="M152" s="126" t="str">
        <f t="shared" si="4"/>
        <v/>
      </c>
      <c r="N152" s="127"/>
    </row>
    <row r="153" spans="1:14" ht="18.75">
      <c r="A153" s="81"/>
      <c r="B153" s="81"/>
      <c r="C153" s="83" t="str">
        <f>IF(A153="","",IF(COUNTIFS(DU_BAO_5_NAM!$A$3:$A$1002,A153,DU_BAO_5_NAM!$B$3:$B$1002,B153,DU_BAO_5_NAM!$I$3:$I$1002,"ĐẠT")=1,SUMIFS(DU_BAO_5_NAM!$H$3:$H$1002,DU_BAO_5_NAM!$A$3:$A$1002,A153,DU_BAO_5_NAM!$B$3:$B$1002,B153,DU_BAO_5_NAM!$I$3:$I$1002,"ĐẠT"),""))</f>
        <v/>
      </c>
      <c r="D153" s="81"/>
      <c r="E153" s="81"/>
      <c r="F153" s="81"/>
      <c r="G153" s="81"/>
      <c r="H153" s="81"/>
      <c r="I153" s="81"/>
      <c r="J153" s="83" t="str">
        <f>IF(A153="","",IF(OR(NOT(ISNUMBER(B153)),B153&lt;2027,B153&gt;2031,B153&lt;&gt;INT(B153)),"NĂM KHÔNG HỢP LỆ",IF(COUNTIFS($A$3:$A$202,A153,$B$3:$B$202,B153)&gt;1,"TRÙNG MÃ VTVL – NĂM",IF(I153="","CHƯA CHỌN TRẠNG THÁI",IF(NOT(OR(I153="Đang xây dựng",I153="Đã hoàn thành ở đơn vị",I153="Đã thẩm định",I153="Đã được quyết định")),"TRẠNG THÁI KHÔNG HỢP LỆ",IF(COUNTIFS('[548]8'!$A$3:$A$202,A153,'[548]8'!$L$3:$L$202,"Đã kiểm chứng",'[548]8'!$M$3:$M$202,"ĐẠT")&lt;&gt;1,"C153 CHƯA ĐƯỢC XÁC NHẬN",IF(COUNTIFS(DU_BAO_5_NAM!$A$3:$A$1002,A153,DU_BAO_5_NAM!$B$3:$B$1002,B153,DU_BAO_5_NAM!$I$3:$I$1002,"ĐẠT")&lt;&gt;1,"CHƯA CÓ DỰ BÁO NĂM ĐÃ KIỂM CHỨNG",IF(OR(C153="",D153="",G153="",H153=""),"THIẾU PHƯƠNG ÁN",IF(OR(M153="THIẾU GIẢI TRÌNH",M153="THIẾU NGƯỜI CÙNG ĐƠN VỊ TÍNH",M153="C/D PHẢI TÍNH THEO NGƯỜI",M153="SỐ NGƯỜI ÂM"),"CHƯA ĐỦ CĂN CỨ",IF(I153="Đang xây dựng","ĐANG XÂY DỰNG",IF(I153="Đã hoàn thành ở đơn vị","SẴN SÀNG THẨM ĐỊNH",IF(N153="","THIẾU VĂN BẢN THẨM ĐỊNH/QUYẾT ĐỊNH",IF(I153="Đã thẩm định","ĐÃ THẨM ĐỊNH","ĐÃ QUYẾT ĐỊNH")))))))))))))</f>
        <v/>
      </c>
      <c r="K153" s="86" t="str">
        <f>IF(A153="","",IFERROR(IF(INDEX('8. C3_NhuCau'!$G$3:$G$202,MATCH(A153,'8. C3_NhuCau'!$A$3:$A$202,0))="","",INDEX('8. C3_NhuCau'!$G$3:$G$202,MATCH(A153,'8. C3_NhuCau'!$A$3:$A$202,0))),""))</f>
        <v/>
      </c>
      <c r="L153" s="83" t="str">
        <f>IF(A153="","",IFERROR(IF(INDEX('8. C3_NhuCau'!$J$3:$J$202,MATCH(A153,'8. C3_NhuCau'!$A$3:$A$202,0))="","",INDEX('8. C3_NhuCau'!$J$3:$J$202,MATCH(A153,'8. C3_NhuCau'!$A$3:$A$202,0))),""))</f>
        <v/>
      </c>
      <c r="M153" s="126" t="str">
        <f t="shared" si="4"/>
        <v/>
      </c>
      <c r="N153" s="127"/>
    </row>
    <row r="154" spans="1:14" ht="18.75">
      <c r="A154" s="81"/>
      <c r="B154" s="81"/>
      <c r="C154" s="83" t="str">
        <f>IF(A154="","",IF(COUNTIFS(DU_BAO_5_NAM!$A$3:$A$1002,A154,DU_BAO_5_NAM!$B$3:$B$1002,B154,DU_BAO_5_NAM!$I$3:$I$1002,"ĐẠT")=1,SUMIFS(DU_BAO_5_NAM!$H$3:$H$1002,DU_BAO_5_NAM!$A$3:$A$1002,A154,DU_BAO_5_NAM!$B$3:$B$1002,B154,DU_BAO_5_NAM!$I$3:$I$1002,"ĐẠT"),""))</f>
        <v/>
      </c>
      <c r="D154" s="81"/>
      <c r="E154" s="81"/>
      <c r="F154" s="81"/>
      <c r="G154" s="81"/>
      <c r="H154" s="81"/>
      <c r="I154" s="81"/>
      <c r="J154" s="83" t="str">
        <f>IF(A154="","",IF(OR(NOT(ISNUMBER(B154)),B154&lt;2027,B154&gt;2031,B154&lt;&gt;INT(B154)),"NĂM KHÔNG HỢP LỆ",IF(COUNTIFS($A$3:$A$202,A154,$B$3:$B$202,B154)&gt;1,"TRÙNG MÃ VTVL – NĂM",IF(I154="","CHƯA CHỌN TRẠNG THÁI",IF(NOT(OR(I154="Đang xây dựng",I154="Đã hoàn thành ở đơn vị",I154="Đã thẩm định",I154="Đã được quyết định")),"TRẠNG THÁI KHÔNG HỢP LỆ",IF(COUNTIFS('[549]8'!$A$3:$A$202,A154,'[549]8'!$L$3:$L$202,"Đã kiểm chứng",'[549]8'!$M$3:$M$202,"ĐẠT")&lt;&gt;1,"C154 CHƯA ĐƯỢC XÁC NHẬN",IF(COUNTIFS(DU_BAO_5_NAM!$A$3:$A$1002,A154,DU_BAO_5_NAM!$B$3:$B$1002,B154,DU_BAO_5_NAM!$I$3:$I$1002,"ĐẠT")&lt;&gt;1,"CHƯA CÓ DỰ BÁO NĂM ĐÃ KIỂM CHỨNG",IF(OR(C154="",D154="",G154="",H154=""),"THIẾU PHƯƠNG ÁN",IF(OR(M154="THIẾU GIẢI TRÌNH",M154="THIẾU NGƯỜI CÙNG ĐƠN VỊ TÍNH",M154="C/D PHẢI TÍNH THEO NGƯỜI",M154="SỐ NGƯỜI ÂM"),"CHƯA ĐỦ CĂN CỨ",IF(I154="Đang xây dựng","ĐANG XÂY DỰNG",IF(I154="Đã hoàn thành ở đơn vị","SẴN SÀNG THẨM ĐỊNH",IF(N154="","THIẾU VĂN BẢN THẨM ĐỊNH/QUYẾT ĐỊNH",IF(I154="Đã thẩm định","ĐÃ THẨM ĐỊNH","ĐÃ QUYẾT ĐỊNH")))))))))))))</f>
        <v/>
      </c>
      <c r="K154" s="86" t="str">
        <f>IF(A154="","",IFERROR(IF(INDEX('8. C3_NhuCau'!$G$3:$G$202,MATCH(A154,'8. C3_NhuCau'!$A$3:$A$202,0))="","",INDEX('8. C3_NhuCau'!$G$3:$G$202,MATCH(A154,'8. C3_NhuCau'!$A$3:$A$202,0))),""))</f>
        <v/>
      </c>
      <c r="L154" s="83" t="str">
        <f>IF(A154="","",IFERROR(IF(INDEX('8. C3_NhuCau'!$J$3:$J$202,MATCH(A154,'8. C3_NhuCau'!$A$3:$A$202,0))="","",INDEX('8. C3_NhuCau'!$J$3:$J$202,MATCH(A154,'8. C3_NhuCau'!$A$3:$A$202,0))),""))</f>
        <v/>
      </c>
      <c r="M154" s="126" t="str">
        <f t="shared" si="4"/>
        <v/>
      </c>
      <c r="N154" s="127"/>
    </row>
    <row r="155" spans="1:14" ht="18.75">
      <c r="A155" s="81"/>
      <c r="B155" s="81"/>
      <c r="C155" s="83" t="str">
        <f>IF(A155="","",IF(COUNTIFS(DU_BAO_5_NAM!$A$3:$A$1002,A155,DU_BAO_5_NAM!$B$3:$B$1002,B155,DU_BAO_5_NAM!$I$3:$I$1002,"ĐẠT")=1,SUMIFS(DU_BAO_5_NAM!$H$3:$H$1002,DU_BAO_5_NAM!$A$3:$A$1002,A155,DU_BAO_5_NAM!$B$3:$B$1002,B155,DU_BAO_5_NAM!$I$3:$I$1002,"ĐẠT"),""))</f>
        <v/>
      </c>
      <c r="D155" s="81"/>
      <c r="E155" s="81"/>
      <c r="F155" s="81"/>
      <c r="G155" s="81"/>
      <c r="H155" s="81"/>
      <c r="I155" s="81"/>
      <c r="J155" s="83" t="str">
        <f>IF(A155="","",IF(OR(NOT(ISNUMBER(B155)),B155&lt;2027,B155&gt;2031,B155&lt;&gt;INT(B155)),"NĂM KHÔNG HỢP LỆ",IF(COUNTIFS($A$3:$A$202,A155,$B$3:$B$202,B155)&gt;1,"TRÙNG MÃ VTVL – NĂM",IF(I155="","CHƯA CHỌN TRẠNG THÁI",IF(NOT(OR(I155="Đang xây dựng",I155="Đã hoàn thành ở đơn vị",I155="Đã thẩm định",I155="Đã được quyết định")),"TRẠNG THÁI KHÔNG HỢP LỆ",IF(COUNTIFS('[550]8'!$A$3:$A$202,A155,'[550]8'!$L$3:$L$202,"Đã kiểm chứng",'[550]8'!$M$3:$M$202,"ĐẠT")&lt;&gt;1,"C155 CHƯA ĐƯỢC XÁC NHẬN",IF(COUNTIFS(DU_BAO_5_NAM!$A$3:$A$1002,A155,DU_BAO_5_NAM!$B$3:$B$1002,B155,DU_BAO_5_NAM!$I$3:$I$1002,"ĐẠT")&lt;&gt;1,"CHƯA CÓ DỰ BÁO NĂM ĐÃ KIỂM CHỨNG",IF(OR(C155="",D155="",G155="",H155=""),"THIẾU PHƯƠNG ÁN",IF(OR(M155="THIẾU GIẢI TRÌNH",M155="THIẾU NGƯỜI CÙNG ĐƠN VỊ TÍNH",M155="C/D PHẢI TÍNH THEO NGƯỜI",M155="SỐ NGƯỜI ÂM"),"CHƯA ĐỦ CĂN CỨ",IF(I155="Đang xây dựng","ĐANG XÂY DỰNG",IF(I155="Đã hoàn thành ở đơn vị","SẴN SÀNG THẨM ĐỊNH",IF(N155="","THIẾU VĂN BẢN THẨM ĐỊNH/QUYẾT ĐỊNH",IF(I155="Đã thẩm định","ĐÃ THẨM ĐỊNH","ĐÃ QUYẾT ĐỊNH")))))))))))))</f>
        <v/>
      </c>
      <c r="K155" s="86" t="str">
        <f>IF(A155="","",IFERROR(IF(INDEX('8. C3_NhuCau'!$G$3:$G$202,MATCH(A155,'8. C3_NhuCau'!$A$3:$A$202,0))="","",INDEX('8. C3_NhuCau'!$G$3:$G$202,MATCH(A155,'8. C3_NhuCau'!$A$3:$A$202,0))),""))</f>
        <v/>
      </c>
      <c r="L155" s="83" t="str">
        <f>IF(A155="","",IFERROR(IF(INDEX('8. C3_NhuCau'!$J$3:$J$202,MATCH(A155,'8. C3_NhuCau'!$A$3:$A$202,0))="","",INDEX('8. C3_NhuCau'!$J$3:$J$202,MATCH(A155,'8. C3_NhuCau'!$A$3:$A$202,0))),""))</f>
        <v/>
      </c>
      <c r="M155" s="126" t="str">
        <f t="shared" si="4"/>
        <v/>
      </c>
      <c r="N155" s="127"/>
    </row>
    <row r="156" spans="1:14" ht="18.75">
      <c r="A156" s="81"/>
      <c r="B156" s="81"/>
      <c r="C156" s="83" t="str">
        <f>IF(A156="","",IF(COUNTIFS(DU_BAO_5_NAM!$A$3:$A$1002,A156,DU_BAO_5_NAM!$B$3:$B$1002,B156,DU_BAO_5_NAM!$I$3:$I$1002,"ĐẠT")=1,SUMIFS(DU_BAO_5_NAM!$H$3:$H$1002,DU_BAO_5_NAM!$A$3:$A$1002,A156,DU_BAO_5_NAM!$B$3:$B$1002,B156,DU_BAO_5_NAM!$I$3:$I$1002,"ĐẠT"),""))</f>
        <v/>
      </c>
      <c r="D156" s="81"/>
      <c r="E156" s="81"/>
      <c r="F156" s="81"/>
      <c r="G156" s="81"/>
      <c r="H156" s="81"/>
      <c r="I156" s="81"/>
      <c r="J156" s="83" t="str">
        <f>IF(A156="","",IF(OR(NOT(ISNUMBER(B156)),B156&lt;2027,B156&gt;2031,B156&lt;&gt;INT(B156)),"NĂM KHÔNG HỢP LỆ",IF(COUNTIFS($A$3:$A$202,A156,$B$3:$B$202,B156)&gt;1,"TRÙNG MÃ VTVL – NĂM",IF(I156="","CHƯA CHỌN TRẠNG THÁI",IF(NOT(OR(I156="Đang xây dựng",I156="Đã hoàn thành ở đơn vị",I156="Đã thẩm định",I156="Đã được quyết định")),"TRẠNG THÁI KHÔNG HỢP LỆ",IF(COUNTIFS('[551]8'!$A$3:$A$202,A156,'[551]8'!$L$3:$L$202,"Đã kiểm chứng",'[551]8'!$M$3:$M$202,"ĐẠT")&lt;&gt;1,"C156 CHƯA ĐƯỢC XÁC NHẬN",IF(COUNTIFS(DU_BAO_5_NAM!$A$3:$A$1002,A156,DU_BAO_5_NAM!$B$3:$B$1002,B156,DU_BAO_5_NAM!$I$3:$I$1002,"ĐẠT")&lt;&gt;1,"CHƯA CÓ DỰ BÁO NĂM ĐÃ KIỂM CHỨNG",IF(OR(C156="",D156="",G156="",H156=""),"THIẾU PHƯƠNG ÁN",IF(OR(M156="THIẾU GIẢI TRÌNH",M156="THIẾU NGƯỜI CÙNG ĐƠN VỊ TÍNH",M156="C/D PHẢI TÍNH THEO NGƯỜI",M156="SỐ NGƯỜI ÂM"),"CHƯA ĐỦ CĂN CỨ",IF(I156="Đang xây dựng","ĐANG XÂY DỰNG",IF(I156="Đã hoàn thành ở đơn vị","SẴN SÀNG THẨM ĐỊNH",IF(N156="","THIẾU VĂN BẢN THẨM ĐỊNH/QUYẾT ĐỊNH",IF(I156="Đã thẩm định","ĐÃ THẨM ĐỊNH","ĐÃ QUYẾT ĐỊNH")))))))))))))</f>
        <v/>
      </c>
      <c r="K156" s="86" t="str">
        <f>IF(A156="","",IFERROR(IF(INDEX('8. C3_NhuCau'!$G$3:$G$202,MATCH(A156,'8. C3_NhuCau'!$A$3:$A$202,0))="","",INDEX('8. C3_NhuCau'!$G$3:$G$202,MATCH(A156,'8. C3_NhuCau'!$A$3:$A$202,0))),""))</f>
        <v/>
      </c>
      <c r="L156" s="83" t="str">
        <f>IF(A156="","",IFERROR(IF(INDEX('8. C3_NhuCau'!$J$3:$J$202,MATCH(A156,'8. C3_NhuCau'!$A$3:$A$202,0))="","",INDEX('8. C3_NhuCau'!$J$3:$J$202,MATCH(A156,'8. C3_NhuCau'!$A$3:$A$202,0))),""))</f>
        <v/>
      </c>
      <c r="M156" s="126" t="str">
        <f t="shared" si="4"/>
        <v/>
      </c>
      <c r="N156" s="127"/>
    </row>
    <row r="157" spans="1:14" ht="18.75">
      <c r="A157" s="81"/>
      <c r="B157" s="81"/>
      <c r="C157" s="83" t="str">
        <f>IF(A157="","",IF(COUNTIFS(DU_BAO_5_NAM!$A$3:$A$1002,A157,DU_BAO_5_NAM!$B$3:$B$1002,B157,DU_BAO_5_NAM!$I$3:$I$1002,"ĐẠT")=1,SUMIFS(DU_BAO_5_NAM!$H$3:$H$1002,DU_BAO_5_NAM!$A$3:$A$1002,A157,DU_BAO_5_NAM!$B$3:$B$1002,B157,DU_BAO_5_NAM!$I$3:$I$1002,"ĐẠT"),""))</f>
        <v/>
      </c>
      <c r="D157" s="81"/>
      <c r="E157" s="81"/>
      <c r="F157" s="81"/>
      <c r="G157" s="81"/>
      <c r="H157" s="81"/>
      <c r="I157" s="81"/>
      <c r="J157" s="83" t="str">
        <f>IF(A157="","",IF(OR(NOT(ISNUMBER(B157)),B157&lt;2027,B157&gt;2031,B157&lt;&gt;INT(B157)),"NĂM KHÔNG HỢP LỆ",IF(COUNTIFS($A$3:$A$202,A157,$B$3:$B$202,B157)&gt;1,"TRÙNG MÃ VTVL – NĂM",IF(I157="","CHƯA CHỌN TRẠNG THÁI",IF(NOT(OR(I157="Đang xây dựng",I157="Đã hoàn thành ở đơn vị",I157="Đã thẩm định",I157="Đã được quyết định")),"TRẠNG THÁI KHÔNG HỢP LỆ",IF(COUNTIFS('[552]8'!$A$3:$A$202,A157,'[552]8'!$L$3:$L$202,"Đã kiểm chứng",'[552]8'!$M$3:$M$202,"ĐẠT")&lt;&gt;1,"C157 CHƯA ĐƯỢC XÁC NHẬN",IF(COUNTIFS(DU_BAO_5_NAM!$A$3:$A$1002,A157,DU_BAO_5_NAM!$B$3:$B$1002,B157,DU_BAO_5_NAM!$I$3:$I$1002,"ĐẠT")&lt;&gt;1,"CHƯA CÓ DỰ BÁO NĂM ĐÃ KIỂM CHỨNG",IF(OR(C157="",D157="",G157="",H157=""),"THIẾU PHƯƠNG ÁN",IF(OR(M157="THIẾU GIẢI TRÌNH",M157="THIẾU NGƯỜI CÙNG ĐƠN VỊ TÍNH",M157="C/D PHẢI TÍNH THEO NGƯỜI",M157="SỐ NGƯỜI ÂM"),"CHƯA ĐỦ CĂN CỨ",IF(I157="Đang xây dựng","ĐANG XÂY DỰNG",IF(I157="Đã hoàn thành ở đơn vị","SẴN SÀNG THẨM ĐỊNH",IF(N157="","THIẾU VĂN BẢN THẨM ĐỊNH/QUYẾT ĐỊNH",IF(I157="Đã thẩm định","ĐÃ THẨM ĐỊNH","ĐÃ QUYẾT ĐỊNH")))))))))))))</f>
        <v/>
      </c>
      <c r="K157" s="86" t="str">
        <f>IF(A157="","",IFERROR(IF(INDEX('8. C3_NhuCau'!$G$3:$G$202,MATCH(A157,'8. C3_NhuCau'!$A$3:$A$202,0))="","",INDEX('8. C3_NhuCau'!$G$3:$G$202,MATCH(A157,'8. C3_NhuCau'!$A$3:$A$202,0))),""))</f>
        <v/>
      </c>
      <c r="L157" s="83" t="str">
        <f>IF(A157="","",IFERROR(IF(INDEX('8. C3_NhuCau'!$J$3:$J$202,MATCH(A157,'8. C3_NhuCau'!$A$3:$A$202,0))="","",INDEX('8. C3_NhuCau'!$J$3:$J$202,MATCH(A157,'8. C3_NhuCau'!$A$3:$A$202,0))),""))</f>
        <v/>
      </c>
      <c r="M157" s="126" t="str">
        <f t="shared" si="4"/>
        <v/>
      </c>
      <c r="N157" s="127"/>
    </row>
    <row r="158" spans="1:14" ht="18.75">
      <c r="A158" s="81"/>
      <c r="B158" s="81"/>
      <c r="C158" s="83" t="str">
        <f>IF(A158="","",IF(COUNTIFS(DU_BAO_5_NAM!$A$3:$A$1002,A158,DU_BAO_5_NAM!$B$3:$B$1002,B158,DU_BAO_5_NAM!$I$3:$I$1002,"ĐẠT")=1,SUMIFS(DU_BAO_5_NAM!$H$3:$H$1002,DU_BAO_5_NAM!$A$3:$A$1002,A158,DU_BAO_5_NAM!$B$3:$B$1002,B158,DU_BAO_5_NAM!$I$3:$I$1002,"ĐẠT"),""))</f>
        <v/>
      </c>
      <c r="D158" s="81"/>
      <c r="E158" s="81"/>
      <c r="F158" s="81"/>
      <c r="G158" s="81"/>
      <c r="H158" s="81"/>
      <c r="I158" s="81"/>
      <c r="J158" s="83" t="str">
        <f>IF(A158="","",IF(OR(NOT(ISNUMBER(B158)),B158&lt;2027,B158&gt;2031,B158&lt;&gt;INT(B158)),"NĂM KHÔNG HỢP LỆ",IF(COUNTIFS($A$3:$A$202,A158,$B$3:$B$202,B158)&gt;1,"TRÙNG MÃ VTVL – NĂM",IF(I158="","CHƯA CHỌN TRẠNG THÁI",IF(NOT(OR(I158="Đang xây dựng",I158="Đã hoàn thành ở đơn vị",I158="Đã thẩm định",I158="Đã được quyết định")),"TRẠNG THÁI KHÔNG HỢP LỆ",IF(COUNTIFS('[553]8'!$A$3:$A$202,A158,'[553]8'!$L$3:$L$202,"Đã kiểm chứng",'[553]8'!$M$3:$M$202,"ĐẠT")&lt;&gt;1,"C158 CHƯA ĐƯỢC XÁC NHẬN",IF(COUNTIFS(DU_BAO_5_NAM!$A$3:$A$1002,A158,DU_BAO_5_NAM!$B$3:$B$1002,B158,DU_BAO_5_NAM!$I$3:$I$1002,"ĐẠT")&lt;&gt;1,"CHƯA CÓ DỰ BÁO NĂM ĐÃ KIỂM CHỨNG",IF(OR(C158="",D158="",G158="",H158=""),"THIẾU PHƯƠNG ÁN",IF(OR(M158="THIẾU GIẢI TRÌNH",M158="THIẾU NGƯỜI CÙNG ĐƠN VỊ TÍNH",M158="C/D PHẢI TÍNH THEO NGƯỜI",M158="SỐ NGƯỜI ÂM"),"CHƯA ĐỦ CĂN CỨ",IF(I158="Đang xây dựng","ĐANG XÂY DỰNG",IF(I158="Đã hoàn thành ở đơn vị","SẴN SÀNG THẨM ĐỊNH",IF(N158="","THIẾU VĂN BẢN THẨM ĐỊNH/QUYẾT ĐỊNH",IF(I158="Đã thẩm định","ĐÃ THẨM ĐỊNH","ĐÃ QUYẾT ĐỊNH")))))))))))))</f>
        <v/>
      </c>
      <c r="K158" s="86" t="str">
        <f>IF(A158="","",IFERROR(IF(INDEX('8. C3_NhuCau'!$G$3:$G$202,MATCH(A158,'8. C3_NhuCau'!$A$3:$A$202,0))="","",INDEX('8. C3_NhuCau'!$G$3:$G$202,MATCH(A158,'8. C3_NhuCau'!$A$3:$A$202,0))),""))</f>
        <v/>
      </c>
      <c r="L158" s="83" t="str">
        <f>IF(A158="","",IFERROR(IF(INDEX('8. C3_NhuCau'!$J$3:$J$202,MATCH(A158,'8. C3_NhuCau'!$A$3:$A$202,0))="","",INDEX('8. C3_NhuCau'!$J$3:$J$202,MATCH(A158,'8. C3_NhuCau'!$A$3:$A$202,0))),""))</f>
        <v/>
      </c>
      <c r="M158" s="126" t="str">
        <f t="shared" si="4"/>
        <v/>
      </c>
      <c r="N158" s="127"/>
    </row>
    <row r="159" spans="1:14" ht="18.75">
      <c r="A159" s="81"/>
      <c r="B159" s="81"/>
      <c r="C159" s="83" t="str">
        <f>IF(A159="","",IF(COUNTIFS(DU_BAO_5_NAM!$A$3:$A$1002,A159,DU_BAO_5_NAM!$B$3:$B$1002,B159,DU_BAO_5_NAM!$I$3:$I$1002,"ĐẠT")=1,SUMIFS(DU_BAO_5_NAM!$H$3:$H$1002,DU_BAO_5_NAM!$A$3:$A$1002,A159,DU_BAO_5_NAM!$B$3:$B$1002,B159,DU_BAO_5_NAM!$I$3:$I$1002,"ĐẠT"),""))</f>
        <v/>
      </c>
      <c r="D159" s="81"/>
      <c r="E159" s="81"/>
      <c r="F159" s="81"/>
      <c r="G159" s="81"/>
      <c r="H159" s="81"/>
      <c r="I159" s="81"/>
      <c r="J159" s="83" t="str">
        <f>IF(A159="","",IF(OR(NOT(ISNUMBER(B159)),B159&lt;2027,B159&gt;2031,B159&lt;&gt;INT(B159)),"NĂM KHÔNG HỢP LỆ",IF(COUNTIFS($A$3:$A$202,A159,$B$3:$B$202,B159)&gt;1,"TRÙNG MÃ VTVL – NĂM",IF(I159="","CHƯA CHỌN TRẠNG THÁI",IF(NOT(OR(I159="Đang xây dựng",I159="Đã hoàn thành ở đơn vị",I159="Đã thẩm định",I159="Đã được quyết định")),"TRẠNG THÁI KHÔNG HỢP LỆ",IF(COUNTIFS('[554]8'!$A$3:$A$202,A159,'[554]8'!$L$3:$L$202,"Đã kiểm chứng",'[554]8'!$M$3:$M$202,"ĐẠT")&lt;&gt;1,"C159 CHƯA ĐƯỢC XÁC NHẬN",IF(COUNTIFS(DU_BAO_5_NAM!$A$3:$A$1002,A159,DU_BAO_5_NAM!$B$3:$B$1002,B159,DU_BAO_5_NAM!$I$3:$I$1002,"ĐẠT")&lt;&gt;1,"CHƯA CÓ DỰ BÁO NĂM ĐÃ KIỂM CHỨNG",IF(OR(C159="",D159="",G159="",H159=""),"THIẾU PHƯƠNG ÁN",IF(OR(M159="THIẾU GIẢI TRÌNH",M159="THIẾU NGƯỜI CÙNG ĐƠN VỊ TÍNH",M159="C/D PHẢI TÍNH THEO NGƯỜI",M159="SỐ NGƯỜI ÂM"),"CHƯA ĐỦ CĂN CỨ",IF(I159="Đang xây dựng","ĐANG XÂY DỰNG",IF(I159="Đã hoàn thành ở đơn vị","SẴN SÀNG THẨM ĐỊNH",IF(N159="","THIẾU VĂN BẢN THẨM ĐỊNH/QUYẾT ĐỊNH",IF(I159="Đã thẩm định","ĐÃ THẨM ĐỊNH","ĐÃ QUYẾT ĐỊNH")))))))))))))</f>
        <v/>
      </c>
      <c r="K159" s="86" t="str">
        <f>IF(A159="","",IFERROR(IF(INDEX('8. C3_NhuCau'!$G$3:$G$202,MATCH(A159,'8. C3_NhuCau'!$A$3:$A$202,0))="","",INDEX('8. C3_NhuCau'!$G$3:$G$202,MATCH(A159,'8. C3_NhuCau'!$A$3:$A$202,0))),""))</f>
        <v/>
      </c>
      <c r="L159" s="83" t="str">
        <f>IF(A159="","",IFERROR(IF(INDEX('8. C3_NhuCau'!$J$3:$J$202,MATCH(A159,'8. C3_NhuCau'!$A$3:$A$202,0))="","",INDEX('8. C3_NhuCau'!$J$3:$J$202,MATCH(A159,'8. C3_NhuCau'!$A$3:$A$202,0))),""))</f>
        <v/>
      </c>
      <c r="M159" s="126" t="str">
        <f t="shared" si="4"/>
        <v/>
      </c>
      <c r="N159" s="127"/>
    </row>
    <row r="160" spans="1:14" ht="18.75">
      <c r="A160" s="81"/>
      <c r="B160" s="81"/>
      <c r="C160" s="83" t="str">
        <f>IF(A160="","",IF(COUNTIFS(DU_BAO_5_NAM!$A$3:$A$1002,A160,DU_BAO_5_NAM!$B$3:$B$1002,B160,DU_BAO_5_NAM!$I$3:$I$1002,"ĐẠT")=1,SUMIFS(DU_BAO_5_NAM!$H$3:$H$1002,DU_BAO_5_NAM!$A$3:$A$1002,A160,DU_BAO_5_NAM!$B$3:$B$1002,B160,DU_BAO_5_NAM!$I$3:$I$1002,"ĐẠT"),""))</f>
        <v/>
      </c>
      <c r="D160" s="81"/>
      <c r="E160" s="81"/>
      <c r="F160" s="81"/>
      <c r="G160" s="81"/>
      <c r="H160" s="81"/>
      <c r="I160" s="81"/>
      <c r="J160" s="83" t="str">
        <f>IF(A160="","",IF(OR(NOT(ISNUMBER(B160)),B160&lt;2027,B160&gt;2031,B160&lt;&gt;INT(B160)),"NĂM KHÔNG HỢP LỆ",IF(COUNTIFS($A$3:$A$202,A160,$B$3:$B$202,B160)&gt;1,"TRÙNG MÃ VTVL – NĂM",IF(I160="","CHƯA CHỌN TRẠNG THÁI",IF(NOT(OR(I160="Đang xây dựng",I160="Đã hoàn thành ở đơn vị",I160="Đã thẩm định",I160="Đã được quyết định")),"TRẠNG THÁI KHÔNG HỢP LỆ",IF(COUNTIFS('[555]8'!$A$3:$A$202,A160,'[555]8'!$L$3:$L$202,"Đã kiểm chứng",'[555]8'!$M$3:$M$202,"ĐẠT")&lt;&gt;1,"C160 CHƯA ĐƯỢC XÁC NHẬN",IF(COUNTIFS(DU_BAO_5_NAM!$A$3:$A$1002,A160,DU_BAO_5_NAM!$B$3:$B$1002,B160,DU_BAO_5_NAM!$I$3:$I$1002,"ĐẠT")&lt;&gt;1,"CHƯA CÓ DỰ BÁO NĂM ĐÃ KIỂM CHỨNG",IF(OR(C160="",D160="",G160="",H160=""),"THIẾU PHƯƠNG ÁN",IF(OR(M160="THIẾU GIẢI TRÌNH",M160="THIẾU NGƯỜI CÙNG ĐƠN VỊ TÍNH",M160="C/D PHẢI TÍNH THEO NGƯỜI",M160="SỐ NGƯỜI ÂM"),"CHƯA ĐỦ CĂN CỨ",IF(I160="Đang xây dựng","ĐANG XÂY DỰNG",IF(I160="Đã hoàn thành ở đơn vị","SẴN SÀNG THẨM ĐỊNH",IF(N160="","THIẾU VĂN BẢN THẨM ĐỊNH/QUYẾT ĐỊNH",IF(I160="Đã thẩm định","ĐÃ THẨM ĐỊNH","ĐÃ QUYẾT ĐỊNH")))))))))))))</f>
        <v/>
      </c>
      <c r="K160" s="86" t="str">
        <f>IF(A160="","",IFERROR(IF(INDEX('8. C3_NhuCau'!$G$3:$G$202,MATCH(A160,'8. C3_NhuCau'!$A$3:$A$202,0))="","",INDEX('8. C3_NhuCau'!$G$3:$G$202,MATCH(A160,'8. C3_NhuCau'!$A$3:$A$202,0))),""))</f>
        <v/>
      </c>
      <c r="L160" s="83" t="str">
        <f>IF(A160="","",IFERROR(IF(INDEX('8. C3_NhuCau'!$J$3:$J$202,MATCH(A160,'8. C3_NhuCau'!$A$3:$A$202,0))="","",INDEX('8. C3_NhuCau'!$J$3:$J$202,MATCH(A160,'8. C3_NhuCau'!$A$3:$A$202,0))),""))</f>
        <v/>
      </c>
      <c r="M160" s="126" t="str">
        <f t="shared" si="4"/>
        <v/>
      </c>
      <c r="N160" s="127"/>
    </row>
    <row r="161" spans="1:14" ht="18.75">
      <c r="A161" s="81"/>
      <c r="B161" s="81"/>
      <c r="C161" s="83" t="str">
        <f>IF(A161="","",IF(COUNTIFS(DU_BAO_5_NAM!$A$3:$A$1002,A161,DU_BAO_5_NAM!$B$3:$B$1002,B161,DU_BAO_5_NAM!$I$3:$I$1002,"ĐẠT")=1,SUMIFS(DU_BAO_5_NAM!$H$3:$H$1002,DU_BAO_5_NAM!$A$3:$A$1002,A161,DU_BAO_5_NAM!$B$3:$B$1002,B161,DU_BAO_5_NAM!$I$3:$I$1002,"ĐẠT"),""))</f>
        <v/>
      </c>
      <c r="D161" s="81"/>
      <c r="E161" s="81"/>
      <c r="F161" s="81"/>
      <c r="G161" s="81"/>
      <c r="H161" s="81"/>
      <c r="I161" s="81"/>
      <c r="J161" s="83" t="str">
        <f>IF(A161="","",IF(OR(NOT(ISNUMBER(B161)),B161&lt;2027,B161&gt;2031,B161&lt;&gt;INT(B161)),"NĂM KHÔNG HỢP LỆ",IF(COUNTIFS($A$3:$A$202,A161,$B$3:$B$202,B161)&gt;1,"TRÙNG MÃ VTVL – NĂM",IF(I161="","CHƯA CHỌN TRẠNG THÁI",IF(NOT(OR(I161="Đang xây dựng",I161="Đã hoàn thành ở đơn vị",I161="Đã thẩm định",I161="Đã được quyết định")),"TRẠNG THÁI KHÔNG HỢP LỆ",IF(COUNTIFS('[556]8'!$A$3:$A$202,A161,'[556]8'!$L$3:$L$202,"Đã kiểm chứng",'[556]8'!$M$3:$M$202,"ĐẠT")&lt;&gt;1,"C161 CHƯA ĐƯỢC XÁC NHẬN",IF(COUNTIFS(DU_BAO_5_NAM!$A$3:$A$1002,A161,DU_BAO_5_NAM!$B$3:$B$1002,B161,DU_BAO_5_NAM!$I$3:$I$1002,"ĐẠT")&lt;&gt;1,"CHƯA CÓ DỰ BÁO NĂM ĐÃ KIỂM CHỨNG",IF(OR(C161="",D161="",G161="",H161=""),"THIẾU PHƯƠNG ÁN",IF(OR(M161="THIẾU GIẢI TRÌNH",M161="THIẾU NGƯỜI CÙNG ĐƠN VỊ TÍNH",M161="C/D PHẢI TÍNH THEO NGƯỜI",M161="SỐ NGƯỜI ÂM"),"CHƯA ĐỦ CĂN CỨ",IF(I161="Đang xây dựng","ĐANG XÂY DỰNG",IF(I161="Đã hoàn thành ở đơn vị","SẴN SÀNG THẨM ĐỊNH",IF(N161="","THIẾU VĂN BẢN THẨM ĐỊNH/QUYẾT ĐỊNH",IF(I161="Đã thẩm định","ĐÃ THẨM ĐỊNH","ĐÃ QUYẾT ĐỊNH")))))))))))))</f>
        <v/>
      </c>
      <c r="K161" s="86" t="str">
        <f>IF(A161="","",IFERROR(IF(INDEX('8. C3_NhuCau'!$G$3:$G$202,MATCH(A161,'8. C3_NhuCau'!$A$3:$A$202,0))="","",INDEX('8. C3_NhuCau'!$G$3:$G$202,MATCH(A161,'8. C3_NhuCau'!$A$3:$A$202,0))),""))</f>
        <v/>
      </c>
      <c r="L161" s="83" t="str">
        <f>IF(A161="","",IFERROR(IF(INDEX('8. C3_NhuCau'!$J$3:$J$202,MATCH(A161,'8. C3_NhuCau'!$A$3:$A$202,0))="","",INDEX('8. C3_NhuCau'!$J$3:$J$202,MATCH(A161,'8. C3_NhuCau'!$A$3:$A$202,0))),""))</f>
        <v/>
      </c>
      <c r="M161" s="126" t="str">
        <f t="shared" si="4"/>
        <v/>
      </c>
      <c r="N161" s="127"/>
    </row>
    <row r="162" spans="1:14" ht="18.75">
      <c r="A162" s="81"/>
      <c r="B162" s="81"/>
      <c r="C162" s="83" t="str">
        <f>IF(A162="","",IF(COUNTIFS(DU_BAO_5_NAM!$A$3:$A$1002,A162,DU_BAO_5_NAM!$B$3:$B$1002,B162,DU_BAO_5_NAM!$I$3:$I$1002,"ĐẠT")=1,SUMIFS(DU_BAO_5_NAM!$H$3:$H$1002,DU_BAO_5_NAM!$A$3:$A$1002,A162,DU_BAO_5_NAM!$B$3:$B$1002,B162,DU_BAO_5_NAM!$I$3:$I$1002,"ĐẠT"),""))</f>
        <v/>
      </c>
      <c r="D162" s="81"/>
      <c r="E162" s="81"/>
      <c r="F162" s="81"/>
      <c r="G162" s="81"/>
      <c r="H162" s="81"/>
      <c r="I162" s="81"/>
      <c r="J162" s="83" t="str">
        <f>IF(A162="","",IF(OR(NOT(ISNUMBER(B162)),B162&lt;2027,B162&gt;2031,B162&lt;&gt;INT(B162)),"NĂM KHÔNG HỢP LỆ",IF(COUNTIFS($A$3:$A$202,A162,$B$3:$B$202,B162)&gt;1,"TRÙNG MÃ VTVL – NĂM",IF(I162="","CHƯA CHỌN TRẠNG THÁI",IF(NOT(OR(I162="Đang xây dựng",I162="Đã hoàn thành ở đơn vị",I162="Đã thẩm định",I162="Đã được quyết định")),"TRẠNG THÁI KHÔNG HỢP LỆ",IF(COUNTIFS('[557]8'!$A$3:$A$202,A162,'[557]8'!$L$3:$L$202,"Đã kiểm chứng",'[557]8'!$M$3:$M$202,"ĐẠT")&lt;&gt;1,"C162 CHƯA ĐƯỢC XÁC NHẬN",IF(COUNTIFS(DU_BAO_5_NAM!$A$3:$A$1002,A162,DU_BAO_5_NAM!$B$3:$B$1002,B162,DU_BAO_5_NAM!$I$3:$I$1002,"ĐẠT")&lt;&gt;1,"CHƯA CÓ DỰ BÁO NĂM ĐÃ KIỂM CHỨNG",IF(OR(C162="",D162="",G162="",H162=""),"THIẾU PHƯƠNG ÁN",IF(OR(M162="THIẾU GIẢI TRÌNH",M162="THIẾU NGƯỜI CÙNG ĐƠN VỊ TÍNH",M162="C/D PHẢI TÍNH THEO NGƯỜI",M162="SỐ NGƯỜI ÂM"),"CHƯA ĐỦ CĂN CỨ",IF(I162="Đang xây dựng","ĐANG XÂY DỰNG",IF(I162="Đã hoàn thành ở đơn vị","SẴN SÀNG THẨM ĐỊNH",IF(N162="","THIẾU VĂN BẢN THẨM ĐỊNH/QUYẾT ĐỊNH",IF(I162="Đã thẩm định","ĐÃ THẨM ĐỊNH","ĐÃ QUYẾT ĐỊNH")))))))))))))</f>
        <v/>
      </c>
      <c r="K162" s="86" t="str">
        <f>IF(A162="","",IFERROR(IF(INDEX('8. C3_NhuCau'!$G$3:$G$202,MATCH(A162,'8. C3_NhuCau'!$A$3:$A$202,0))="","",INDEX('8. C3_NhuCau'!$G$3:$G$202,MATCH(A162,'8. C3_NhuCau'!$A$3:$A$202,0))),""))</f>
        <v/>
      </c>
      <c r="L162" s="83" t="str">
        <f>IF(A162="","",IFERROR(IF(INDEX('8. C3_NhuCau'!$J$3:$J$202,MATCH(A162,'8. C3_NhuCau'!$A$3:$A$202,0))="","",INDEX('8. C3_NhuCau'!$J$3:$J$202,MATCH(A162,'8. C3_NhuCau'!$A$3:$A$202,0))),""))</f>
        <v/>
      </c>
      <c r="M162" s="126" t="str">
        <f t="shared" si="4"/>
        <v/>
      </c>
      <c r="N162" s="127"/>
    </row>
    <row r="163" spans="1:14" ht="18.75">
      <c r="A163" s="81"/>
      <c r="B163" s="81"/>
      <c r="C163" s="83" t="str">
        <f>IF(A163="","",IF(COUNTIFS(DU_BAO_5_NAM!$A$3:$A$1002,A163,DU_BAO_5_NAM!$B$3:$B$1002,B163,DU_BAO_5_NAM!$I$3:$I$1002,"ĐẠT")=1,SUMIFS(DU_BAO_5_NAM!$H$3:$H$1002,DU_BAO_5_NAM!$A$3:$A$1002,A163,DU_BAO_5_NAM!$B$3:$B$1002,B163,DU_BAO_5_NAM!$I$3:$I$1002,"ĐẠT"),""))</f>
        <v/>
      </c>
      <c r="D163" s="81"/>
      <c r="E163" s="81"/>
      <c r="F163" s="81"/>
      <c r="G163" s="81"/>
      <c r="H163" s="81"/>
      <c r="I163" s="81"/>
      <c r="J163" s="83" t="str">
        <f>IF(A163="","",IF(OR(NOT(ISNUMBER(B163)),B163&lt;2027,B163&gt;2031,B163&lt;&gt;INT(B163)),"NĂM KHÔNG HỢP LỆ",IF(COUNTIFS($A$3:$A$202,A163,$B$3:$B$202,B163)&gt;1,"TRÙNG MÃ VTVL – NĂM",IF(I163="","CHƯA CHỌN TRẠNG THÁI",IF(NOT(OR(I163="Đang xây dựng",I163="Đã hoàn thành ở đơn vị",I163="Đã thẩm định",I163="Đã được quyết định")),"TRẠNG THÁI KHÔNG HỢP LỆ",IF(COUNTIFS('[558]8'!$A$3:$A$202,A163,'[558]8'!$L$3:$L$202,"Đã kiểm chứng",'[558]8'!$M$3:$M$202,"ĐẠT")&lt;&gt;1,"C163 CHƯA ĐƯỢC XÁC NHẬN",IF(COUNTIFS(DU_BAO_5_NAM!$A$3:$A$1002,A163,DU_BAO_5_NAM!$B$3:$B$1002,B163,DU_BAO_5_NAM!$I$3:$I$1002,"ĐẠT")&lt;&gt;1,"CHƯA CÓ DỰ BÁO NĂM ĐÃ KIỂM CHỨNG",IF(OR(C163="",D163="",G163="",H163=""),"THIẾU PHƯƠNG ÁN",IF(OR(M163="THIẾU GIẢI TRÌNH",M163="THIẾU NGƯỜI CÙNG ĐƠN VỊ TÍNH",M163="C/D PHẢI TÍNH THEO NGƯỜI",M163="SỐ NGƯỜI ÂM"),"CHƯA ĐỦ CĂN CỨ",IF(I163="Đang xây dựng","ĐANG XÂY DỰNG",IF(I163="Đã hoàn thành ở đơn vị","SẴN SÀNG THẨM ĐỊNH",IF(N163="","THIẾU VĂN BẢN THẨM ĐỊNH/QUYẾT ĐỊNH",IF(I163="Đã thẩm định","ĐÃ THẨM ĐỊNH","ĐÃ QUYẾT ĐỊNH")))))))))))))</f>
        <v/>
      </c>
      <c r="K163" s="86" t="str">
        <f>IF(A163="","",IFERROR(IF(INDEX('8. C3_NhuCau'!$G$3:$G$202,MATCH(A163,'8. C3_NhuCau'!$A$3:$A$202,0))="","",INDEX('8. C3_NhuCau'!$G$3:$G$202,MATCH(A163,'8. C3_NhuCau'!$A$3:$A$202,0))),""))</f>
        <v/>
      </c>
      <c r="L163" s="83" t="str">
        <f>IF(A163="","",IFERROR(IF(INDEX('8. C3_NhuCau'!$J$3:$J$202,MATCH(A163,'8. C3_NhuCau'!$A$3:$A$202,0))="","",INDEX('8. C3_NhuCau'!$J$3:$J$202,MATCH(A163,'8. C3_NhuCau'!$A$3:$A$202,0))),""))</f>
        <v/>
      </c>
      <c r="M163" s="126" t="str">
        <f t="shared" ref="M163:M194" si="5">IF(A163="","",IF(H163="","THIẾU GIẢI TRÌNH",IF(C163="","CHƯA CÓ DỰ BÁO NĂM",IF(D163="","THIẾU NGƯỜI CÙNG ĐƠN VỊ TÍNH",IF(OR(NOT(ISNUMBER(C163)),NOT(ISNUMBER(D163))),"C/D PHẢI TÍNH THEO NGƯỜI",IF(OR(C163&lt;0,D163&lt;0),"SỐ NGƯỜI ÂM",IF(AND(L163&lt;&gt;"",C163&lt;&gt;L163),"THAY ĐỔI SO VỚI NĂM CƠ SỞ – CÓ DỰ BÁO","ĐỐI CHIẾU XONG")))))))</f>
        <v/>
      </c>
      <c r="N163" s="127"/>
    </row>
    <row r="164" spans="1:14" ht="18.75">
      <c r="A164" s="81"/>
      <c r="B164" s="81"/>
      <c r="C164" s="83" t="str">
        <f>IF(A164="","",IF(COUNTIFS(DU_BAO_5_NAM!$A$3:$A$1002,A164,DU_BAO_5_NAM!$B$3:$B$1002,B164,DU_BAO_5_NAM!$I$3:$I$1002,"ĐẠT")=1,SUMIFS(DU_BAO_5_NAM!$H$3:$H$1002,DU_BAO_5_NAM!$A$3:$A$1002,A164,DU_BAO_5_NAM!$B$3:$B$1002,B164,DU_BAO_5_NAM!$I$3:$I$1002,"ĐẠT"),""))</f>
        <v/>
      </c>
      <c r="D164" s="81"/>
      <c r="E164" s="81"/>
      <c r="F164" s="81"/>
      <c r="G164" s="81"/>
      <c r="H164" s="81"/>
      <c r="I164" s="81"/>
      <c r="J164" s="83" t="str">
        <f>IF(A164="","",IF(OR(NOT(ISNUMBER(B164)),B164&lt;2027,B164&gt;2031,B164&lt;&gt;INT(B164)),"NĂM KHÔNG HỢP LỆ",IF(COUNTIFS($A$3:$A$202,A164,$B$3:$B$202,B164)&gt;1,"TRÙNG MÃ VTVL – NĂM",IF(I164="","CHƯA CHỌN TRẠNG THÁI",IF(NOT(OR(I164="Đang xây dựng",I164="Đã hoàn thành ở đơn vị",I164="Đã thẩm định",I164="Đã được quyết định")),"TRẠNG THÁI KHÔNG HỢP LỆ",IF(COUNTIFS('[559]8'!$A$3:$A$202,A164,'[559]8'!$L$3:$L$202,"Đã kiểm chứng",'[559]8'!$M$3:$M$202,"ĐẠT")&lt;&gt;1,"C164 CHƯA ĐƯỢC XÁC NHẬN",IF(COUNTIFS(DU_BAO_5_NAM!$A$3:$A$1002,A164,DU_BAO_5_NAM!$B$3:$B$1002,B164,DU_BAO_5_NAM!$I$3:$I$1002,"ĐẠT")&lt;&gt;1,"CHƯA CÓ DỰ BÁO NĂM ĐÃ KIỂM CHỨNG",IF(OR(C164="",D164="",G164="",H164=""),"THIẾU PHƯƠNG ÁN",IF(OR(M164="THIẾU GIẢI TRÌNH",M164="THIẾU NGƯỜI CÙNG ĐƠN VỊ TÍNH",M164="C/D PHẢI TÍNH THEO NGƯỜI",M164="SỐ NGƯỜI ÂM"),"CHƯA ĐỦ CĂN CỨ",IF(I164="Đang xây dựng","ĐANG XÂY DỰNG",IF(I164="Đã hoàn thành ở đơn vị","SẴN SÀNG THẨM ĐỊNH",IF(N164="","THIẾU VĂN BẢN THẨM ĐỊNH/QUYẾT ĐỊNH",IF(I164="Đã thẩm định","ĐÃ THẨM ĐỊNH","ĐÃ QUYẾT ĐỊNH")))))))))))))</f>
        <v/>
      </c>
      <c r="K164" s="86" t="str">
        <f>IF(A164="","",IFERROR(IF(INDEX('8. C3_NhuCau'!$G$3:$G$202,MATCH(A164,'8. C3_NhuCau'!$A$3:$A$202,0))="","",INDEX('8. C3_NhuCau'!$G$3:$G$202,MATCH(A164,'8. C3_NhuCau'!$A$3:$A$202,0))),""))</f>
        <v/>
      </c>
      <c r="L164" s="83" t="str">
        <f>IF(A164="","",IFERROR(IF(INDEX('8. C3_NhuCau'!$J$3:$J$202,MATCH(A164,'8. C3_NhuCau'!$A$3:$A$202,0))="","",INDEX('8. C3_NhuCau'!$J$3:$J$202,MATCH(A164,'8. C3_NhuCau'!$A$3:$A$202,0))),""))</f>
        <v/>
      </c>
      <c r="M164" s="126" t="str">
        <f t="shared" si="5"/>
        <v/>
      </c>
      <c r="N164" s="127"/>
    </row>
    <row r="165" spans="1:14" ht="18.75">
      <c r="A165" s="81"/>
      <c r="B165" s="81"/>
      <c r="C165" s="83" t="str">
        <f>IF(A165="","",IF(COUNTIFS(DU_BAO_5_NAM!$A$3:$A$1002,A165,DU_BAO_5_NAM!$B$3:$B$1002,B165,DU_BAO_5_NAM!$I$3:$I$1002,"ĐẠT")=1,SUMIFS(DU_BAO_5_NAM!$H$3:$H$1002,DU_BAO_5_NAM!$A$3:$A$1002,A165,DU_BAO_5_NAM!$B$3:$B$1002,B165,DU_BAO_5_NAM!$I$3:$I$1002,"ĐẠT"),""))</f>
        <v/>
      </c>
      <c r="D165" s="81"/>
      <c r="E165" s="81"/>
      <c r="F165" s="81"/>
      <c r="G165" s="81"/>
      <c r="H165" s="81"/>
      <c r="I165" s="81"/>
      <c r="J165" s="83" t="str">
        <f>IF(A165="","",IF(OR(NOT(ISNUMBER(B165)),B165&lt;2027,B165&gt;2031,B165&lt;&gt;INT(B165)),"NĂM KHÔNG HỢP LỆ",IF(COUNTIFS($A$3:$A$202,A165,$B$3:$B$202,B165)&gt;1,"TRÙNG MÃ VTVL – NĂM",IF(I165="","CHƯA CHỌN TRẠNG THÁI",IF(NOT(OR(I165="Đang xây dựng",I165="Đã hoàn thành ở đơn vị",I165="Đã thẩm định",I165="Đã được quyết định")),"TRẠNG THÁI KHÔNG HỢP LỆ",IF(COUNTIFS('[560]8'!$A$3:$A$202,A165,'[560]8'!$L$3:$L$202,"Đã kiểm chứng",'[560]8'!$M$3:$M$202,"ĐẠT")&lt;&gt;1,"C165 CHƯA ĐƯỢC XÁC NHẬN",IF(COUNTIFS(DU_BAO_5_NAM!$A$3:$A$1002,A165,DU_BAO_5_NAM!$B$3:$B$1002,B165,DU_BAO_5_NAM!$I$3:$I$1002,"ĐẠT")&lt;&gt;1,"CHƯA CÓ DỰ BÁO NĂM ĐÃ KIỂM CHỨNG",IF(OR(C165="",D165="",G165="",H165=""),"THIẾU PHƯƠNG ÁN",IF(OR(M165="THIẾU GIẢI TRÌNH",M165="THIẾU NGƯỜI CÙNG ĐƠN VỊ TÍNH",M165="C/D PHẢI TÍNH THEO NGƯỜI",M165="SỐ NGƯỜI ÂM"),"CHƯA ĐỦ CĂN CỨ",IF(I165="Đang xây dựng","ĐANG XÂY DỰNG",IF(I165="Đã hoàn thành ở đơn vị","SẴN SÀNG THẨM ĐỊNH",IF(N165="","THIẾU VĂN BẢN THẨM ĐỊNH/QUYẾT ĐỊNH",IF(I165="Đã thẩm định","ĐÃ THẨM ĐỊNH","ĐÃ QUYẾT ĐỊNH")))))))))))))</f>
        <v/>
      </c>
      <c r="K165" s="86" t="str">
        <f>IF(A165="","",IFERROR(IF(INDEX('8. C3_NhuCau'!$G$3:$G$202,MATCH(A165,'8. C3_NhuCau'!$A$3:$A$202,0))="","",INDEX('8. C3_NhuCau'!$G$3:$G$202,MATCH(A165,'8. C3_NhuCau'!$A$3:$A$202,0))),""))</f>
        <v/>
      </c>
      <c r="L165" s="83" t="str">
        <f>IF(A165="","",IFERROR(IF(INDEX('8. C3_NhuCau'!$J$3:$J$202,MATCH(A165,'8. C3_NhuCau'!$A$3:$A$202,0))="","",INDEX('8. C3_NhuCau'!$J$3:$J$202,MATCH(A165,'8. C3_NhuCau'!$A$3:$A$202,0))),""))</f>
        <v/>
      </c>
      <c r="M165" s="126" t="str">
        <f t="shared" si="5"/>
        <v/>
      </c>
      <c r="N165" s="127"/>
    </row>
    <row r="166" spans="1:14" ht="18.75">
      <c r="A166" s="81"/>
      <c r="B166" s="81"/>
      <c r="C166" s="83" t="str">
        <f>IF(A166="","",IF(COUNTIFS(DU_BAO_5_NAM!$A$3:$A$1002,A166,DU_BAO_5_NAM!$B$3:$B$1002,B166,DU_BAO_5_NAM!$I$3:$I$1002,"ĐẠT")=1,SUMIFS(DU_BAO_5_NAM!$H$3:$H$1002,DU_BAO_5_NAM!$A$3:$A$1002,A166,DU_BAO_5_NAM!$B$3:$B$1002,B166,DU_BAO_5_NAM!$I$3:$I$1002,"ĐẠT"),""))</f>
        <v/>
      </c>
      <c r="D166" s="81"/>
      <c r="E166" s="81"/>
      <c r="F166" s="81"/>
      <c r="G166" s="81"/>
      <c r="H166" s="81"/>
      <c r="I166" s="81"/>
      <c r="J166" s="83" t="str">
        <f>IF(A166="","",IF(OR(NOT(ISNUMBER(B166)),B166&lt;2027,B166&gt;2031,B166&lt;&gt;INT(B166)),"NĂM KHÔNG HỢP LỆ",IF(COUNTIFS($A$3:$A$202,A166,$B$3:$B$202,B166)&gt;1,"TRÙNG MÃ VTVL – NĂM",IF(I166="","CHƯA CHỌN TRẠNG THÁI",IF(NOT(OR(I166="Đang xây dựng",I166="Đã hoàn thành ở đơn vị",I166="Đã thẩm định",I166="Đã được quyết định")),"TRẠNG THÁI KHÔNG HỢP LỆ",IF(COUNTIFS('[561]8'!$A$3:$A$202,A166,'[561]8'!$L$3:$L$202,"Đã kiểm chứng",'[561]8'!$M$3:$M$202,"ĐẠT")&lt;&gt;1,"C166 CHƯA ĐƯỢC XÁC NHẬN",IF(COUNTIFS(DU_BAO_5_NAM!$A$3:$A$1002,A166,DU_BAO_5_NAM!$B$3:$B$1002,B166,DU_BAO_5_NAM!$I$3:$I$1002,"ĐẠT")&lt;&gt;1,"CHƯA CÓ DỰ BÁO NĂM ĐÃ KIỂM CHỨNG",IF(OR(C166="",D166="",G166="",H166=""),"THIẾU PHƯƠNG ÁN",IF(OR(M166="THIẾU GIẢI TRÌNH",M166="THIẾU NGƯỜI CÙNG ĐƠN VỊ TÍNH",M166="C/D PHẢI TÍNH THEO NGƯỜI",M166="SỐ NGƯỜI ÂM"),"CHƯA ĐỦ CĂN CỨ",IF(I166="Đang xây dựng","ĐANG XÂY DỰNG",IF(I166="Đã hoàn thành ở đơn vị","SẴN SÀNG THẨM ĐỊNH",IF(N166="","THIẾU VĂN BẢN THẨM ĐỊNH/QUYẾT ĐỊNH",IF(I166="Đã thẩm định","ĐÃ THẨM ĐỊNH","ĐÃ QUYẾT ĐỊNH")))))))))))))</f>
        <v/>
      </c>
      <c r="K166" s="86" t="str">
        <f>IF(A166="","",IFERROR(IF(INDEX('8. C3_NhuCau'!$G$3:$G$202,MATCH(A166,'8. C3_NhuCau'!$A$3:$A$202,0))="","",INDEX('8. C3_NhuCau'!$G$3:$G$202,MATCH(A166,'8. C3_NhuCau'!$A$3:$A$202,0))),""))</f>
        <v/>
      </c>
      <c r="L166" s="83" t="str">
        <f>IF(A166="","",IFERROR(IF(INDEX('8. C3_NhuCau'!$J$3:$J$202,MATCH(A166,'8. C3_NhuCau'!$A$3:$A$202,0))="","",INDEX('8. C3_NhuCau'!$J$3:$J$202,MATCH(A166,'8. C3_NhuCau'!$A$3:$A$202,0))),""))</f>
        <v/>
      </c>
      <c r="M166" s="126" t="str">
        <f t="shared" si="5"/>
        <v/>
      </c>
      <c r="N166" s="127"/>
    </row>
    <row r="167" spans="1:14" ht="18.75">
      <c r="A167" s="81"/>
      <c r="B167" s="81"/>
      <c r="C167" s="83" t="str">
        <f>IF(A167="","",IF(COUNTIFS(DU_BAO_5_NAM!$A$3:$A$1002,A167,DU_BAO_5_NAM!$B$3:$B$1002,B167,DU_BAO_5_NAM!$I$3:$I$1002,"ĐẠT")=1,SUMIFS(DU_BAO_5_NAM!$H$3:$H$1002,DU_BAO_5_NAM!$A$3:$A$1002,A167,DU_BAO_5_NAM!$B$3:$B$1002,B167,DU_BAO_5_NAM!$I$3:$I$1002,"ĐẠT"),""))</f>
        <v/>
      </c>
      <c r="D167" s="81"/>
      <c r="E167" s="81"/>
      <c r="F167" s="81"/>
      <c r="G167" s="81"/>
      <c r="H167" s="81"/>
      <c r="I167" s="81"/>
      <c r="J167" s="83" t="str">
        <f>IF(A167="","",IF(OR(NOT(ISNUMBER(B167)),B167&lt;2027,B167&gt;2031,B167&lt;&gt;INT(B167)),"NĂM KHÔNG HỢP LỆ",IF(COUNTIFS($A$3:$A$202,A167,$B$3:$B$202,B167)&gt;1,"TRÙNG MÃ VTVL – NĂM",IF(I167="","CHƯA CHỌN TRẠNG THÁI",IF(NOT(OR(I167="Đang xây dựng",I167="Đã hoàn thành ở đơn vị",I167="Đã thẩm định",I167="Đã được quyết định")),"TRẠNG THÁI KHÔNG HỢP LỆ",IF(COUNTIFS('[562]8'!$A$3:$A$202,A167,'[562]8'!$L$3:$L$202,"Đã kiểm chứng",'[562]8'!$M$3:$M$202,"ĐẠT")&lt;&gt;1,"C167 CHƯA ĐƯỢC XÁC NHẬN",IF(COUNTIFS(DU_BAO_5_NAM!$A$3:$A$1002,A167,DU_BAO_5_NAM!$B$3:$B$1002,B167,DU_BAO_5_NAM!$I$3:$I$1002,"ĐẠT")&lt;&gt;1,"CHƯA CÓ DỰ BÁO NĂM ĐÃ KIỂM CHỨNG",IF(OR(C167="",D167="",G167="",H167=""),"THIẾU PHƯƠNG ÁN",IF(OR(M167="THIẾU GIẢI TRÌNH",M167="THIẾU NGƯỜI CÙNG ĐƠN VỊ TÍNH",M167="C/D PHẢI TÍNH THEO NGƯỜI",M167="SỐ NGƯỜI ÂM"),"CHƯA ĐỦ CĂN CỨ",IF(I167="Đang xây dựng","ĐANG XÂY DỰNG",IF(I167="Đã hoàn thành ở đơn vị","SẴN SÀNG THẨM ĐỊNH",IF(N167="","THIẾU VĂN BẢN THẨM ĐỊNH/QUYẾT ĐỊNH",IF(I167="Đã thẩm định","ĐÃ THẨM ĐỊNH","ĐÃ QUYẾT ĐỊNH")))))))))))))</f>
        <v/>
      </c>
      <c r="K167" s="86" t="str">
        <f>IF(A167="","",IFERROR(IF(INDEX('8. C3_NhuCau'!$G$3:$G$202,MATCH(A167,'8. C3_NhuCau'!$A$3:$A$202,0))="","",INDEX('8. C3_NhuCau'!$G$3:$G$202,MATCH(A167,'8. C3_NhuCau'!$A$3:$A$202,0))),""))</f>
        <v/>
      </c>
      <c r="L167" s="83" t="str">
        <f>IF(A167="","",IFERROR(IF(INDEX('8. C3_NhuCau'!$J$3:$J$202,MATCH(A167,'8. C3_NhuCau'!$A$3:$A$202,0))="","",INDEX('8. C3_NhuCau'!$J$3:$J$202,MATCH(A167,'8. C3_NhuCau'!$A$3:$A$202,0))),""))</f>
        <v/>
      </c>
      <c r="M167" s="126" t="str">
        <f t="shared" si="5"/>
        <v/>
      </c>
      <c r="N167" s="127"/>
    </row>
    <row r="168" spans="1:14" ht="18.75">
      <c r="A168" s="81"/>
      <c r="B168" s="81"/>
      <c r="C168" s="83" t="str">
        <f>IF(A168="","",IF(COUNTIFS(DU_BAO_5_NAM!$A$3:$A$1002,A168,DU_BAO_5_NAM!$B$3:$B$1002,B168,DU_BAO_5_NAM!$I$3:$I$1002,"ĐẠT")=1,SUMIFS(DU_BAO_5_NAM!$H$3:$H$1002,DU_BAO_5_NAM!$A$3:$A$1002,A168,DU_BAO_5_NAM!$B$3:$B$1002,B168,DU_BAO_5_NAM!$I$3:$I$1002,"ĐẠT"),""))</f>
        <v/>
      </c>
      <c r="D168" s="81"/>
      <c r="E168" s="81"/>
      <c r="F168" s="81"/>
      <c r="G168" s="81"/>
      <c r="H168" s="81"/>
      <c r="I168" s="81"/>
      <c r="J168" s="83" t="str">
        <f>IF(A168="","",IF(OR(NOT(ISNUMBER(B168)),B168&lt;2027,B168&gt;2031,B168&lt;&gt;INT(B168)),"NĂM KHÔNG HỢP LỆ",IF(COUNTIFS($A$3:$A$202,A168,$B$3:$B$202,B168)&gt;1,"TRÙNG MÃ VTVL – NĂM",IF(I168="","CHƯA CHỌN TRẠNG THÁI",IF(NOT(OR(I168="Đang xây dựng",I168="Đã hoàn thành ở đơn vị",I168="Đã thẩm định",I168="Đã được quyết định")),"TRẠNG THÁI KHÔNG HỢP LỆ",IF(COUNTIFS('[563]8'!$A$3:$A$202,A168,'[563]8'!$L$3:$L$202,"Đã kiểm chứng",'[563]8'!$M$3:$M$202,"ĐẠT")&lt;&gt;1,"C168 CHƯA ĐƯỢC XÁC NHẬN",IF(COUNTIFS(DU_BAO_5_NAM!$A$3:$A$1002,A168,DU_BAO_5_NAM!$B$3:$B$1002,B168,DU_BAO_5_NAM!$I$3:$I$1002,"ĐẠT")&lt;&gt;1,"CHƯA CÓ DỰ BÁO NĂM ĐÃ KIỂM CHỨNG",IF(OR(C168="",D168="",G168="",H168=""),"THIẾU PHƯƠNG ÁN",IF(OR(M168="THIẾU GIẢI TRÌNH",M168="THIẾU NGƯỜI CÙNG ĐƠN VỊ TÍNH",M168="C/D PHẢI TÍNH THEO NGƯỜI",M168="SỐ NGƯỜI ÂM"),"CHƯA ĐỦ CĂN CỨ",IF(I168="Đang xây dựng","ĐANG XÂY DỰNG",IF(I168="Đã hoàn thành ở đơn vị","SẴN SÀNG THẨM ĐỊNH",IF(N168="","THIẾU VĂN BẢN THẨM ĐỊNH/QUYẾT ĐỊNH",IF(I168="Đã thẩm định","ĐÃ THẨM ĐỊNH","ĐÃ QUYẾT ĐỊNH")))))))))))))</f>
        <v/>
      </c>
      <c r="K168" s="86" t="str">
        <f>IF(A168="","",IFERROR(IF(INDEX('8. C3_NhuCau'!$G$3:$G$202,MATCH(A168,'8. C3_NhuCau'!$A$3:$A$202,0))="","",INDEX('8. C3_NhuCau'!$G$3:$G$202,MATCH(A168,'8. C3_NhuCau'!$A$3:$A$202,0))),""))</f>
        <v/>
      </c>
      <c r="L168" s="83" t="str">
        <f>IF(A168="","",IFERROR(IF(INDEX('8. C3_NhuCau'!$J$3:$J$202,MATCH(A168,'8. C3_NhuCau'!$A$3:$A$202,0))="","",INDEX('8. C3_NhuCau'!$J$3:$J$202,MATCH(A168,'8. C3_NhuCau'!$A$3:$A$202,0))),""))</f>
        <v/>
      </c>
      <c r="M168" s="126" t="str">
        <f t="shared" si="5"/>
        <v/>
      </c>
      <c r="N168" s="127"/>
    </row>
    <row r="169" spans="1:14" ht="18.75">
      <c r="A169" s="81"/>
      <c r="B169" s="81"/>
      <c r="C169" s="83" t="str">
        <f>IF(A169="","",IF(COUNTIFS(DU_BAO_5_NAM!$A$3:$A$1002,A169,DU_BAO_5_NAM!$B$3:$B$1002,B169,DU_BAO_5_NAM!$I$3:$I$1002,"ĐẠT")=1,SUMIFS(DU_BAO_5_NAM!$H$3:$H$1002,DU_BAO_5_NAM!$A$3:$A$1002,A169,DU_BAO_5_NAM!$B$3:$B$1002,B169,DU_BAO_5_NAM!$I$3:$I$1002,"ĐẠT"),""))</f>
        <v/>
      </c>
      <c r="D169" s="81"/>
      <c r="E169" s="81"/>
      <c r="F169" s="81"/>
      <c r="G169" s="81"/>
      <c r="H169" s="81"/>
      <c r="I169" s="81"/>
      <c r="J169" s="83" t="str">
        <f>IF(A169="","",IF(OR(NOT(ISNUMBER(B169)),B169&lt;2027,B169&gt;2031,B169&lt;&gt;INT(B169)),"NĂM KHÔNG HỢP LỆ",IF(COUNTIFS($A$3:$A$202,A169,$B$3:$B$202,B169)&gt;1,"TRÙNG MÃ VTVL – NĂM",IF(I169="","CHƯA CHỌN TRẠNG THÁI",IF(NOT(OR(I169="Đang xây dựng",I169="Đã hoàn thành ở đơn vị",I169="Đã thẩm định",I169="Đã được quyết định")),"TRẠNG THÁI KHÔNG HỢP LỆ",IF(COUNTIFS('[564]8'!$A$3:$A$202,A169,'[564]8'!$L$3:$L$202,"Đã kiểm chứng",'[564]8'!$M$3:$M$202,"ĐẠT")&lt;&gt;1,"C169 CHƯA ĐƯỢC XÁC NHẬN",IF(COUNTIFS(DU_BAO_5_NAM!$A$3:$A$1002,A169,DU_BAO_5_NAM!$B$3:$B$1002,B169,DU_BAO_5_NAM!$I$3:$I$1002,"ĐẠT")&lt;&gt;1,"CHƯA CÓ DỰ BÁO NĂM ĐÃ KIỂM CHỨNG",IF(OR(C169="",D169="",G169="",H169=""),"THIẾU PHƯƠNG ÁN",IF(OR(M169="THIẾU GIẢI TRÌNH",M169="THIẾU NGƯỜI CÙNG ĐƠN VỊ TÍNH",M169="C/D PHẢI TÍNH THEO NGƯỜI",M169="SỐ NGƯỜI ÂM"),"CHƯA ĐỦ CĂN CỨ",IF(I169="Đang xây dựng","ĐANG XÂY DỰNG",IF(I169="Đã hoàn thành ở đơn vị","SẴN SÀNG THẨM ĐỊNH",IF(N169="","THIẾU VĂN BẢN THẨM ĐỊNH/QUYẾT ĐỊNH",IF(I169="Đã thẩm định","ĐÃ THẨM ĐỊNH","ĐÃ QUYẾT ĐỊNH")))))))))))))</f>
        <v/>
      </c>
      <c r="K169" s="86" t="str">
        <f>IF(A169="","",IFERROR(IF(INDEX('8. C3_NhuCau'!$G$3:$G$202,MATCH(A169,'8. C3_NhuCau'!$A$3:$A$202,0))="","",INDEX('8. C3_NhuCau'!$G$3:$G$202,MATCH(A169,'8. C3_NhuCau'!$A$3:$A$202,0))),""))</f>
        <v/>
      </c>
      <c r="L169" s="83" t="str">
        <f>IF(A169="","",IFERROR(IF(INDEX('8. C3_NhuCau'!$J$3:$J$202,MATCH(A169,'8. C3_NhuCau'!$A$3:$A$202,0))="","",INDEX('8. C3_NhuCau'!$J$3:$J$202,MATCH(A169,'8. C3_NhuCau'!$A$3:$A$202,0))),""))</f>
        <v/>
      </c>
      <c r="M169" s="126" t="str">
        <f t="shared" si="5"/>
        <v/>
      </c>
      <c r="N169" s="127"/>
    </row>
    <row r="170" spans="1:14" ht="18.75">
      <c r="A170" s="81"/>
      <c r="B170" s="81"/>
      <c r="C170" s="83" t="str">
        <f>IF(A170="","",IF(COUNTIFS(DU_BAO_5_NAM!$A$3:$A$1002,A170,DU_BAO_5_NAM!$B$3:$B$1002,B170,DU_BAO_5_NAM!$I$3:$I$1002,"ĐẠT")=1,SUMIFS(DU_BAO_5_NAM!$H$3:$H$1002,DU_BAO_5_NAM!$A$3:$A$1002,A170,DU_BAO_5_NAM!$B$3:$B$1002,B170,DU_BAO_5_NAM!$I$3:$I$1002,"ĐẠT"),""))</f>
        <v/>
      </c>
      <c r="D170" s="81"/>
      <c r="E170" s="81"/>
      <c r="F170" s="81"/>
      <c r="G170" s="81"/>
      <c r="H170" s="81"/>
      <c r="I170" s="81"/>
      <c r="J170" s="83" t="str">
        <f>IF(A170="","",IF(OR(NOT(ISNUMBER(B170)),B170&lt;2027,B170&gt;2031,B170&lt;&gt;INT(B170)),"NĂM KHÔNG HỢP LỆ",IF(COUNTIFS($A$3:$A$202,A170,$B$3:$B$202,B170)&gt;1,"TRÙNG MÃ VTVL – NĂM",IF(I170="","CHƯA CHỌN TRẠNG THÁI",IF(NOT(OR(I170="Đang xây dựng",I170="Đã hoàn thành ở đơn vị",I170="Đã thẩm định",I170="Đã được quyết định")),"TRẠNG THÁI KHÔNG HỢP LỆ",IF(COUNTIFS('[565]8'!$A$3:$A$202,A170,'[565]8'!$L$3:$L$202,"Đã kiểm chứng",'[565]8'!$M$3:$M$202,"ĐẠT")&lt;&gt;1,"C170 CHƯA ĐƯỢC XÁC NHẬN",IF(COUNTIFS(DU_BAO_5_NAM!$A$3:$A$1002,A170,DU_BAO_5_NAM!$B$3:$B$1002,B170,DU_BAO_5_NAM!$I$3:$I$1002,"ĐẠT")&lt;&gt;1,"CHƯA CÓ DỰ BÁO NĂM ĐÃ KIỂM CHỨNG",IF(OR(C170="",D170="",G170="",H170=""),"THIẾU PHƯƠNG ÁN",IF(OR(M170="THIẾU GIẢI TRÌNH",M170="THIẾU NGƯỜI CÙNG ĐƠN VỊ TÍNH",M170="C/D PHẢI TÍNH THEO NGƯỜI",M170="SỐ NGƯỜI ÂM"),"CHƯA ĐỦ CĂN CỨ",IF(I170="Đang xây dựng","ĐANG XÂY DỰNG",IF(I170="Đã hoàn thành ở đơn vị","SẴN SÀNG THẨM ĐỊNH",IF(N170="","THIẾU VĂN BẢN THẨM ĐỊNH/QUYẾT ĐỊNH",IF(I170="Đã thẩm định","ĐÃ THẨM ĐỊNH","ĐÃ QUYẾT ĐỊNH")))))))))))))</f>
        <v/>
      </c>
      <c r="K170" s="86" t="str">
        <f>IF(A170="","",IFERROR(IF(INDEX('8. C3_NhuCau'!$G$3:$G$202,MATCH(A170,'8. C3_NhuCau'!$A$3:$A$202,0))="","",INDEX('8. C3_NhuCau'!$G$3:$G$202,MATCH(A170,'8. C3_NhuCau'!$A$3:$A$202,0))),""))</f>
        <v/>
      </c>
      <c r="L170" s="83" t="str">
        <f>IF(A170="","",IFERROR(IF(INDEX('8. C3_NhuCau'!$J$3:$J$202,MATCH(A170,'8. C3_NhuCau'!$A$3:$A$202,0))="","",INDEX('8. C3_NhuCau'!$J$3:$J$202,MATCH(A170,'8. C3_NhuCau'!$A$3:$A$202,0))),""))</f>
        <v/>
      </c>
      <c r="M170" s="126" t="str">
        <f t="shared" si="5"/>
        <v/>
      </c>
      <c r="N170" s="127"/>
    </row>
    <row r="171" spans="1:14" ht="18.75">
      <c r="A171" s="81"/>
      <c r="B171" s="81"/>
      <c r="C171" s="83" t="str">
        <f>IF(A171="","",IF(COUNTIFS(DU_BAO_5_NAM!$A$3:$A$1002,A171,DU_BAO_5_NAM!$B$3:$B$1002,B171,DU_BAO_5_NAM!$I$3:$I$1002,"ĐẠT")=1,SUMIFS(DU_BAO_5_NAM!$H$3:$H$1002,DU_BAO_5_NAM!$A$3:$A$1002,A171,DU_BAO_5_NAM!$B$3:$B$1002,B171,DU_BAO_5_NAM!$I$3:$I$1002,"ĐẠT"),""))</f>
        <v/>
      </c>
      <c r="D171" s="81"/>
      <c r="E171" s="81"/>
      <c r="F171" s="81"/>
      <c r="G171" s="81"/>
      <c r="H171" s="81"/>
      <c r="I171" s="81"/>
      <c r="J171" s="83" t="str">
        <f>IF(A171="","",IF(OR(NOT(ISNUMBER(B171)),B171&lt;2027,B171&gt;2031,B171&lt;&gt;INT(B171)),"NĂM KHÔNG HỢP LỆ",IF(COUNTIFS($A$3:$A$202,A171,$B$3:$B$202,B171)&gt;1,"TRÙNG MÃ VTVL – NĂM",IF(I171="","CHƯA CHỌN TRẠNG THÁI",IF(NOT(OR(I171="Đang xây dựng",I171="Đã hoàn thành ở đơn vị",I171="Đã thẩm định",I171="Đã được quyết định")),"TRẠNG THÁI KHÔNG HỢP LỆ",IF(COUNTIFS('[566]8'!$A$3:$A$202,A171,'[566]8'!$L$3:$L$202,"Đã kiểm chứng",'[566]8'!$M$3:$M$202,"ĐẠT")&lt;&gt;1,"C171 CHƯA ĐƯỢC XÁC NHẬN",IF(COUNTIFS(DU_BAO_5_NAM!$A$3:$A$1002,A171,DU_BAO_5_NAM!$B$3:$B$1002,B171,DU_BAO_5_NAM!$I$3:$I$1002,"ĐẠT")&lt;&gt;1,"CHƯA CÓ DỰ BÁO NĂM ĐÃ KIỂM CHỨNG",IF(OR(C171="",D171="",G171="",H171=""),"THIẾU PHƯƠNG ÁN",IF(OR(M171="THIẾU GIẢI TRÌNH",M171="THIẾU NGƯỜI CÙNG ĐƠN VỊ TÍNH",M171="C/D PHẢI TÍNH THEO NGƯỜI",M171="SỐ NGƯỜI ÂM"),"CHƯA ĐỦ CĂN CỨ",IF(I171="Đang xây dựng","ĐANG XÂY DỰNG",IF(I171="Đã hoàn thành ở đơn vị","SẴN SÀNG THẨM ĐỊNH",IF(N171="","THIẾU VĂN BẢN THẨM ĐỊNH/QUYẾT ĐỊNH",IF(I171="Đã thẩm định","ĐÃ THẨM ĐỊNH","ĐÃ QUYẾT ĐỊNH")))))))))))))</f>
        <v/>
      </c>
      <c r="K171" s="86" t="str">
        <f>IF(A171="","",IFERROR(IF(INDEX('8. C3_NhuCau'!$G$3:$G$202,MATCH(A171,'8. C3_NhuCau'!$A$3:$A$202,0))="","",INDEX('8. C3_NhuCau'!$G$3:$G$202,MATCH(A171,'8. C3_NhuCau'!$A$3:$A$202,0))),""))</f>
        <v/>
      </c>
      <c r="L171" s="83" t="str">
        <f>IF(A171="","",IFERROR(IF(INDEX('8. C3_NhuCau'!$J$3:$J$202,MATCH(A171,'8. C3_NhuCau'!$A$3:$A$202,0))="","",INDEX('8. C3_NhuCau'!$J$3:$J$202,MATCH(A171,'8. C3_NhuCau'!$A$3:$A$202,0))),""))</f>
        <v/>
      </c>
      <c r="M171" s="126" t="str">
        <f t="shared" si="5"/>
        <v/>
      </c>
      <c r="N171" s="127"/>
    </row>
    <row r="172" spans="1:14" ht="18.75">
      <c r="A172" s="81"/>
      <c r="B172" s="81"/>
      <c r="C172" s="83" t="str">
        <f>IF(A172="","",IF(COUNTIFS(DU_BAO_5_NAM!$A$3:$A$1002,A172,DU_BAO_5_NAM!$B$3:$B$1002,B172,DU_BAO_5_NAM!$I$3:$I$1002,"ĐẠT")=1,SUMIFS(DU_BAO_5_NAM!$H$3:$H$1002,DU_BAO_5_NAM!$A$3:$A$1002,A172,DU_BAO_5_NAM!$B$3:$B$1002,B172,DU_BAO_5_NAM!$I$3:$I$1002,"ĐẠT"),""))</f>
        <v/>
      </c>
      <c r="D172" s="81"/>
      <c r="E172" s="81"/>
      <c r="F172" s="81"/>
      <c r="G172" s="81"/>
      <c r="H172" s="81"/>
      <c r="I172" s="81"/>
      <c r="J172" s="83" t="str">
        <f>IF(A172="","",IF(OR(NOT(ISNUMBER(B172)),B172&lt;2027,B172&gt;2031,B172&lt;&gt;INT(B172)),"NĂM KHÔNG HỢP LỆ",IF(COUNTIFS($A$3:$A$202,A172,$B$3:$B$202,B172)&gt;1,"TRÙNG MÃ VTVL – NĂM",IF(I172="","CHƯA CHỌN TRẠNG THÁI",IF(NOT(OR(I172="Đang xây dựng",I172="Đã hoàn thành ở đơn vị",I172="Đã thẩm định",I172="Đã được quyết định")),"TRẠNG THÁI KHÔNG HỢP LỆ",IF(COUNTIFS('[567]8'!$A$3:$A$202,A172,'[567]8'!$L$3:$L$202,"Đã kiểm chứng",'[567]8'!$M$3:$M$202,"ĐẠT")&lt;&gt;1,"C172 CHƯA ĐƯỢC XÁC NHẬN",IF(COUNTIFS(DU_BAO_5_NAM!$A$3:$A$1002,A172,DU_BAO_5_NAM!$B$3:$B$1002,B172,DU_BAO_5_NAM!$I$3:$I$1002,"ĐẠT")&lt;&gt;1,"CHƯA CÓ DỰ BÁO NĂM ĐÃ KIỂM CHỨNG",IF(OR(C172="",D172="",G172="",H172=""),"THIẾU PHƯƠNG ÁN",IF(OR(M172="THIẾU GIẢI TRÌNH",M172="THIẾU NGƯỜI CÙNG ĐƠN VỊ TÍNH",M172="C/D PHẢI TÍNH THEO NGƯỜI",M172="SỐ NGƯỜI ÂM"),"CHƯA ĐỦ CĂN CỨ",IF(I172="Đang xây dựng","ĐANG XÂY DỰNG",IF(I172="Đã hoàn thành ở đơn vị","SẴN SÀNG THẨM ĐỊNH",IF(N172="","THIẾU VĂN BẢN THẨM ĐỊNH/QUYẾT ĐỊNH",IF(I172="Đã thẩm định","ĐÃ THẨM ĐỊNH","ĐÃ QUYẾT ĐỊNH")))))))))))))</f>
        <v/>
      </c>
      <c r="K172" s="86" t="str">
        <f>IF(A172="","",IFERROR(IF(INDEX('8. C3_NhuCau'!$G$3:$G$202,MATCH(A172,'8. C3_NhuCau'!$A$3:$A$202,0))="","",INDEX('8. C3_NhuCau'!$G$3:$G$202,MATCH(A172,'8. C3_NhuCau'!$A$3:$A$202,0))),""))</f>
        <v/>
      </c>
      <c r="L172" s="83" t="str">
        <f>IF(A172="","",IFERROR(IF(INDEX('8. C3_NhuCau'!$J$3:$J$202,MATCH(A172,'8. C3_NhuCau'!$A$3:$A$202,0))="","",INDEX('8. C3_NhuCau'!$J$3:$J$202,MATCH(A172,'8. C3_NhuCau'!$A$3:$A$202,0))),""))</f>
        <v/>
      </c>
      <c r="M172" s="126" t="str">
        <f t="shared" si="5"/>
        <v/>
      </c>
      <c r="N172" s="127"/>
    </row>
    <row r="173" spans="1:14" ht="18.75">
      <c r="A173" s="81"/>
      <c r="B173" s="81"/>
      <c r="C173" s="83" t="str">
        <f>IF(A173="","",IF(COUNTIFS(DU_BAO_5_NAM!$A$3:$A$1002,A173,DU_BAO_5_NAM!$B$3:$B$1002,B173,DU_BAO_5_NAM!$I$3:$I$1002,"ĐẠT")=1,SUMIFS(DU_BAO_5_NAM!$H$3:$H$1002,DU_BAO_5_NAM!$A$3:$A$1002,A173,DU_BAO_5_NAM!$B$3:$B$1002,B173,DU_BAO_5_NAM!$I$3:$I$1002,"ĐẠT"),""))</f>
        <v/>
      </c>
      <c r="D173" s="81"/>
      <c r="E173" s="81"/>
      <c r="F173" s="81"/>
      <c r="G173" s="81"/>
      <c r="H173" s="81"/>
      <c r="I173" s="81"/>
      <c r="J173" s="83" t="str">
        <f>IF(A173="","",IF(OR(NOT(ISNUMBER(B173)),B173&lt;2027,B173&gt;2031,B173&lt;&gt;INT(B173)),"NĂM KHÔNG HỢP LỆ",IF(COUNTIFS($A$3:$A$202,A173,$B$3:$B$202,B173)&gt;1,"TRÙNG MÃ VTVL – NĂM",IF(I173="","CHƯA CHỌN TRẠNG THÁI",IF(NOT(OR(I173="Đang xây dựng",I173="Đã hoàn thành ở đơn vị",I173="Đã thẩm định",I173="Đã được quyết định")),"TRẠNG THÁI KHÔNG HỢP LỆ",IF(COUNTIFS('[568]8'!$A$3:$A$202,A173,'[568]8'!$L$3:$L$202,"Đã kiểm chứng",'[568]8'!$M$3:$M$202,"ĐẠT")&lt;&gt;1,"C173 CHƯA ĐƯỢC XÁC NHẬN",IF(COUNTIFS(DU_BAO_5_NAM!$A$3:$A$1002,A173,DU_BAO_5_NAM!$B$3:$B$1002,B173,DU_BAO_5_NAM!$I$3:$I$1002,"ĐẠT")&lt;&gt;1,"CHƯA CÓ DỰ BÁO NĂM ĐÃ KIỂM CHỨNG",IF(OR(C173="",D173="",G173="",H173=""),"THIẾU PHƯƠNG ÁN",IF(OR(M173="THIẾU GIẢI TRÌNH",M173="THIẾU NGƯỜI CÙNG ĐƠN VỊ TÍNH",M173="C/D PHẢI TÍNH THEO NGƯỜI",M173="SỐ NGƯỜI ÂM"),"CHƯA ĐỦ CĂN CỨ",IF(I173="Đang xây dựng","ĐANG XÂY DỰNG",IF(I173="Đã hoàn thành ở đơn vị","SẴN SÀNG THẨM ĐỊNH",IF(N173="","THIẾU VĂN BẢN THẨM ĐỊNH/QUYẾT ĐỊNH",IF(I173="Đã thẩm định","ĐÃ THẨM ĐỊNH","ĐÃ QUYẾT ĐỊNH")))))))))))))</f>
        <v/>
      </c>
      <c r="K173" s="86" t="str">
        <f>IF(A173="","",IFERROR(IF(INDEX('8. C3_NhuCau'!$G$3:$G$202,MATCH(A173,'8. C3_NhuCau'!$A$3:$A$202,0))="","",INDEX('8. C3_NhuCau'!$G$3:$G$202,MATCH(A173,'8. C3_NhuCau'!$A$3:$A$202,0))),""))</f>
        <v/>
      </c>
      <c r="L173" s="83" t="str">
        <f>IF(A173="","",IFERROR(IF(INDEX('8. C3_NhuCau'!$J$3:$J$202,MATCH(A173,'8. C3_NhuCau'!$A$3:$A$202,0))="","",INDEX('8. C3_NhuCau'!$J$3:$J$202,MATCH(A173,'8. C3_NhuCau'!$A$3:$A$202,0))),""))</f>
        <v/>
      </c>
      <c r="M173" s="126" t="str">
        <f t="shared" si="5"/>
        <v/>
      </c>
      <c r="N173" s="127"/>
    </row>
    <row r="174" spans="1:14" ht="18.75">
      <c r="A174" s="81"/>
      <c r="B174" s="81"/>
      <c r="C174" s="83" t="str">
        <f>IF(A174="","",IF(COUNTIFS(DU_BAO_5_NAM!$A$3:$A$1002,A174,DU_BAO_5_NAM!$B$3:$B$1002,B174,DU_BAO_5_NAM!$I$3:$I$1002,"ĐẠT")=1,SUMIFS(DU_BAO_5_NAM!$H$3:$H$1002,DU_BAO_5_NAM!$A$3:$A$1002,A174,DU_BAO_5_NAM!$B$3:$B$1002,B174,DU_BAO_5_NAM!$I$3:$I$1002,"ĐẠT"),""))</f>
        <v/>
      </c>
      <c r="D174" s="81"/>
      <c r="E174" s="81"/>
      <c r="F174" s="81"/>
      <c r="G174" s="81"/>
      <c r="H174" s="81"/>
      <c r="I174" s="81"/>
      <c r="J174" s="83" t="str">
        <f>IF(A174="","",IF(OR(NOT(ISNUMBER(B174)),B174&lt;2027,B174&gt;2031,B174&lt;&gt;INT(B174)),"NĂM KHÔNG HỢP LỆ",IF(COUNTIFS($A$3:$A$202,A174,$B$3:$B$202,B174)&gt;1,"TRÙNG MÃ VTVL – NĂM",IF(I174="","CHƯA CHỌN TRẠNG THÁI",IF(NOT(OR(I174="Đang xây dựng",I174="Đã hoàn thành ở đơn vị",I174="Đã thẩm định",I174="Đã được quyết định")),"TRẠNG THÁI KHÔNG HỢP LỆ",IF(COUNTIFS('[569]8'!$A$3:$A$202,A174,'[569]8'!$L$3:$L$202,"Đã kiểm chứng",'[569]8'!$M$3:$M$202,"ĐẠT")&lt;&gt;1,"C174 CHƯA ĐƯỢC XÁC NHẬN",IF(COUNTIFS(DU_BAO_5_NAM!$A$3:$A$1002,A174,DU_BAO_5_NAM!$B$3:$B$1002,B174,DU_BAO_5_NAM!$I$3:$I$1002,"ĐẠT")&lt;&gt;1,"CHƯA CÓ DỰ BÁO NĂM ĐÃ KIỂM CHỨNG",IF(OR(C174="",D174="",G174="",H174=""),"THIẾU PHƯƠNG ÁN",IF(OR(M174="THIẾU GIẢI TRÌNH",M174="THIẾU NGƯỜI CÙNG ĐƠN VỊ TÍNH",M174="C/D PHẢI TÍNH THEO NGƯỜI",M174="SỐ NGƯỜI ÂM"),"CHƯA ĐỦ CĂN CỨ",IF(I174="Đang xây dựng","ĐANG XÂY DỰNG",IF(I174="Đã hoàn thành ở đơn vị","SẴN SÀNG THẨM ĐỊNH",IF(N174="","THIẾU VĂN BẢN THẨM ĐỊNH/QUYẾT ĐỊNH",IF(I174="Đã thẩm định","ĐÃ THẨM ĐỊNH","ĐÃ QUYẾT ĐỊNH")))))))))))))</f>
        <v/>
      </c>
      <c r="K174" s="86" t="str">
        <f>IF(A174="","",IFERROR(IF(INDEX('8. C3_NhuCau'!$G$3:$G$202,MATCH(A174,'8. C3_NhuCau'!$A$3:$A$202,0))="","",INDEX('8. C3_NhuCau'!$G$3:$G$202,MATCH(A174,'8. C3_NhuCau'!$A$3:$A$202,0))),""))</f>
        <v/>
      </c>
      <c r="L174" s="83" t="str">
        <f>IF(A174="","",IFERROR(IF(INDEX('8. C3_NhuCau'!$J$3:$J$202,MATCH(A174,'8. C3_NhuCau'!$A$3:$A$202,0))="","",INDEX('8. C3_NhuCau'!$J$3:$J$202,MATCH(A174,'8. C3_NhuCau'!$A$3:$A$202,0))),""))</f>
        <v/>
      </c>
      <c r="M174" s="126" t="str">
        <f t="shared" si="5"/>
        <v/>
      </c>
      <c r="N174" s="127"/>
    </row>
    <row r="175" spans="1:14" ht="18.75">
      <c r="A175" s="81"/>
      <c r="B175" s="81"/>
      <c r="C175" s="83" t="str">
        <f>IF(A175="","",IF(COUNTIFS(DU_BAO_5_NAM!$A$3:$A$1002,A175,DU_BAO_5_NAM!$B$3:$B$1002,B175,DU_BAO_5_NAM!$I$3:$I$1002,"ĐẠT")=1,SUMIFS(DU_BAO_5_NAM!$H$3:$H$1002,DU_BAO_5_NAM!$A$3:$A$1002,A175,DU_BAO_5_NAM!$B$3:$B$1002,B175,DU_BAO_5_NAM!$I$3:$I$1002,"ĐẠT"),""))</f>
        <v/>
      </c>
      <c r="D175" s="81"/>
      <c r="E175" s="81"/>
      <c r="F175" s="81"/>
      <c r="G175" s="81"/>
      <c r="H175" s="81"/>
      <c r="I175" s="81"/>
      <c r="J175" s="83" t="str">
        <f>IF(A175="","",IF(OR(NOT(ISNUMBER(B175)),B175&lt;2027,B175&gt;2031,B175&lt;&gt;INT(B175)),"NĂM KHÔNG HỢP LỆ",IF(COUNTIFS($A$3:$A$202,A175,$B$3:$B$202,B175)&gt;1,"TRÙNG MÃ VTVL – NĂM",IF(I175="","CHƯA CHỌN TRẠNG THÁI",IF(NOT(OR(I175="Đang xây dựng",I175="Đã hoàn thành ở đơn vị",I175="Đã thẩm định",I175="Đã được quyết định")),"TRẠNG THÁI KHÔNG HỢP LỆ",IF(COUNTIFS('[570]8'!$A$3:$A$202,A175,'[570]8'!$L$3:$L$202,"Đã kiểm chứng",'[570]8'!$M$3:$M$202,"ĐẠT")&lt;&gt;1,"C175 CHƯA ĐƯỢC XÁC NHẬN",IF(COUNTIFS(DU_BAO_5_NAM!$A$3:$A$1002,A175,DU_BAO_5_NAM!$B$3:$B$1002,B175,DU_BAO_5_NAM!$I$3:$I$1002,"ĐẠT")&lt;&gt;1,"CHƯA CÓ DỰ BÁO NĂM ĐÃ KIỂM CHỨNG",IF(OR(C175="",D175="",G175="",H175=""),"THIẾU PHƯƠNG ÁN",IF(OR(M175="THIẾU GIẢI TRÌNH",M175="THIẾU NGƯỜI CÙNG ĐƠN VỊ TÍNH",M175="C/D PHẢI TÍNH THEO NGƯỜI",M175="SỐ NGƯỜI ÂM"),"CHƯA ĐỦ CĂN CỨ",IF(I175="Đang xây dựng","ĐANG XÂY DỰNG",IF(I175="Đã hoàn thành ở đơn vị","SẴN SÀNG THẨM ĐỊNH",IF(N175="","THIẾU VĂN BẢN THẨM ĐỊNH/QUYẾT ĐỊNH",IF(I175="Đã thẩm định","ĐÃ THẨM ĐỊNH","ĐÃ QUYẾT ĐỊNH")))))))))))))</f>
        <v/>
      </c>
      <c r="K175" s="86" t="str">
        <f>IF(A175="","",IFERROR(IF(INDEX('8. C3_NhuCau'!$G$3:$G$202,MATCH(A175,'8. C3_NhuCau'!$A$3:$A$202,0))="","",INDEX('8. C3_NhuCau'!$G$3:$G$202,MATCH(A175,'8. C3_NhuCau'!$A$3:$A$202,0))),""))</f>
        <v/>
      </c>
      <c r="L175" s="83" t="str">
        <f>IF(A175="","",IFERROR(IF(INDEX('8. C3_NhuCau'!$J$3:$J$202,MATCH(A175,'8. C3_NhuCau'!$A$3:$A$202,0))="","",INDEX('8. C3_NhuCau'!$J$3:$J$202,MATCH(A175,'8. C3_NhuCau'!$A$3:$A$202,0))),""))</f>
        <v/>
      </c>
      <c r="M175" s="126" t="str">
        <f t="shared" si="5"/>
        <v/>
      </c>
      <c r="N175" s="127"/>
    </row>
    <row r="176" spans="1:14" ht="18.75">
      <c r="A176" s="81"/>
      <c r="B176" s="81"/>
      <c r="C176" s="83" t="str">
        <f>IF(A176="","",IF(COUNTIFS(DU_BAO_5_NAM!$A$3:$A$1002,A176,DU_BAO_5_NAM!$B$3:$B$1002,B176,DU_BAO_5_NAM!$I$3:$I$1002,"ĐẠT")=1,SUMIFS(DU_BAO_5_NAM!$H$3:$H$1002,DU_BAO_5_NAM!$A$3:$A$1002,A176,DU_BAO_5_NAM!$B$3:$B$1002,B176,DU_BAO_5_NAM!$I$3:$I$1002,"ĐẠT"),""))</f>
        <v/>
      </c>
      <c r="D176" s="81"/>
      <c r="E176" s="81"/>
      <c r="F176" s="81"/>
      <c r="G176" s="81"/>
      <c r="H176" s="81"/>
      <c r="I176" s="81"/>
      <c r="J176" s="83" t="str">
        <f>IF(A176="","",IF(OR(NOT(ISNUMBER(B176)),B176&lt;2027,B176&gt;2031,B176&lt;&gt;INT(B176)),"NĂM KHÔNG HỢP LỆ",IF(COUNTIFS($A$3:$A$202,A176,$B$3:$B$202,B176)&gt;1,"TRÙNG MÃ VTVL – NĂM",IF(I176="","CHƯA CHỌN TRẠNG THÁI",IF(NOT(OR(I176="Đang xây dựng",I176="Đã hoàn thành ở đơn vị",I176="Đã thẩm định",I176="Đã được quyết định")),"TRẠNG THÁI KHÔNG HỢP LỆ",IF(COUNTIFS('[571]8'!$A$3:$A$202,A176,'[571]8'!$L$3:$L$202,"Đã kiểm chứng",'[571]8'!$M$3:$M$202,"ĐẠT")&lt;&gt;1,"C176 CHƯA ĐƯỢC XÁC NHẬN",IF(COUNTIFS(DU_BAO_5_NAM!$A$3:$A$1002,A176,DU_BAO_5_NAM!$B$3:$B$1002,B176,DU_BAO_5_NAM!$I$3:$I$1002,"ĐẠT")&lt;&gt;1,"CHƯA CÓ DỰ BÁO NĂM ĐÃ KIỂM CHỨNG",IF(OR(C176="",D176="",G176="",H176=""),"THIẾU PHƯƠNG ÁN",IF(OR(M176="THIẾU GIẢI TRÌNH",M176="THIẾU NGƯỜI CÙNG ĐƠN VỊ TÍNH",M176="C/D PHẢI TÍNH THEO NGƯỜI",M176="SỐ NGƯỜI ÂM"),"CHƯA ĐỦ CĂN CỨ",IF(I176="Đang xây dựng","ĐANG XÂY DỰNG",IF(I176="Đã hoàn thành ở đơn vị","SẴN SÀNG THẨM ĐỊNH",IF(N176="","THIẾU VĂN BẢN THẨM ĐỊNH/QUYẾT ĐỊNH",IF(I176="Đã thẩm định","ĐÃ THẨM ĐỊNH","ĐÃ QUYẾT ĐỊNH")))))))))))))</f>
        <v/>
      </c>
      <c r="K176" s="86" t="str">
        <f>IF(A176="","",IFERROR(IF(INDEX('8. C3_NhuCau'!$G$3:$G$202,MATCH(A176,'8. C3_NhuCau'!$A$3:$A$202,0))="","",INDEX('8. C3_NhuCau'!$G$3:$G$202,MATCH(A176,'8. C3_NhuCau'!$A$3:$A$202,0))),""))</f>
        <v/>
      </c>
      <c r="L176" s="83" t="str">
        <f>IF(A176="","",IFERROR(IF(INDEX('8. C3_NhuCau'!$J$3:$J$202,MATCH(A176,'8. C3_NhuCau'!$A$3:$A$202,0))="","",INDEX('8. C3_NhuCau'!$J$3:$J$202,MATCH(A176,'8. C3_NhuCau'!$A$3:$A$202,0))),""))</f>
        <v/>
      </c>
      <c r="M176" s="126" t="str">
        <f t="shared" si="5"/>
        <v/>
      </c>
      <c r="N176" s="127"/>
    </row>
    <row r="177" spans="1:14" ht="18.75">
      <c r="A177" s="81"/>
      <c r="B177" s="81"/>
      <c r="C177" s="83" t="str">
        <f>IF(A177="","",IF(COUNTIFS(DU_BAO_5_NAM!$A$3:$A$1002,A177,DU_BAO_5_NAM!$B$3:$B$1002,B177,DU_BAO_5_NAM!$I$3:$I$1002,"ĐẠT")=1,SUMIFS(DU_BAO_5_NAM!$H$3:$H$1002,DU_BAO_5_NAM!$A$3:$A$1002,A177,DU_BAO_5_NAM!$B$3:$B$1002,B177,DU_BAO_5_NAM!$I$3:$I$1002,"ĐẠT"),""))</f>
        <v/>
      </c>
      <c r="D177" s="81"/>
      <c r="E177" s="81"/>
      <c r="F177" s="81"/>
      <c r="G177" s="81"/>
      <c r="H177" s="81"/>
      <c r="I177" s="81"/>
      <c r="J177" s="83" t="str">
        <f>IF(A177="","",IF(OR(NOT(ISNUMBER(B177)),B177&lt;2027,B177&gt;2031,B177&lt;&gt;INT(B177)),"NĂM KHÔNG HỢP LỆ",IF(COUNTIFS($A$3:$A$202,A177,$B$3:$B$202,B177)&gt;1,"TRÙNG MÃ VTVL – NĂM",IF(I177="","CHƯA CHỌN TRẠNG THÁI",IF(NOT(OR(I177="Đang xây dựng",I177="Đã hoàn thành ở đơn vị",I177="Đã thẩm định",I177="Đã được quyết định")),"TRẠNG THÁI KHÔNG HỢP LỆ",IF(COUNTIFS('[572]8'!$A$3:$A$202,A177,'[572]8'!$L$3:$L$202,"Đã kiểm chứng",'[572]8'!$M$3:$M$202,"ĐẠT")&lt;&gt;1,"C177 CHƯA ĐƯỢC XÁC NHẬN",IF(COUNTIFS(DU_BAO_5_NAM!$A$3:$A$1002,A177,DU_BAO_5_NAM!$B$3:$B$1002,B177,DU_BAO_5_NAM!$I$3:$I$1002,"ĐẠT")&lt;&gt;1,"CHƯA CÓ DỰ BÁO NĂM ĐÃ KIỂM CHỨNG",IF(OR(C177="",D177="",G177="",H177=""),"THIẾU PHƯƠNG ÁN",IF(OR(M177="THIẾU GIẢI TRÌNH",M177="THIẾU NGƯỜI CÙNG ĐƠN VỊ TÍNH",M177="C/D PHẢI TÍNH THEO NGƯỜI",M177="SỐ NGƯỜI ÂM"),"CHƯA ĐỦ CĂN CỨ",IF(I177="Đang xây dựng","ĐANG XÂY DỰNG",IF(I177="Đã hoàn thành ở đơn vị","SẴN SÀNG THẨM ĐỊNH",IF(N177="","THIẾU VĂN BẢN THẨM ĐỊNH/QUYẾT ĐỊNH",IF(I177="Đã thẩm định","ĐÃ THẨM ĐỊNH","ĐÃ QUYẾT ĐỊNH")))))))))))))</f>
        <v/>
      </c>
      <c r="K177" s="86" t="str">
        <f>IF(A177="","",IFERROR(IF(INDEX('8. C3_NhuCau'!$G$3:$G$202,MATCH(A177,'8. C3_NhuCau'!$A$3:$A$202,0))="","",INDEX('8. C3_NhuCau'!$G$3:$G$202,MATCH(A177,'8. C3_NhuCau'!$A$3:$A$202,0))),""))</f>
        <v/>
      </c>
      <c r="L177" s="83" t="str">
        <f>IF(A177="","",IFERROR(IF(INDEX('8. C3_NhuCau'!$J$3:$J$202,MATCH(A177,'8. C3_NhuCau'!$A$3:$A$202,0))="","",INDEX('8. C3_NhuCau'!$J$3:$J$202,MATCH(A177,'8. C3_NhuCau'!$A$3:$A$202,0))),""))</f>
        <v/>
      </c>
      <c r="M177" s="126" t="str">
        <f t="shared" si="5"/>
        <v/>
      </c>
      <c r="N177" s="127"/>
    </row>
    <row r="178" spans="1:14" ht="18.75">
      <c r="A178" s="81"/>
      <c r="B178" s="81"/>
      <c r="C178" s="83" t="str">
        <f>IF(A178="","",IF(COUNTIFS(DU_BAO_5_NAM!$A$3:$A$1002,A178,DU_BAO_5_NAM!$B$3:$B$1002,B178,DU_BAO_5_NAM!$I$3:$I$1002,"ĐẠT")=1,SUMIFS(DU_BAO_5_NAM!$H$3:$H$1002,DU_BAO_5_NAM!$A$3:$A$1002,A178,DU_BAO_5_NAM!$B$3:$B$1002,B178,DU_BAO_5_NAM!$I$3:$I$1002,"ĐẠT"),""))</f>
        <v/>
      </c>
      <c r="D178" s="81"/>
      <c r="E178" s="81"/>
      <c r="F178" s="81"/>
      <c r="G178" s="81"/>
      <c r="H178" s="81"/>
      <c r="I178" s="81"/>
      <c r="J178" s="83" t="str">
        <f>IF(A178="","",IF(OR(NOT(ISNUMBER(B178)),B178&lt;2027,B178&gt;2031,B178&lt;&gt;INT(B178)),"NĂM KHÔNG HỢP LỆ",IF(COUNTIFS($A$3:$A$202,A178,$B$3:$B$202,B178)&gt;1,"TRÙNG MÃ VTVL – NĂM",IF(I178="","CHƯA CHỌN TRẠNG THÁI",IF(NOT(OR(I178="Đang xây dựng",I178="Đã hoàn thành ở đơn vị",I178="Đã thẩm định",I178="Đã được quyết định")),"TRẠNG THÁI KHÔNG HỢP LỆ",IF(COUNTIFS('[573]8'!$A$3:$A$202,A178,'[573]8'!$L$3:$L$202,"Đã kiểm chứng",'[573]8'!$M$3:$M$202,"ĐẠT")&lt;&gt;1,"C178 CHƯA ĐƯỢC XÁC NHẬN",IF(COUNTIFS(DU_BAO_5_NAM!$A$3:$A$1002,A178,DU_BAO_5_NAM!$B$3:$B$1002,B178,DU_BAO_5_NAM!$I$3:$I$1002,"ĐẠT")&lt;&gt;1,"CHƯA CÓ DỰ BÁO NĂM ĐÃ KIỂM CHỨNG",IF(OR(C178="",D178="",G178="",H178=""),"THIẾU PHƯƠNG ÁN",IF(OR(M178="THIẾU GIẢI TRÌNH",M178="THIẾU NGƯỜI CÙNG ĐƠN VỊ TÍNH",M178="C/D PHẢI TÍNH THEO NGƯỜI",M178="SỐ NGƯỜI ÂM"),"CHƯA ĐỦ CĂN CỨ",IF(I178="Đang xây dựng","ĐANG XÂY DỰNG",IF(I178="Đã hoàn thành ở đơn vị","SẴN SÀNG THẨM ĐỊNH",IF(N178="","THIẾU VĂN BẢN THẨM ĐỊNH/QUYẾT ĐỊNH",IF(I178="Đã thẩm định","ĐÃ THẨM ĐỊNH","ĐÃ QUYẾT ĐỊNH")))))))))))))</f>
        <v/>
      </c>
      <c r="K178" s="86" t="str">
        <f>IF(A178="","",IFERROR(IF(INDEX('8. C3_NhuCau'!$G$3:$G$202,MATCH(A178,'8. C3_NhuCau'!$A$3:$A$202,0))="","",INDEX('8. C3_NhuCau'!$G$3:$G$202,MATCH(A178,'8. C3_NhuCau'!$A$3:$A$202,0))),""))</f>
        <v/>
      </c>
      <c r="L178" s="83" t="str">
        <f>IF(A178="","",IFERROR(IF(INDEX('8. C3_NhuCau'!$J$3:$J$202,MATCH(A178,'8. C3_NhuCau'!$A$3:$A$202,0))="","",INDEX('8. C3_NhuCau'!$J$3:$J$202,MATCH(A178,'8. C3_NhuCau'!$A$3:$A$202,0))),""))</f>
        <v/>
      </c>
      <c r="M178" s="126" t="str">
        <f t="shared" si="5"/>
        <v/>
      </c>
      <c r="N178" s="127"/>
    </row>
    <row r="179" spans="1:14" ht="18.75">
      <c r="A179" s="81"/>
      <c r="B179" s="81"/>
      <c r="C179" s="83" t="str">
        <f>IF(A179="","",IF(COUNTIFS(DU_BAO_5_NAM!$A$3:$A$1002,A179,DU_BAO_5_NAM!$B$3:$B$1002,B179,DU_BAO_5_NAM!$I$3:$I$1002,"ĐẠT")=1,SUMIFS(DU_BAO_5_NAM!$H$3:$H$1002,DU_BAO_5_NAM!$A$3:$A$1002,A179,DU_BAO_5_NAM!$B$3:$B$1002,B179,DU_BAO_5_NAM!$I$3:$I$1002,"ĐẠT"),""))</f>
        <v/>
      </c>
      <c r="D179" s="81"/>
      <c r="E179" s="81"/>
      <c r="F179" s="81"/>
      <c r="G179" s="81"/>
      <c r="H179" s="81"/>
      <c r="I179" s="81"/>
      <c r="J179" s="83" t="str">
        <f>IF(A179="","",IF(OR(NOT(ISNUMBER(B179)),B179&lt;2027,B179&gt;2031,B179&lt;&gt;INT(B179)),"NĂM KHÔNG HỢP LỆ",IF(COUNTIFS($A$3:$A$202,A179,$B$3:$B$202,B179)&gt;1,"TRÙNG MÃ VTVL – NĂM",IF(I179="","CHƯA CHỌN TRẠNG THÁI",IF(NOT(OR(I179="Đang xây dựng",I179="Đã hoàn thành ở đơn vị",I179="Đã thẩm định",I179="Đã được quyết định")),"TRẠNG THÁI KHÔNG HỢP LỆ",IF(COUNTIFS('[574]8'!$A$3:$A$202,A179,'[574]8'!$L$3:$L$202,"Đã kiểm chứng",'[574]8'!$M$3:$M$202,"ĐẠT")&lt;&gt;1,"C179 CHƯA ĐƯỢC XÁC NHẬN",IF(COUNTIFS(DU_BAO_5_NAM!$A$3:$A$1002,A179,DU_BAO_5_NAM!$B$3:$B$1002,B179,DU_BAO_5_NAM!$I$3:$I$1002,"ĐẠT")&lt;&gt;1,"CHƯA CÓ DỰ BÁO NĂM ĐÃ KIỂM CHỨNG",IF(OR(C179="",D179="",G179="",H179=""),"THIẾU PHƯƠNG ÁN",IF(OR(M179="THIẾU GIẢI TRÌNH",M179="THIẾU NGƯỜI CÙNG ĐƠN VỊ TÍNH",M179="C/D PHẢI TÍNH THEO NGƯỜI",M179="SỐ NGƯỜI ÂM"),"CHƯA ĐỦ CĂN CỨ",IF(I179="Đang xây dựng","ĐANG XÂY DỰNG",IF(I179="Đã hoàn thành ở đơn vị","SẴN SÀNG THẨM ĐỊNH",IF(N179="","THIẾU VĂN BẢN THẨM ĐỊNH/QUYẾT ĐỊNH",IF(I179="Đã thẩm định","ĐÃ THẨM ĐỊNH","ĐÃ QUYẾT ĐỊNH")))))))))))))</f>
        <v/>
      </c>
      <c r="K179" s="86" t="str">
        <f>IF(A179="","",IFERROR(IF(INDEX('8. C3_NhuCau'!$G$3:$G$202,MATCH(A179,'8. C3_NhuCau'!$A$3:$A$202,0))="","",INDEX('8. C3_NhuCau'!$G$3:$G$202,MATCH(A179,'8. C3_NhuCau'!$A$3:$A$202,0))),""))</f>
        <v/>
      </c>
      <c r="L179" s="83" t="str">
        <f>IF(A179="","",IFERROR(IF(INDEX('8. C3_NhuCau'!$J$3:$J$202,MATCH(A179,'8. C3_NhuCau'!$A$3:$A$202,0))="","",INDEX('8. C3_NhuCau'!$J$3:$J$202,MATCH(A179,'8. C3_NhuCau'!$A$3:$A$202,0))),""))</f>
        <v/>
      </c>
      <c r="M179" s="126" t="str">
        <f t="shared" si="5"/>
        <v/>
      </c>
      <c r="N179" s="127"/>
    </row>
    <row r="180" spans="1:14" ht="18.75">
      <c r="A180" s="81"/>
      <c r="B180" s="81"/>
      <c r="C180" s="83" t="str">
        <f>IF(A180="","",IF(COUNTIFS(DU_BAO_5_NAM!$A$3:$A$1002,A180,DU_BAO_5_NAM!$B$3:$B$1002,B180,DU_BAO_5_NAM!$I$3:$I$1002,"ĐẠT")=1,SUMIFS(DU_BAO_5_NAM!$H$3:$H$1002,DU_BAO_5_NAM!$A$3:$A$1002,A180,DU_BAO_5_NAM!$B$3:$B$1002,B180,DU_BAO_5_NAM!$I$3:$I$1002,"ĐẠT"),""))</f>
        <v/>
      </c>
      <c r="D180" s="81"/>
      <c r="E180" s="81"/>
      <c r="F180" s="81"/>
      <c r="G180" s="81"/>
      <c r="H180" s="81"/>
      <c r="I180" s="81"/>
      <c r="J180" s="83" t="str">
        <f>IF(A180="","",IF(OR(NOT(ISNUMBER(B180)),B180&lt;2027,B180&gt;2031,B180&lt;&gt;INT(B180)),"NĂM KHÔNG HỢP LỆ",IF(COUNTIFS($A$3:$A$202,A180,$B$3:$B$202,B180)&gt;1,"TRÙNG MÃ VTVL – NĂM",IF(I180="","CHƯA CHỌN TRẠNG THÁI",IF(NOT(OR(I180="Đang xây dựng",I180="Đã hoàn thành ở đơn vị",I180="Đã thẩm định",I180="Đã được quyết định")),"TRẠNG THÁI KHÔNG HỢP LỆ",IF(COUNTIFS('[575]8'!$A$3:$A$202,A180,'[575]8'!$L$3:$L$202,"Đã kiểm chứng",'[575]8'!$M$3:$M$202,"ĐẠT")&lt;&gt;1,"C180 CHƯA ĐƯỢC XÁC NHẬN",IF(COUNTIFS(DU_BAO_5_NAM!$A$3:$A$1002,A180,DU_BAO_5_NAM!$B$3:$B$1002,B180,DU_BAO_5_NAM!$I$3:$I$1002,"ĐẠT")&lt;&gt;1,"CHƯA CÓ DỰ BÁO NĂM ĐÃ KIỂM CHỨNG",IF(OR(C180="",D180="",G180="",H180=""),"THIẾU PHƯƠNG ÁN",IF(OR(M180="THIẾU GIẢI TRÌNH",M180="THIẾU NGƯỜI CÙNG ĐƠN VỊ TÍNH",M180="C/D PHẢI TÍNH THEO NGƯỜI",M180="SỐ NGƯỜI ÂM"),"CHƯA ĐỦ CĂN CỨ",IF(I180="Đang xây dựng","ĐANG XÂY DỰNG",IF(I180="Đã hoàn thành ở đơn vị","SẴN SÀNG THẨM ĐỊNH",IF(N180="","THIẾU VĂN BẢN THẨM ĐỊNH/QUYẾT ĐỊNH",IF(I180="Đã thẩm định","ĐÃ THẨM ĐỊNH","ĐÃ QUYẾT ĐỊNH")))))))))))))</f>
        <v/>
      </c>
      <c r="K180" s="86" t="str">
        <f>IF(A180="","",IFERROR(IF(INDEX('8. C3_NhuCau'!$G$3:$G$202,MATCH(A180,'8. C3_NhuCau'!$A$3:$A$202,0))="","",INDEX('8. C3_NhuCau'!$G$3:$G$202,MATCH(A180,'8. C3_NhuCau'!$A$3:$A$202,0))),""))</f>
        <v/>
      </c>
      <c r="L180" s="83" t="str">
        <f>IF(A180="","",IFERROR(IF(INDEX('8. C3_NhuCau'!$J$3:$J$202,MATCH(A180,'8. C3_NhuCau'!$A$3:$A$202,0))="","",INDEX('8. C3_NhuCau'!$J$3:$J$202,MATCH(A180,'8. C3_NhuCau'!$A$3:$A$202,0))),""))</f>
        <v/>
      </c>
      <c r="M180" s="126" t="str">
        <f t="shared" si="5"/>
        <v/>
      </c>
      <c r="N180" s="127"/>
    </row>
    <row r="181" spans="1:14" ht="18.75">
      <c r="A181" s="81"/>
      <c r="B181" s="81"/>
      <c r="C181" s="83" t="str">
        <f>IF(A181="","",IF(COUNTIFS(DU_BAO_5_NAM!$A$3:$A$1002,A181,DU_BAO_5_NAM!$B$3:$B$1002,B181,DU_BAO_5_NAM!$I$3:$I$1002,"ĐẠT")=1,SUMIFS(DU_BAO_5_NAM!$H$3:$H$1002,DU_BAO_5_NAM!$A$3:$A$1002,A181,DU_BAO_5_NAM!$B$3:$B$1002,B181,DU_BAO_5_NAM!$I$3:$I$1002,"ĐẠT"),""))</f>
        <v/>
      </c>
      <c r="D181" s="81"/>
      <c r="E181" s="81"/>
      <c r="F181" s="81"/>
      <c r="G181" s="81"/>
      <c r="H181" s="81"/>
      <c r="I181" s="81"/>
      <c r="J181" s="83" t="str">
        <f>IF(A181="","",IF(OR(NOT(ISNUMBER(B181)),B181&lt;2027,B181&gt;2031,B181&lt;&gt;INT(B181)),"NĂM KHÔNG HỢP LỆ",IF(COUNTIFS($A$3:$A$202,A181,$B$3:$B$202,B181)&gt;1,"TRÙNG MÃ VTVL – NĂM",IF(I181="","CHƯA CHỌN TRẠNG THÁI",IF(NOT(OR(I181="Đang xây dựng",I181="Đã hoàn thành ở đơn vị",I181="Đã thẩm định",I181="Đã được quyết định")),"TRẠNG THÁI KHÔNG HỢP LỆ",IF(COUNTIFS('[576]8'!$A$3:$A$202,A181,'[576]8'!$L$3:$L$202,"Đã kiểm chứng",'[576]8'!$M$3:$M$202,"ĐẠT")&lt;&gt;1,"C181 CHƯA ĐƯỢC XÁC NHẬN",IF(COUNTIFS(DU_BAO_5_NAM!$A$3:$A$1002,A181,DU_BAO_5_NAM!$B$3:$B$1002,B181,DU_BAO_5_NAM!$I$3:$I$1002,"ĐẠT")&lt;&gt;1,"CHƯA CÓ DỰ BÁO NĂM ĐÃ KIỂM CHỨNG",IF(OR(C181="",D181="",G181="",H181=""),"THIẾU PHƯƠNG ÁN",IF(OR(M181="THIẾU GIẢI TRÌNH",M181="THIẾU NGƯỜI CÙNG ĐƠN VỊ TÍNH",M181="C/D PHẢI TÍNH THEO NGƯỜI",M181="SỐ NGƯỜI ÂM"),"CHƯA ĐỦ CĂN CỨ",IF(I181="Đang xây dựng","ĐANG XÂY DỰNG",IF(I181="Đã hoàn thành ở đơn vị","SẴN SÀNG THẨM ĐỊNH",IF(N181="","THIẾU VĂN BẢN THẨM ĐỊNH/QUYẾT ĐỊNH",IF(I181="Đã thẩm định","ĐÃ THẨM ĐỊNH","ĐÃ QUYẾT ĐỊNH")))))))))))))</f>
        <v/>
      </c>
      <c r="K181" s="86" t="str">
        <f>IF(A181="","",IFERROR(IF(INDEX('8. C3_NhuCau'!$G$3:$G$202,MATCH(A181,'8. C3_NhuCau'!$A$3:$A$202,0))="","",INDEX('8. C3_NhuCau'!$G$3:$G$202,MATCH(A181,'8. C3_NhuCau'!$A$3:$A$202,0))),""))</f>
        <v/>
      </c>
      <c r="L181" s="83" t="str">
        <f>IF(A181="","",IFERROR(IF(INDEX('8. C3_NhuCau'!$J$3:$J$202,MATCH(A181,'8. C3_NhuCau'!$A$3:$A$202,0))="","",INDEX('8. C3_NhuCau'!$J$3:$J$202,MATCH(A181,'8. C3_NhuCau'!$A$3:$A$202,0))),""))</f>
        <v/>
      </c>
      <c r="M181" s="126" t="str">
        <f t="shared" si="5"/>
        <v/>
      </c>
      <c r="N181" s="127"/>
    </row>
    <row r="182" spans="1:14" ht="18.75">
      <c r="A182" s="81"/>
      <c r="B182" s="81"/>
      <c r="C182" s="83" t="str">
        <f>IF(A182="","",IF(COUNTIFS(DU_BAO_5_NAM!$A$3:$A$1002,A182,DU_BAO_5_NAM!$B$3:$B$1002,B182,DU_BAO_5_NAM!$I$3:$I$1002,"ĐẠT")=1,SUMIFS(DU_BAO_5_NAM!$H$3:$H$1002,DU_BAO_5_NAM!$A$3:$A$1002,A182,DU_BAO_5_NAM!$B$3:$B$1002,B182,DU_BAO_5_NAM!$I$3:$I$1002,"ĐẠT"),""))</f>
        <v/>
      </c>
      <c r="D182" s="81"/>
      <c r="E182" s="81"/>
      <c r="F182" s="81"/>
      <c r="G182" s="81"/>
      <c r="H182" s="81"/>
      <c r="I182" s="81"/>
      <c r="J182" s="83" t="str">
        <f>IF(A182="","",IF(OR(NOT(ISNUMBER(B182)),B182&lt;2027,B182&gt;2031,B182&lt;&gt;INT(B182)),"NĂM KHÔNG HỢP LỆ",IF(COUNTIFS($A$3:$A$202,A182,$B$3:$B$202,B182)&gt;1,"TRÙNG MÃ VTVL – NĂM",IF(I182="","CHƯA CHỌN TRẠNG THÁI",IF(NOT(OR(I182="Đang xây dựng",I182="Đã hoàn thành ở đơn vị",I182="Đã thẩm định",I182="Đã được quyết định")),"TRẠNG THÁI KHÔNG HỢP LỆ",IF(COUNTIFS('[577]8'!$A$3:$A$202,A182,'[577]8'!$L$3:$L$202,"Đã kiểm chứng",'[577]8'!$M$3:$M$202,"ĐẠT")&lt;&gt;1,"C182 CHƯA ĐƯỢC XÁC NHẬN",IF(COUNTIFS(DU_BAO_5_NAM!$A$3:$A$1002,A182,DU_BAO_5_NAM!$B$3:$B$1002,B182,DU_BAO_5_NAM!$I$3:$I$1002,"ĐẠT")&lt;&gt;1,"CHƯA CÓ DỰ BÁO NĂM ĐÃ KIỂM CHỨNG",IF(OR(C182="",D182="",G182="",H182=""),"THIẾU PHƯƠNG ÁN",IF(OR(M182="THIẾU GIẢI TRÌNH",M182="THIẾU NGƯỜI CÙNG ĐƠN VỊ TÍNH",M182="C/D PHẢI TÍNH THEO NGƯỜI",M182="SỐ NGƯỜI ÂM"),"CHƯA ĐỦ CĂN CỨ",IF(I182="Đang xây dựng","ĐANG XÂY DỰNG",IF(I182="Đã hoàn thành ở đơn vị","SẴN SÀNG THẨM ĐỊNH",IF(N182="","THIẾU VĂN BẢN THẨM ĐỊNH/QUYẾT ĐỊNH",IF(I182="Đã thẩm định","ĐÃ THẨM ĐỊNH","ĐÃ QUYẾT ĐỊNH")))))))))))))</f>
        <v/>
      </c>
      <c r="K182" s="86" t="str">
        <f>IF(A182="","",IFERROR(IF(INDEX('8. C3_NhuCau'!$G$3:$G$202,MATCH(A182,'8. C3_NhuCau'!$A$3:$A$202,0))="","",INDEX('8. C3_NhuCau'!$G$3:$G$202,MATCH(A182,'8. C3_NhuCau'!$A$3:$A$202,0))),""))</f>
        <v/>
      </c>
      <c r="L182" s="83" t="str">
        <f>IF(A182="","",IFERROR(IF(INDEX('8. C3_NhuCau'!$J$3:$J$202,MATCH(A182,'8. C3_NhuCau'!$A$3:$A$202,0))="","",INDEX('8. C3_NhuCau'!$J$3:$J$202,MATCH(A182,'8. C3_NhuCau'!$A$3:$A$202,0))),""))</f>
        <v/>
      </c>
      <c r="M182" s="126" t="str">
        <f t="shared" si="5"/>
        <v/>
      </c>
      <c r="N182" s="127"/>
    </row>
    <row r="183" spans="1:14" ht="18.75">
      <c r="A183" s="81"/>
      <c r="B183" s="81"/>
      <c r="C183" s="83" t="str">
        <f>IF(A183="","",IF(COUNTIFS(DU_BAO_5_NAM!$A$3:$A$1002,A183,DU_BAO_5_NAM!$B$3:$B$1002,B183,DU_BAO_5_NAM!$I$3:$I$1002,"ĐẠT")=1,SUMIFS(DU_BAO_5_NAM!$H$3:$H$1002,DU_BAO_5_NAM!$A$3:$A$1002,A183,DU_BAO_5_NAM!$B$3:$B$1002,B183,DU_BAO_5_NAM!$I$3:$I$1002,"ĐẠT"),""))</f>
        <v/>
      </c>
      <c r="D183" s="81"/>
      <c r="E183" s="81"/>
      <c r="F183" s="81"/>
      <c r="G183" s="81"/>
      <c r="H183" s="81"/>
      <c r="I183" s="81"/>
      <c r="J183" s="83" t="str">
        <f>IF(A183="","",IF(OR(NOT(ISNUMBER(B183)),B183&lt;2027,B183&gt;2031,B183&lt;&gt;INT(B183)),"NĂM KHÔNG HỢP LỆ",IF(COUNTIFS($A$3:$A$202,A183,$B$3:$B$202,B183)&gt;1,"TRÙNG MÃ VTVL – NĂM",IF(I183="","CHƯA CHỌN TRẠNG THÁI",IF(NOT(OR(I183="Đang xây dựng",I183="Đã hoàn thành ở đơn vị",I183="Đã thẩm định",I183="Đã được quyết định")),"TRẠNG THÁI KHÔNG HỢP LỆ",IF(COUNTIFS('[578]8'!$A$3:$A$202,A183,'[578]8'!$L$3:$L$202,"Đã kiểm chứng",'[578]8'!$M$3:$M$202,"ĐẠT")&lt;&gt;1,"C183 CHƯA ĐƯỢC XÁC NHẬN",IF(COUNTIFS(DU_BAO_5_NAM!$A$3:$A$1002,A183,DU_BAO_5_NAM!$B$3:$B$1002,B183,DU_BAO_5_NAM!$I$3:$I$1002,"ĐẠT")&lt;&gt;1,"CHƯA CÓ DỰ BÁO NĂM ĐÃ KIỂM CHỨNG",IF(OR(C183="",D183="",G183="",H183=""),"THIẾU PHƯƠNG ÁN",IF(OR(M183="THIẾU GIẢI TRÌNH",M183="THIẾU NGƯỜI CÙNG ĐƠN VỊ TÍNH",M183="C/D PHẢI TÍNH THEO NGƯỜI",M183="SỐ NGƯỜI ÂM"),"CHƯA ĐỦ CĂN CỨ",IF(I183="Đang xây dựng","ĐANG XÂY DỰNG",IF(I183="Đã hoàn thành ở đơn vị","SẴN SÀNG THẨM ĐỊNH",IF(N183="","THIẾU VĂN BẢN THẨM ĐỊNH/QUYẾT ĐỊNH",IF(I183="Đã thẩm định","ĐÃ THẨM ĐỊNH","ĐÃ QUYẾT ĐỊNH")))))))))))))</f>
        <v/>
      </c>
      <c r="K183" s="86" t="str">
        <f>IF(A183="","",IFERROR(IF(INDEX('8. C3_NhuCau'!$G$3:$G$202,MATCH(A183,'8. C3_NhuCau'!$A$3:$A$202,0))="","",INDEX('8. C3_NhuCau'!$G$3:$G$202,MATCH(A183,'8. C3_NhuCau'!$A$3:$A$202,0))),""))</f>
        <v/>
      </c>
      <c r="L183" s="83" t="str">
        <f>IF(A183="","",IFERROR(IF(INDEX('8. C3_NhuCau'!$J$3:$J$202,MATCH(A183,'8. C3_NhuCau'!$A$3:$A$202,0))="","",INDEX('8. C3_NhuCau'!$J$3:$J$202,MATCH(A183,'8. C3_NhuCau'!$A$3:$A$202,0))),""))</f>
        <v/>
      </c>
      <c r="M183" s="126" t="str">
        <f t="shared" si="5"/>
        <v/>
      </c>
      <c r="N183" s="127"/>
    </row>
    <row r="184" spans="1:14" ht="18.75">
      <c r="A184" s="81"/>
      <c r="B184" s="81"/>
      <c r="C184" s="83" t="str">
        <f>IF(A184="","",IF(COUNTIFS(DU_BAO_5_NAM!$A$3:$A$1002,A184,DU_BAO_5_NAM!$B$3:$B$1002,B184,DU_BAO_5_NAM!$I$3:$I$1002,"ĐẠT")=1,SUMIFS(DU_BAO_5_NAM!$H$3:$H$1002,DU_BAO_5_NAM!$A$3:$A$1002,A184,DU_BAO_5_NAM!$B$3:$B$1002,B184,DU_BAO_5_NAM!$I$3:$I$1002,"ĐẠT"),""))</f>
        <v/>
      </c>
      <c r="D184" s="81"/>
      <c r="E184" s="81"/>
      <c r="F184" s="81"/>
      <c r="G184" s="81"/>
      <c r="H184" s="81"/>
      <c r="I184" s="81"/>
      <c r="J184" s="83" t="str">
        <f>IF(A184="","",IF(OR(NOT(ISNUMBER(B184)),B184&lt;2027,B184&gt;2031,B184&lt;&gt;INT(B184)),"NĂM KHÔNG HỢP LỆ",IF(COUNTIFS($A$3:$A$202,A184,$B$3:$B$202,B184)&gt;1,"TRÙNG MÃ VTVL – NĂM",IF(I184="","CHƯA CHỌN TRẠNG THÁI",IF(NOT(OR(I184="Đang xây dựng",I184="Đã hoàn thành ở đơn vị",I184="Đã thẩm định",I184="Đã được quyết định")),"TRẠNG THÁI KHÔNG HỢP LỆ",IF(COUNTIFS('[579]8'!$A$3:$A$202,A184,'[579]8'!$L$3:$L$202,"Đã kiểm chứng",'[579]8'!$M$3:$M$202,"ĐẠT")&lt;&gt;1,"C184 CHƯA ĐƯỢC XÁC NHẬN",IF(COUNTIFS(DU_BAO_5_NAM!$A$3:$A$1002,A184,DU_BAO_5_NAM!$B$3:$B$1002,B184,DU_BAO_5_NAM!$I$3:$I$1002,"ĐẠT")&lt;&gt;1,"CHƯA CÓ DỰ BÁO NĂM ĐÃ KIỂM CHỨNG",IF(OR(C184="",D184="",G184="",H184=""),"THIẾU PHƯƠNG ÁN",IF(OR(M184="THIẾU GIẢI TRÌNH",M184="THIẾU NGƯỜI CÙNG ĐƠN VỊ TÍNH",M184="C/D PHẢI TÍNH THEO NGƯỜI",M184="SỐ NGƯỜI ÂM"),"CHƯA ĐỦ CĂN CỨ",IF(I184="Đang xây dựng","ĐANG XÂY DỰNG",IF(I184="Đã hoàn thành ở đơn vị","SẴN SÀNG THẨM ĐỊNH",IF(N184="","THIẾU VĂN BẢN THẨM ĐỊNH/QUYẾT ĐỊNH",IF(I184="Đã thẩm định","ĐÃ THẨM ĐỊNH","ĐÃ QUYẾT ĐỊNH")))))))))))))</f>
        <v/>
      </c>
      <c r="K184" s="86" t="str">
        <f>IF(A184="","",IFERROR(IF(INDEX('8. C3_NhuCau'!$G$3:$G$202,MATCH(A184,'8. C3_NhuCau'!$A$3:$A$202,0))="","",INDEX('8. C3_NhuCau'!$G$3:$G$202,MATCH(A184,'8. C3_NhuCau'!$A$3:$A$202,0))),""))</f>
        <v/>
      </c>
      <c r="L184" s="83" t="str">
        <f>IF(A184="","",IFERROR(IF(INDEX('8. C3_NhuCau'!$J$3:$J$202,MATCH(A184,'8. C3_NhuCau'!$A$3:$A$202,0))="","",INDEX('8. C3_NhuCau'!$J$3:$J$202,MATCH(A184,'8. C3_NhuCau'!$A$3:$A$202,0))),""))</f>
        <v/>
      </c>
      <c r="M184" s="126" t="str">
        <f t="shared" si="5"/>
        <v/>
      </c>
      <c r="N184" s="127"/>
    </row>
    <row r="185" spans="1:14" ht="18.75">
      <c r="A185" s="81"/>
      <c r="B185" s="81"/>
      <c r="C185" s="83" t="str">
        <f>IF(A185="","",IF(COUNTIFS(DU_BAO_5_NAM!$A$3:$A$1002,A185,DU_BAO_5_NAM!$B$3:$B$1002,B185,DU_BAO_5_NAM!$I$3:$I$1002,"ĐẠT")=1,SUMIFS(DU_BAO_5_NAM!$H$3:$H$1002,DU_BAO_5_NAM!$A$3:$A$1002,A185,DU_BAO_5_NAM!$B$3:$B$1002,B185,DU_BAO_5_NAM!$I$3:$I$1002,"ĐẠT"),""))</f>
        <v/>
      </c>
      <c r="D185" s="81"/>
      <c r="E185" s="81"/>
      <c r="F185" s="81"/>
      <c r="G185" s="81"/>
      <c r="H185" s="81"/>
      <c r="I185" s="81"/>
      <c r="J185" s="83" t="str">
        <f>IF(A185="","",IF(OR(NOT(ISNUMBER(B185)),B185&lt;2027,B185&gt;2031,B185&lt;&gt;INT(B185)),"NĂM KHÔNG HỢP LỆ",IF(COUNTIFS($A$3:$A$202,A185,$B$3:$B$202,B185)&gt;1,"TRÙNG MÃ VTVL – NĂM",IF(I185="","CHƯA CHỌN TRẠNG THÁI",IF(NOT(OR(I185="Đang xây dựng",I185="Đã hoàn thành ở đơn vị",I185="Đã thẩm định",I185="Đã được quyết định")),"TRẠNG THÁI KHÔNG HỢP LỆ",IF(COUNTIFS('[580]8'!$A$3:$A$202,A185,'[580]8'!$L$3:$L$202,"Đã kiểm chứng",'[580]8'!$M$3:$M$202,"ĐẠT")&lt;&gt;1,"C185 CHƯA ĐƯỢC XÁC NHẬN",IF(COUNTIFS(DU_BAO_5_NAM!$A$3:$A$1002,A185,DU_BAO_5_NAM!$B$3:$B$1002,B185,DU_BAO_5_NAM!$I$3:$I$1002,"ĐẠT")&lt;&gt;1,"CHƯA CÓ DỰ BÁO NĂM ĐÃ KIỂM CHỨNG",IF(OR(C185="",D185="",G185="",H185=""),"THIẾU PHƯƠNG ÁN",IF(OR(M185="THIẾU GIẢI TRÌNH",M185="THIẾU NGƯỜI CÙNG ĐƠN VỊ TÍNH",M185="C/D PHẢI TÍNH THEO NGƯỜI",M185="SỐ NGƯỜI ÂM"),"CHƯA ĐỦ CĂN CỨ",IF(I185="Đang xây dựng","ĐANG XÂY DỰNG",IF(I185="Đã hoàn thành ở đơn vị","SẴN SÀNG THẨM ĐỊNH",IF(N185="","THIẾU VĂN BẢN THẨM ĐỊNH/QUYẾT ĐỊNH",IF(I185="Đã thẩm định","ĐÃ THẨM ĐỊNH","ĐÃ QUYẾT ĐỊNH")))))))))))))</f>
        <v/>
      </c>
      <c r="K185" s="86" t="str">
        <f>IF(A185="","",IFERROR(IF(INDEX('8. C3_NhuCau'!$G$3:$G$202,MATCH(A185,'8. C3_NhuCau'!$A$3:$A$202,0))="","",INDEX('8. C3_NhuCau'!$G$3:$G$202,MATCH(A185,'8. C3_NhuCau'!$A$3:$A$202,0))),""))</f>
        <v/>
      </c>
      <c r="L185" s="83" t="str">
        <f>IF(A185="","",IFERROR(IF(INDEX('8. C3_NhuCau'!$J$3:$J$202,MATCH(A185,'8. C3_NhuCau'!$A$3:$A$202,0))="","",INDEX('8. C3_NhuCau'!$J$3:$J$202,MATCH(A185,'8. C3_NhuCau'!$A$3:$A$202,0))),""))</f>
        <v/>
      </c>
      <c r="M185" s="126" t="str">
        <f t="shared" si="5"/>
        <v/>
      </c>
      <c r="N185" s="127"/>
    </row>
    <row r="186" spans="1:14" ht="18.75">
      <c r="A186" s="81"/>
      <c r="B186" s="81"/>
      <c r="C186" s="83" t="str">
        <f>IF(A186="","",IF(COUNTIFS(DU_BAO_5_NAM!$A$3:$A$1002,A186,DU_BAO_5_NAM!$B$3:$B$1002,B186,DU_BAO_5_NAM!$I$3:$I$1002,"ĐẠT")=1,SUMIFS(DU_BAO_5_NAM!$H$3:$H$1002,DU_BAO_5_NAM!$A$3:$A$1002,A186,DU_BAO_5_NAM!$B$3:$B$1002,B186,DU_BAO_5_NAM!$I$3:$I$1002,"ĐẠT"),""))</f>
        <v/>
      </c>
      <c r="D186" s="81"/>
      <c r="E186" s="81"/>
      <c r="F186" s="81"/>
      <c r="G186" s="81"/>
      <c r="H186" s="81"/>
      <c r="I186" s="81"/>
      <c r="J186" s="83" t="str">
        <f>IF(A186="","",IF(OR(NOT(ISNUMBER(B186)),B186&lt;2027,B186&gt;2031,B186&lt;&gt;INT(B186)),"NĂM KHÔNG HỢP LỆ",IF(COUNTIFS($A$3:$A$202,A186,$B$3:$B$202,B186)&gt;1,"TRÙNG MÃ VTVL – NĂM",IF(I186="","CHƯA CHỌN TRẠNG THÁI",IF(NOT(OR(I186="Đang xây dựng",I186="Đã hoàn thành ở đơn vị",I186="Đã thẩm định",I186="Đã được quyết định")),"TRẠNG THÁI KHÔNG HỢP LỆ",IF(COUNTIFS('[581]8'!$A$3:$A$202,A186,'[581]8'!$L$3:$L$202,"Đã kiểm chứng",'[581]8'!$M$3:$M$202,"ĐẠT")&lt;&gt;1,"C186 CHƯA ĐƯỢC XÁC NHẬN",IF(COUNTIFS(DU_BAO_5_NAM!$A$3:$A$1002,A186,DU_BAO_5_NAM!$B$3:$B$1002,B186,DU_BAO_5_NAM!$I$3:$I$1002,"ĐẠT")&lt;&gt;1,"CHƯA CÓ DỰ BÁO NĂM ĐÃ KIỂM CHỨNG",IF(OR(C186="",D186="",G186="",H186=""),"THIẾU PHƯƠNG ÁN",IF(OR(M186="THIẾU GIẢI TRÌNH",M186="THIẾU NGƯỜI CÙNG ĐƠN VỊ TÍNH",M186="C/D PHẢI TÍNH THEO NGƯỜI",M186="SỐ NGƯỜI ÂM"),"CHƯA ĐỦ CĂN CỨ",IF(I186="Đang xây dựng","ĐANG XÂY DỰNG",IF(I186="Đã hoàn thành ở đơn vị","SẴN SÀNG THẨM ĐỊNH",IF(N186="","THIẾU VĂN BẢN THẨM ĐỊNH/QUYẾT ĐỊNH",IF(I186="Đã thẩm định","ĐÃ THẨM ĐỊNH","ĐÃ QUYẾT ĐỊNH")))))))))))))</f>
        <v/>
      </c>
      <c r="K186" s="86" t="str">
        <f>IF(A186="","",IFERROR(IF(INDEX('8. C3_NhuCau'!$G$3:$G$202,MATCH(A186,'8. C3_NhuCau'!$A$3:$A$202,0))="","",INDEX('8. C3_NhuCau'!$G$3:$G$202,MATCH(A186,'8. C3_NhuCau'!$A$3:$A$202,0))),""))</f>
        <v/>
      </c>
      <c r="L186" s="83" t="str">
        <f>IF(A186="","",IFERROR(IF(INDEX('8. C3_NhuCau'!$J$3:$J$202,MATCH(A186,'8. C3_NhuCau'!$A$3:$A$202,0))="","",INDEX('8. C3_NhuCau'!$J$3:$J$202,MATCH(A186,'8. C3_NhuCau'!$A$3:$A$202,0))),""))</f>
        <v/>
      </c>
      <c r="M186" s="126" t="str">
        <f t="shared" si="5"/>
        <v/>
      </c>
      <c r="N186" s="127"/>
    </row>
    <row r="187" spans="1:14" ht="18.75">
      <c r="A187" s="81"/>
      <c r="B187" s="81"/>
      <c r="C187" s="83" t="str">
        <f>IF(A187="","",IF(COUNTIFS(DU_BAO_5_NAM!$A$3:$A$1002,A187,DU_BAO_5_NAM!$B$3:$B$1002,B187,DU_BAO_5_NAM!$I$3:$I$1002,"ĐẠT")=1,SUMIFS(DU_BAO_5_NAM!$H$3:$H$1002,DU_BAO_5_NAM!$A$3:$A$1002,A187,DU_BAO_5_NAM!$B$3:$B$1002,B187,DU_BAO_5_NAM!$I$3:$I$1002,"ĐẠT"),""))</f>
        <v/>
      </c>
      <c r="D187" s="81"/>
      <c r="E187" s="81"/>
      <c r="F187" s="81"/>
      <c r="G187" s="81"/>
      <c r="H187" s="81"/>
      <c r="I187" s="81"/>
      <c r="J187" s="83" t="str">
        <f>IF(A187="","",IF(OR(NOT(ISNUMBER(B187)),B187&lt;2027,B187&gt;2031,B187&lt;&gt;INT(B187)),"NĂM KHÔNG HỢP LỆ",IF(COUNTIFS($A$3:$A$202,A187,$B$3:$B$202,B187)&gt;1,"TRÙNG MÃ VTVL – NĂM",IF(I187="","CHƯA CHỌN TRẠNG THÁI",IF(NOT(OR(I187="Đang xây dựng",I187="Đã hoàn thành ở đơn vị",I187="Đã thẩm định",I187="Đã được quyết định")),"TRẠNG THÁI KHÔNG HỢP LỆ",IF(COUNTIFS('[582]8'!$A$3:$A$202,A187,'[582]8'!$L$3:$L$202,"Đã kiểm chứng",'[582]8'!$M$3:$M$202,"ĐẠT")&lt;&gt;1,"C187 CHƯA ĐƯỢC XÁC NHẬN",IF(COUNTIFS(DU_BAO_5_NAM!$A$3:$A$1002,A187,DU_BAO_5_NAM!$B$3:$B$1002,B187,DU_BAO_5_NAM!$I$3:$I$1002,"ĐẠT")&lt;&gt;1,"CHƯA CÓ DỰ BÁO NĂM ĐÃ KIỂM CHỨNG",IF(OR(C187="",D187="",G187="",H187=""),"THIẾU PHƯƠNG ÁN",IF(OR(M187="THIẾU GIẢI TRÌNH",M187="THIẾU NGƯỜI CÙNG ĐƠN VỊ TÍNH",M187="C/D PHẢI TÍNH THEO NGƯỜI",M187="SỐ NGƯỜI ÂM"),"CHƯA ĐỦ CĂN CỨ",IF(I187="Đang xây dựng","ĐANG XÂY DỰNG",IF(I187="Đã hoàn thành ở đơn vị","SẴN SÀNG THẨM ĐỊNH",IF(N187="","THIẾU VĂN BẢN THẨM ĐỊNH/QUYẾT ĐỊNH",IF(I187="Đã thẩm định","ĐÃ THẨM ĐỊNH","ĐÃ QUYẾT ĐỊNH")))))))))))))</f>
        <v/>
      </c>
      <c r="K187" s="86" t="str">
        <f>IF(A187="","",IFERROR(IF(INDEX('8. C3_NhuCau'!$G$3:$G$202,MATCH(A187,'8. C3_NhuCau'!$A$3:$A$202,0))="","",INDEX('8. C3_NhuCau'!$G$3:$G$202,MATCH(A187,'8. C3_NhuCau'!$A$3:$A$202,0))),""))</f>
        <v/>
      </c>
      <c r="L187" s="83" t="str">
        <f>IF(A187="","",IFERROR(IF(INDEX('8. C3_NhuCau'!$J$3:$J$202,MATCH(A187,'8. C3_NhuCau'!$A$3:$A$202,0))="","",INDEX('8. C3_NhuCau'!$J$3:$J$202,MATCH(A187,'8. C3_NhuCau'!$A$3:$A$202,0))),""))</f>
        <v/>
      </c>
      <c r="M187" s="126" t="str">
        <f t="shared" si="5"/>
        <v/>
      </c>
      <c r="N187" s="127"/>
    </row>
    <row r="188" spans="1:14" ht="18.75">
      <c r="A188" s="81"/>
      <c r="B188" s="81"/>
      <c r="C188" s="83" t="str">
        <f>IF(A188="","",IF(COUNTIFS(DU_BAO_5_NAM!$A$3:$A$1002,A188,DU_BAO_5_NAM!$B$3:$B$1002,B188,DU_BAO_5_NAM!$I$3:$I$1002,"ĐẠT")=1,SUMIFS(DU_BAO_5_NAM!$H$3:$H$1002,DU_BAO_5_NAM!$A$3:$A$1002,A188,DU_BAO_5_NAM!$B$3:$B$1002,B188,DU_BAO_5_NAM!$I$3:$I$1002,"ĐẠT"),""))</f>
        <v/>
      </c>
      <c r="D188" s="81"/>
      <c r="E188" s="81"/>
      <c r="F188" s="81"/>
      <c r="G188" s="81"/>
      <c r="H188" s="81"/>
      <c r="I188" s="81"/>
      <c r="J188" s="83" t="str">
        <f>IF(A188="","",IF(OR(NOT(ISNUMBER(B188)),B188&lt;2027,B188&gt;2031,B188&lt;&gt;INT(B188)),"NĂM KHÔNG HỢP LỆ",IF(COUNTIFS($A$3:$A$202,A188,$B$3:$B$202,B188)&gt;1,"TRÙNG MÃ VTVL – NĂM",IF(I188="","CHƯA CHỌN TRẠNG THÁI",IF(NOT(OR(I188="Đang xây dựng",I188="Đã hoàn thành ở đơn vị",I188="Đã thẩm định",I188="Đã được quyết định")),"TRẠNG THÁI KHÔNG HỢP LỆ",IF(COUNTIFS('[583]8'!$A$3:$A$202,A188,'[583]8'!$L$3:$L$202,"Đã kiểm chứng",'[583]8'!$M$3:$M$202,"ĐẠT")&lt;&gt;1,"C188 CHƯA ĐƯỢC XÁC NHẬN",IF(COUNTIFS(DU_BAO_5_NAM!$A$3:$A$1002,A188,DU_BAO_5_NAM!$B$3:$B$1002,B188,DU_BAO_5_NAM!$I$3:$I$1002,"ĐẠT")&lt;&gt;1,"CHƯA CÓ DỰ BÁO NĂM ĐÃ KIỂM CHỨNG",IF(OR(C188="",D188="",G188="",H188=""),"THIẾU PHƯƠNG ÁN",IF(OR(M188="THIẾU GIẢI TRÌNH",M188="THIẾU NGƯỜI CÙNG ĐƠN VỊ TÍNH",M188="C/D PHẢI TÍNH THEO NGƯỜI",M188="SỐ NGƯỜI ÂM"),"CHƯA ĐỦ CĂN CỨ",IF(I188="Đang xây dựng","ĐANG XÂY DỰNG",IF(I188="Đã hoàn thành ở đơn vị","SẴN SÀNG THẨM ĐỊNH",IF(N188="","THIẾU VĂN BẢN THẨM ĐỊNH/QUYẾT ĐỊNH",IF(I188="Đã thẩm định","ĐÃ THẨM ĐỊNH","ĐÃ QUYẾT ĐỊNH")))))))))))))</f>
        <v/>
      </c>
      <c r="K188" s="86" t="str">
        <f>IF(A188="","",IFERROR(IF(INDEX('8. C3_NhuCau'!$G$3:$G$202,MATCH(A188,'8. C3_NhuCau'!$A$3:$A$202,0))="","",INDEX('8. C3_NhuCau'!$G$3:$G$202,MATCH(A188,'8. C3_NhuCau'!$A$3:$A$202,0))),""))</f>
        <v/>
      </c>
      <c r="L188" s="83" t="str">
        <f>IF(A188="","",IFERROR(IF(INDEX('8. C3_NhuCau'!$J$3:$J$202,MATCH(A188,'8. C3_NhuCau'!$A$3:$A$202,0))="","",INDEX('8. C3_NhuCau'!$J$3:$J$202,MATCH(A188,'8. C3_NhuCau'!$A$3:$A$202,0))),""))</f>
        <v/>
      </c>
      <c r="M188" s="126" t="str">
        <f t="shared" si="5"/>
        <v/>
      </c>
      <c r="N188" s="127"/>
    </row>
    <row r="189" spans="1:14" ht="18.75">
      <c r="A189" s="81"/>
      <c r="B189" s="81"/>
      <c r="C189" s="83" t="str">
        <f>IF(A189="","",IF(COUNTIFS(DU_BAO_5_NAM!$A$3:$A$1002,A189,DU_BAO_5_NAM!$B$3:$B$1002,B189,DU_BAO_5_NAM!$I$3:$I$1002,"ĐẠT")=1,SUMIFS(DU_BAO_5_NAM!$H$3:$H$1002,DU_BAO_5_NAM!$A$3:$A$1002,A189,DU_BAO_5_NAM!$B$3:$B$1002,B189,DU_BAO_5_NAM!$I$3:$I$1002,"ĐẠT"),""))</f>
        <v/>
      </c>
      <c r="D189" s="81"/>
      <c r="E189" s="81"/>
      <c r="F189" s="81"/>
      <c r="G189" s="81"/>
      <c r="H189" s="81"/>
      <c r="I189" s="81"/>
      <c r="J189" s="83" t="str">
        <f>IF(A189="","",IF(OR(NOT(ISNUMBER(B189)),B189&lt;2027,B189&gt;2031,B189&lt;&gt;INT(B189)),"NĂM KHÔNG HỢP LỆ",IF(COUNTIFS($A$3:$A$202,A189,$B$3:$B$202,B189)&gt;1,"TRÙNG MÃ VTVL – NĂM",IF(I189="","CHƯA CHỌN TRẠNG THÁI",IF(NOT(OR(I189="Đang xây dựng",I189="Đã hoàn thành ở đơn vị",I189="Đã thẩm định",I189="Đã được quyết định")),"TRẠNG THÁI KHÔNG HỢP LỆ",IF(COUNTIFS('[584]8'!$A$3:$A$202,A189,'[584]8'!$L$3:$L$202,"Đã kiểm chứng",'[584]8'!$M$3:$M$202,"ĐẠT")&lt;&gt;1,"C189 CHƯA ĐƯỢC XÁC NHẬN",IF(COUNTIFS(DU_BAO_5_NAM!$A$3:$A$1002,A189,DU_BAO_5_NAM!$B$3:$B$1002,B189,DU_BAO_5_NAM!$I$3:$I$1002,"ĐẠT")&lt;&gt;1,"CHƯA CÓ DỰ BÁO NĂM ĐÃ KIỂM CHỨNG",IF(OR(C189="",D189="",G189="",H189=""),"THIẾU PHƯƠNG ÁN",IF(OR(M189="THIẾU GIẢI TRÌNH",M189="THIẾU NGƯỜI CÙNG ĐƠN VỊ TÍNH",M189="C/D PHẢI TÍNH THEO NGƯỜI",M189="SỐ NGƯỜI ÂM"),"CHƯA ĐỦ CĂN CỨ",IF(I189="Đang xây dựng","ĐANG XÂY DỰNG",IF(I189="Đã hoàn thành ở đơn vị","SẴN SÀNG THẨM ĐỊNH",IF(N189="","THIẾU VĂN BẢN THẨM ĐỊNH/QUYẾT ĐỊNH",IF(I189="Đã thẩm định","ĐÃ THẨM ĐỊNH","ĐÃ QUYẾT ĐỊNH")))))))))))))</f>
        <v/>
      </c>
      <c r="K189" s="86" t="str">
        <f>IF(A189="","",IFERROR(IF(INDEX('8. C3_NhuCau'!$G$3:$G$202,MATCH(A189,'8. C3_NhuCau'!$A$3:$A$202,0))="","",INDEX('8. C3_NhuCau'!$G$3:$G$202,MATCH(A189,'8. C3_NhuCau'!$A$3:$A$202,0))),""))</f>
        <v/>
      </c>
      <c r="L189" s="83" t="str">
        <f>IF(A189="","",IFERROR(IF(INDEX('8. C3_NhuCau'!$J$3:$J$202,MATCH(A189,'8. C3_NhuCau'!$A$3:$A$202,0))="","",INDEX('8. C3_NhuCau'!$J$3:$J$202,MATCH(A189,'8. C3_NhuCau'!$A$3:$A$202,0))),""))</f>
        <v/>
      </c>
      <c r="M189" s="126" t="str">
        <f t="shared" si="5"/>
        <v/>
      </c>
      <c r="N189" s="127"/>
    </row>
    <row r="190" spans="1:14" ht="18.75">
      <c r="A190" s="81"/>
      <c r="B190" s="81"/>
      <c r="C190" s="83" t="str">
        <f>IF(A190="","",IF(COUNTIFS(DU_BAO_5_NAM!$A$3:$A$1002,A190,DU_BAO_5_NAM!$B$3:$B$1002,B190,DU_BAO_5_NAM!$I$3:$I$1002,"ĐẠT")=1,SUMIFS(DU_BAO_5_NAM!$H$3:$H$1002,DU_BAO_5_NAM!$A$3:$A$1002,A190,DU_BAO_5_NAM!$B$3:$B$1002,B190,DU_BAO_5_NAM!$I$3:$I$1002,"ĐẠT"),""))</f>
        <v/>
      </c>
      <c r="D190" s="81"/>
      <c r="E190" s="81"/>
      <c r="F190" s="81"/>
      <c r="G190" s="81"/>
      <c r="H190" s="81"/>
      <c r="I190" s="81"/>
      <c r="J190" s="83" t="str">
        <f>IF(A190="","",IF(OR(NOT(ISNUMBER(B190)),B190&lt;2027,B190&gt;2031,B190&lt;&gt;INT(B190)),"NĂM KHÔNG HỢP LỆ",IF(COUNTIFS($A$3:$A$202,A190,$B$3:$B$202,B190)&gt;1,"TRÙNG MÃ VTVL – NĂM",IF(I190="","CHƯA CHỌN TRẠNG THÁI",IF(NOT(OR(I190="Đang xây dựng",I190="Đã hoàn thành ở đơn vị",I190="Đã thẩm định",I190="Đã được quyết định")),"TRẠNG THÁI KHÔNG HỢP LỆ",IF(COUNTIFS('[585]8'!$A$3:$A$202,A190,'[585]8'!$L$3:$L$202,"Đã kiểm chứng",'[585]8'!$M$3:$M$202,"ĐẠT")&lt;&gt;1,"C190 CHƯA ĐƯỢC XÁC NHẬN",IF(COUNTIFS(DU_BAO_5_NAM!$A$3:$A$1002,A190,DU_BAO_5_NAM!$B$3:$B$1002,B190,DU_BAO_5_NAM!$I$3:$I$1002,"ĐẠT")&lt;&gt;1,"CHƯA CÓ DỰ BÁO NĂM ĐÃ KIỂM CHỨNG",IF(OR(C190="",D190="",G190="",H190=""),"THIẾU PHƯƠNG ÁN",IF(OR(M190="THIẾU GIẢI TRÌNH",M190="THIẾU NGƯỜI CÙNG ĐƠN VỊ TÍNH",M190="C/D PHẢI TÍNH THEO NGƯỜI",M190="SỐ NGƯỜI ÂM"),"CHƯA ĐỦ CĂN CỨ",IF(I190="Đang xây dựng","ĐANG XÂY DỰNG",IF(I190="Đã hoàn thành ở đơn vị","SẴN SÀNG THẨM ĐỊNH",IF(N190="","THIẾU VĂN BẢN THẨM ĐỊNH/QUYẾT ĐỊNH",IF(I190="Đã thẩm định","ĐÃ THẨM ĐỊNH","ĐÃ QUYẾT ĐỊNH")))))))))))))</f>
        <v/>
      </c>
      <c r="K190" s="86" t="str">
        <f>IF(A190="","",IFERROR(IF(INDEX('8. C3_NhuCau'!$G$3:$G$202,MATCH(A190,'8. C3_NhuCau'!$A$3:$A$202,0))="","",INDEX('8. C3_NhuCau'!$G$3:$G$202,MATCH(A190,'8. C3_NhuCau'!$A$3:$A$202,0))),""))</f>
        <v/>
      </c>
      <c r="L190" s="83" t="str">
        <f>IF(A190="","",IFERROR(IF(INDEX('8. C3_NhuCau'!$J$3:$J$202,MATCH(A190,'8. C3_NhuCau'!$A$3:$A$202,0))="","",INDEX('8. C3_NhuCau'!$J$3:$J$202,MATCH(A190,'8. C3_NhuCau'!$A$3:$A$202,0))),""))</f>
        <v/>
      </c>
      <c r="M190" s="126" t="str">
        <f t="shared" si="5"/>
        <v/>
      </c>
      <c r="N190" s="127"/>
    </row>
    <row r="191" spans="1:14" ht="18.75">
      <c r="A191" s="81"/>
      <c r="B191" s="81"/>
      <c r="C191" s="83" t="str">
        <f>IF(A191="","",IF(COUNTIFS(DU_BAO_5_NAM!$A$3:$A$1002,A191,DU_BAO_5_NAM!$B$3:$B$1002,B191,DU_BAO_5_NAM!$I$3:$I$1002,"ĐẠT")=1,SUMIFS(DU_BAO_5_NAM!$H$3:$H$1002,DU_BAO_5_NAM!$A$3:$A$1002,A191,DU_BAO_5_NAM!$B$3:$B$1002,B191,DU_BAO_5_NAM!$I$3:$I$1002,"ĐẠT"),""))</f>
        <v/>
      </c>
      <c r="D191" s="81"/>
      <c r="E191" s="81"/>
      <c r="F191" s="81"/>
      <c r="G191" s="81"/>
      <c r="H191" s="81"/>
      <c r="I191" s="81"/>
      <c r="J191" s="83" t="str">
        <f>IF(A191="","",IF(OR(NOT(ISNUMBER(B191)),B191&lt;2027,B191&gt;2031,B191&lt;&gt;INT(B191)),"NĂM KHÔNG HỢP LỆ",IF(COUNTIFS($A$3:$A$202,A191,$B$3:$B$202,B191)&gt;1,"TRÙNG MÃ VTVL – NĂM",IF(I191="","CHƯA CHỌN TRẠNG THÁI",IF(NOT(OR(I191="Đang xây dựng",I191="Đã hoàn thành ở đơn vị",I191="Đã thẩm định",I191="Đã được quyết định")),"TRẠNG THÁI KHÔNG HỢP LỆ",IF(COUNTIFS('[586]8'!$A$3:$A$202,A191,'[586]8'!$L$3:$L$202,"Đã kiểm chứng",'[586]8'!$M$3:$M$202,"ĐẠT")&lt;&gt;1,"C191 CHƯA ĐƯỢC XÁC NHẬN",IF(COUNTIFS(DU_BAO_5_NAM!$A$3:$A$1002,A191,DU_BAO_5_NAM!$B$3:$B$1002,B191,DU_BAO_5_NAM!$I$3:$I$1002,"ĐẠT")&lt;&gt;1,"CHƯA CÓ DỰ BÁO NĂM ĐÃ KIỂM CHỨNG",IF(OR(C191="",D191="",G191="",H191=""),"THIẾU PHƯƠNG ÁN",IF(OR(M191="THIẾU GIẢI TRÌNH",M191="THIẾU NGƯỜI CÙNG ĐƠN VỊ TÍNH",M191="C/D PHẢI TÍNH THEO NGƯỜI",M191="SỐ NGƯỜI ÂM"),"CHƯA ĐỦ CĂN CỨ",IF(I191="Đang xây dựng","ĐANG XÂY DỰNG",IF(I191="Đã hoàn thành ở đơn vị","SẴN SÀNG THẨM ĐỊNH",IF(N191="","THIẾU VĂN BẢN THẨM ĐỊNH/QUYẾT ĐỊNH",IF(I191="Đã thẩm định","ĐÃ THẨM ĐỊNH","ĐÃ QUYẾT ĐỊNH")))))))))))))</f>
        <v/>
      </c>
      <c r="K191" s="86" t="str">
        <f>IF(A191="","",IFERROR(IF(INDEX('8. C3_NhuCau'!$G$3:$G$202,MATCH(A191,'8. C3_NhuCau'!$A$3:$A$202,0))="","",INDEX('8. C3_NhuCau'!$G$3:$G$202,MATCH(A191,'8. C3_NhuCau'!$A$3:$A$202,0))),""))</f>
        <v/>
      </c>
      <c r="L191" s="83" t="str">
        <f>IF(A191="","",IFERROR(IF(INDEX('8. C3_NhuCau'!$J$3:$J$202,MATCH(A191,'8. C3_NhuCau'!$A$3:$A$202,0))="","",INDEX('8. C3_NhuCau'!$J$3:$J$202,MATCH(A191,'8. C3_NhuCau'!$A$3:$A$202,0))),""))</f>
        <v/>
      </c>
      <c r="M191" s="126" t="str">
        <f t="shared" si="5"/>
        <v/>
      </c>
      <c r="N191" s="127"/>
    </row>
    <row r="192" spans="1:14" ht="18.75">
      <c r="A192" s="81"/>
      <c r="B192" s="81"/>
      <c r="C192" s="83" t="str">
        <f>IF(A192="","",IF(COUNTIFS(DU_BAO_5_NAM!$A$3:$A$1002,A192,DU_BAO_5_NAM!$B$3:$B$1002,B192,DU_BAO_5_NAM!$I$3:$I$1002,"ĐẠT")=1,SUMIFS(DU_BAO_5_NAM!$H$3:$H$1002,DU_BAO_5_NAM!$A$3:$A$1002,A192,DU_BAO_5_NAM!$B$3:$B$1002,B192,DU_BAO_5_NAM!$I$3:$I$1002,"ĐẠT"),""))</f>
        <v/>
      </c>
      <c r="D192" s="81"/>
      <c r="E192" s="81"/>
      <c r="F192" s="81"/>
      <c r="G192" s="81"/>
      <c r="H192" s="81"/>
      <c r="I192" s="81"/>
      <c r="J192" s="83" t="str">
        <f>IF(A192="","",IF(OR(NOT(ISNUMBER(B192)),B192&lt;2027,B192&gt;2031,B192&lt;&gt;INT(B192)),"NĂM KHÔNG HỢP LỆ",IF(COUNTIFS($A$3:$A$202,A192,$B$3:$B$202,B192)&gt;1,"TRÙNG MÃ VTVL – NĂM",IF(I192="","CHƯA CHỌN TRẠNG THÁI",IF(NOT(OR(I192="Đang xây dựng",I192="Đã hoàn thành ở đơn vị",I192="Đã thẩm định",I192="Đã được quyết định")),"TRẠNG THÁI KHÔNG HỢP LỆ",IF(COUNTIFS('[587]8'!$A$3:$A$202,A192,'[587]8'!$L$3:$L$202,"Đã kiểm chứng",'[587]8'!$M$3:$M$202,"ĐẠT")&lt;&gt;1,"C192 CHƯA ĐƯỢC XÁC NHẬN",IF(COUNTIFS(DU_BAO_5_NAM!$A$3:$A$1002,A192,DU_BAO_5_NAM!$B$3:$B$1002,B192,DU_BAO_5_NAM!$I$3:$I$1002,"ĐẠT")&lt;&gt;1,"CHƯA CÓ DỰ BÁO NĂM ĐÃ KIỂM CHỨNG",IF(OR(C192="",D192="",G192="",H192=""),"THIẾU PHƯƠNG ÁN",IF(OR(M192="THIẾU GIẢI TRÌNH",M192="THIẾU NGƯỜI CÙNG ĐƠN VỊ TÍNH",M192="C/D PHẢI TÍNH THEO NGƯỜI",M192="SỐ NGƯỜI ÂM"),"CHƯA ĐỦ CĂN CỨ",IF(I192="Đang xây dựng","ĐANG XÂY DỰNG",IF(I192="Đã hoàn thành ở đơn vị","SẴN SÀNG THẨM ĐỊNH",IF(N192="","THIẾU VĂN BẢN THẨM ĐỊNH/QUYẾT ĐỊNH",IF(I192="Đã thẩm định","ĐÃ THẨM ĐỊNH","ĐÃ QUYẾT ĐỊNH")))))))))))))</f>
        <v/>
      </c>
      <c r="K192" s="86" t="str">
        <f>IF(A192="","",IFERROR(IF(INDEX('8. C3_NhuCau'!$G$3:$G$202,MATCH(A192,'8. C3_NhuCau'!$A$3:$A$202,0))="","",INDEX('8. C3_NhuCau'!$G$3:$G$202,MATCH(A192,'8. C3_NhuCau'!$A$3:$A$202,0))),""))</f>
        <v/>
      </c>
      <c r="L192" s="83" t="str">
        <f>IF(A192="","",IFERROR(IF(INDEX('8. C3_NhuCau'!$J$3:$J$202,MATCH(A192,'8. C3_NhuCau'!$A$3:$A$202,0))="","",INDEX('8. C3_NhuCau'!$J$3:$J$202,MATCH(A192,'8. C3_NhuCau'!$A$3:$A$202,0))),""))</f>
        <v/>
      </c>
      <c r="M192" s="126" t="str">
        <f t="shared" si="5"/>
        <v/>
      </c>
      <c r="N192" s="127"/>
    </row>
    <row r="193" spans="1:14" ht="18.75">
      <c r="A193" s="81"/>
      <c r="B193" s="81"/>
      <c r="C193" s="83" t="str">
        <f>IF(A193="","",IF(COUNTIFS(DU_BAO_5_NAM!$A$3:$A$1002,A193,DU_BAO_5_NAM!$B$3:$B$1002,B193,DU_BAO_5_NAM!$I$3:$I$1002,"ĐẠT")=1,SUMIFS(DU_BAO_5_NAM!$H$3:$H$1002,DU_BAO_5_NAM!$A$3:$A$1002,A193,DU_BAO_5_NAM!$B$3:$B$1002,B193,DU_BAO_5_NAM!$I$3:$I$1002,"ĐẠT"),""))</f>
        <v/>
      </c>
      <c r="D193" s="81"/>
      <c r="E193" s="81"/>
      <c r="F193" s="81"/>
      <c r="G193" s="81"/>
      <c r="H193" s="81"/>
      <c r="I193" s="81"/>
      <c r="J193" s="83" t="str">
        <f>IF(A193="","",IF(OR(NOT(ISNUMBER(B193)),B193&lt;2027,B193&gt;2031,B193&lt;&gt;INT(B193)),"NĂM KHÔNG HỢP LỆ",IF(COUNTIFS($A$3:$A$202,A193,$B$3:$B$202,B193)&gt;1,"TRÙNG MÃ VTVL – NĂM",IF(I193="","CHƯA CHỌN TRẠNG THÁI",IF(NOT(OR(I193="Đang xây dựng",I193="Đã hoàn thành ở đơn vị",I193="Đã thẩm định",I193="Đã được quyết định")),"TRẠNG THÁI KHÔNG HỢP LỆ",IF(COUNTIFS('[588]8'!$A$3:$A$202,A193,'[588]8'!$L$3:$L$202,"Đã kiểm chứng",'[588]8'!$M$3:$M$202,"ĐẠT")&lt;&gt;1,"C193 CHƯA ĐƯỢC XÁC NHẬN",IF(COUNTIFS(DU_BAO_5_NAM!$A$3:$A$1002,A193,DU_BAO_5_NAM!$B$3:$B$1002,B193,DU_BAO_5_NAM!$I$3:$I$1002,"ĐẠT")&lt;&gt;1,"CHƯA CÓ DỰ BÁO NĂM ĐÃ KIỂM CHỨNG",IF(OR(C193="",D193="",G193="",H193=""),"THIẾU PHƯƠNG ÁN",IF(OR(M193="THIẾU GIẢI TRÌNH",M193="THIẾU NGƯỜI CÙNG ĐƠN VỊ TÍNH",M193="C/D PHẢI TÍNH THEO NGƯỜI",M193="SỐ NGƯỜI ÂM"),"CHƯA ĐỦ CĂN CỨ",IF(I193="Đang xây dựng","ĐANG XÂY DỰNG",IF(I193="Đã hoàn thành ở đơn vị","SẴN SÀNG THẨM ĐỊNH",IF(N193="","THIẾU VĂN BẢN THẨM ĐỊNH/QUYẾT ĐỊNH",IF(I193="Đã thẩm định","ĐÃ THẨM ĐỊNH","ĐÃ QUYẾT ĐỊNH")))))))))))))</f>
        <v/>
      </c>
      <c r="K193" s="86" t="str">
        <f>IF(A193="","",IFERROR(IF(INDEX('8. C3_NhuCau'!$G$3:$G$202,MATCH(A193,'8. C3_NhuCau'!$A$3:$A$202,0))="","",INDEX('8. C3_NhuCau'!$G$3:$G$202,MATCH(A193,'8. C3_NhuCau'!$A$3:$A$202,0))),""))</f>
        <v/>
      </c>
      <c r="L193" s="83" t="str">
        <f>IF(A193="","",IFERROR(IF(INDEX('8. C3_NhuCau'!$J$3:$J$202,MATCH(A193,'8. C3_NhuCau'!$A$3:$A$202,0))="","",INDEX('8. C3_NhuCau'!$J$3:$J$202,MATCH(A193,'8. C3_NhuCau'!$A$3:$A$202,0))),""))</f>
        <v/>
      </c>
      <c r="M193" s="126" t="str">
        <f t="shared" si="5"/>
        <v/>
      </c>
      <c r="N193" s="127"/>
    </row>
    <row r="194" spans="1:14" ht="18.75">
      <c r="A194" s="81"/>
      <c r="B194" s="81"/>
      <c r="C194" s="83" t="str">
        <f>IF(A194="","",IF(COUNTIFS(DU_BAO_5_NAM!$A$3:$A$1002,A194,DU_BAO_5_NAM!$B$3:$B$1002,B194,DU_BAO_5_NAM!$I$3:$I$1002,"ĐẠT")=1,SUMIFS(DU_BAO_5_NAM!$H$3:$H$1002,DU_BAO_5_NAM!$A$3:$A$1002,A194,DU_BAO_5_NAM!$B$3:$B$1002,B194,DU_BAO_5_NAM!$I$3:$I$1002,"ĐẠT"),""))</f>
        <v/>
      </c>
      <c r="D194" s="81"/>
      <c r="E194" s="81"/>
      <c r="F194" s="81"/>
      <c r="G194" s="81"/>
      <c r="H194" s="81"/>
      <c r="I194" s="81"/>
      <c r="J194" s="83" t="str">
        <f>IF(A194="","",IF(OR(NOT(ISNUMBER(B194)),B194&lt;2027,B194&gt;2031,B194&lt;&gt;INT(B194)),"NĂM KHÔNG HỢP LỆ",IF(COUNTIFS($A$3:$A$202,A194,$B$3:$B$202,B194)&gt;1,"TRÙNG MÃ VTVL – NĂM",IF(I194="","CHƯA CHỌN TRẠNG THÁI",IF(NOT(OR(I194="Đang xây dựng",I194="Đã hoàn thành ở đơn vị",I194="Đã thẩm định",I194="Đã được quyết định")),"TRẠNG THÁI KHÔNG HỢP LỆ",IF(COUNTIFS('[589]8'!$A$3:$A$202,A194,'[589]8'!$L$3:$L$202,"Đã kiểm chứng",'[589]8'!$M$3:$M$202,"ĐẠT")&lt;&gt;1,"C194 CHƯA ĐƯỢC XÁC NHẬN",IF(COUNTIFS(DU_BAO_5_NAM!$A$3:$A$1002,A194,DU_BAO_5_NAM!$B$3:$B$1002,B194,DU_BAO_5_NAM!$I$3:$I$1002,"ĐẠT")&lt;&gt;1,"CHƯA CÓ DỰ BÁO NĂM ĐÃ KIỂM CHỨNG",IF(OR(C194="",D194="",G194="",H194=""),"THIẾU PHƯƠNG ÁN",IF(OR(M194="THIẾU GIẢI TRÌNH",M194="THIẾU NGƯỜI CÙNG ĐƠN VỊ TÍNH",M194="C/D PHẢI TÍNH THEO NGƯỜI",M194="SỐ NGƯỜI ÂM"),"CHƯA ĐỦ CĂN CỨ",IF(I194="Đang xây dựng","ĐANG XÂY DỰNG",IF(I194="Đã hoàn thành ở đơn vị","SẴN SÀNG THẨM ĐỊNH",IF(N194="","THIẾU VĂN BẢN THẨM ĐỊNH/QUYẾT ĐỊNH",IF(I194="Đã thẩm định","ĐÃ THẨM ĐỊNH","ĐÃ QUYẾT ĐỊNH")))))))))))))</f>
        <v/>
      </c>
      <c r="K194" s="86" t="str">
        <f>IF(A194="","",IFERROR(IF(INDEX('8. C3_NhuCau'!$G$3:$G$202,MATCH(A194,'8. C3_NhuCau'!$A$3:$A$202,0))="","",INDEX('8. C3_NhuCau'!$G$3:$G$202,MATCH(A194,'8. C3_NhuCau'!$A$3:$A$202,0))),""))</f>
        <v/>
      </c>
      <c r="L194" s="83" t="str">
        <f>IF(A194="","",IFERROR(IF(INDEX('8. C3_NhuCau'!$J$3:$J$202,MATCH(A194,'8. C3_NhuCau'!$A$3:$A$202,0))="","",INDEX('8. C3_NhuCau'!$J$3:$J$202,MATCH(A194,'8. C3_NhuCau'!$A$3:$A$202,0))),""))</f>
        <v/>
      </c>
      <c r="M194" s="126" t="str">
        <f t="shared" si="5"/>
        <v/>
      </c>
      <c r="N194" s="127"/>
    </row>
    <row r="195" spans="1:14" ht="18.75">
      <c r="A195" s="81"/>
      <c r="B195" s="81"/>
      <c r="C195" s="83" t="str">
        <f>IF(A195="","",IF(COUNTIFS(DU_BAO_5_NAM!$A$3:$A$1002,A195,DU_BAO_5_NAM!$B$3:$B$1002,B195,DU_BAO_5_NAM!$I$3:$I$1002,"ĐẠT")=1,SUMIFS(DU_BAO_5_NAM!$H$3:$H$1002,DU_BAO_5_NAM!$A$3:$A$1002,A195,DU_BAO_5_NAM!$B$3:$B$1002,B195,DU_BAO_5_NAM!$I$3:$I$1002,"ĐẠT"),""))</f>
        <v/>
      </c>
      <c r="D195" s="81"/>
      <c r="E195" s="81"/>
      <c r="F195" s="81"/>
      <c r="G195" s="81"/>
      <c r="H195" s="81"/>
      <c r="I195" s="81"/>
      <c r="J195" s="83" t="str">
        <f>IF(A195="","",IF(OR(NOT(ISNUMBER(B195)),B195&lt;2027,B195&gt;2031,B195&lt;&gt;INT(B195)),"NĂM KHÔNG HỢP LỆ",IF(COUNTIFS($A$3:$A$202,A195,$B$3:$B$202,B195)&gt;1,"TRÙNG MÃ VTVL – NĂM",IF(I195="","CHƯA CHỌN TRẠNG THÁI",IF(NOT(OR(I195="Đang xây dựng",I195="Đã hoàn thành ở đơn vị",I195="Đã thẩm định",I195="Đã được quyết định")),"TRẠNG THÁI KHÔNG HỢP LỆ",IF(COUNTIFS('[590]8'!$A$3:$A$202,A195,'[590]8'!$L$3:$L$202,"Đã kiểm chứng",'[590]8'!$M$3:$M$202,"ĐẠT")&lt;&gt;1,"C195 CHƯA ĐƯỢC XÁC NHẬN",IF(COUNTIFS(DU_BAO_5_NAM!$A$3:$A$1002,A195,DU_BAO_5_NAM!$B$3:$B$1002,B195,DU_BAO_5_NAM!$I$3:$I$1002,"ĐẠT")&lt;&gt;1,"CHƯA CÓ DỰ BÁO NĂM ĐÃ KIỂM CHỨNG",IF(OR(C195="",D195="",G195="",H195=""),"THIẾU PHƯƠNG ÁN",IF(OR(M195="THIẾU GIẢI TRÌNH",M195="THIẾU NGƯỜI CÙNG ĐƠN VỊ TÍNH",M195="C/D PHẢI TÍNH THEO NGƯỜI",M195="SỐ NGƯỜI ÂM"),"CHƯA ĐỦ CĂN CỨ",IF(I195="Đang xây dựng","ĐANG XÂY DỰNG",IF(I195="Đã hoàn thành ở đơn vị","SẴN SÀNG THẨM ĐỊNH",IF(N195="","THIẾU VĂN BẢN THẨM ĐỊNH/QUYẾT ĐỊNH",IF(I195="Đã thẩm định","ĐÃ THẨM ĐỊNH","ĐÃ QUYẾT ĐỊNH")))))))))))))</f>
        <v/>
      </c>
      <c r="K195" s="86" t="str">
        <f>IF(A195="","",IFERROR(IF(INDEX('8. C3_NhuCau'!$G$3:$G$202,MATCH(A195,'8. C3_NhuCau'!$A$3:$A$202,0))="","",INDEX('8. C3_NhuCau'!$G$3:$G$202,MATCH(A195,'8. C3_NhuCau'!$A$3:$A$202,0))),""))</f>
        <v/>
      </c>
      <c r="L195" s="83" t="str">
        <f>IF(A195="","",IFERROR(IF(INDEX('8. C3_NhuCau'!$J$3:$J$202,MATCH(A195,'8. C3_NhuCau'!$A$3:$A$202,0))="","",INDEX('8. C3_NhuCau'!$J$3:$J$202,MATCH(A195,'8. C3_NhuCau'!$A$3:$A$202,0))),""))</f>
        <v/>
      </c>
      <c r="M195" s="126" t="str">
        <f t="shared" ref="M195:M202" si="6">IF(A195="","",IF(H195="","THIẾU GIẢI TRÌNH",IF(C195="","CHƯA CÓ DỰ BÁO NĂM",IF(D195="","THIẾU NGƯỜI CÙNG ĐƠN VỊ TÍNH",IF(OR(NOT(ISNUMBER(C195)),NOT(ISNUMBER(D195))),"C/D PHẢI TÍNH THEO NGƯỜI",IF(OR(C195&lt;0,D195&lt;0),"SỐ NGƯỜI ÂM",IF(AND(L195&lt;&gt;"",C195&lt;&gt;L195),"THAY ĐỔI SO VỚI NĂM CƠ SỞ – CÓ DỰ BÁO","ĐỐI CHIẾU XONG")))))))</f>
        <v/>
      </c>
      <c r="N195" s="127"/>
    </row>
    <row r="196" spans="1:14" ht="18.75">
      <c r="A196" s="81"/>
      <c r="B196" s="81"/>
      <c r="C196" s="83" t="str">
        <f>IF(A196="","",IF(COUNTIFS(DU_BAO_5_NAM!$A$3:$A$1002,A196,DU_BAO_5_NAM!$B$3:$B$1002,B196,DU_BAO_5_NAM!$I$3:$I$1002,"ĐẠT")=1,SUMIFS(DU_BAO_5_NAM!$H$3:$H$1002,DU_BAO_5_NAM!$A$3:$A$1002,A196,DU_BAO_5_NAM!$B$3:$B$1002,B196,DU_BAO_5_NAM!$I$3:$I$1002,"ĐẠT"),""))</f>
        <v/>
      </c>
      <c r="D196" s="81"/>
      <c r="E196" s="81"/>
      <c r="F196" s="81"/>
      <c r="G196" s="81"/>
      <c r="H196" s="81"/>
      <c r="I196" s="81"/>
      <c r="J196" s="83" t="str">
        <f>IF(A196="","",IF(OR(NOT(ISNUMBER(B196)),B196&lt;2027,B196&gt;2031,B196&lt;&gt;INT(B196)),"NĂM KHÔNG HỢP LỆ",IF(COUNTIFS($A$3:$A$202,A196,$B$3:$B$202,B196)&gt;1,"TRÙNG MÃ VTVL – NĂM",IF(I196="","CHƯA CHỌN TRẠNG THÁI",IF(NOT(OR(I196="Đang xây dựng",I196="Đã hoàn thành ở đơn vị",I196="Đã thẩm định",I196="Đã được quyết định")),"TRẠNG THÁI KHÔNG HỢP LỆ",IF(COUNTIFS('[591]8'!$A$3:$A$202,A196,'[591]8'!$L$3:$L$202,"Đã kiểm chứng",'[591]8'!$M$3:$M$202,"ĐẠT")&lt;&gt;1,"C196 CHƯA ĐƯỢC XÁC NHẬN",IF(COUNTIFS(DU_BAO_5_NAM!$A$3:$A$1002,A196,DU_BAO_5_NAM!$B$3:$B$1002,B196,DU_BAO_5_NAM!$I$3:$I$1002,"ĐẠT")&lt;&gt;1,"CHƯA CÓ DỰ BÁO NĂM ĐÃ KIỂM CHỨNG",IF(OR(C196="",D196="",G196="",H196=""),"THIẾU PHƯƠNG ÁN",IF(OR(M196="THIẾU GIẢI TRÌNH",M196="THIẾU NGƯỜI CÙNG ĐƠN VỊ TÍNH",M196="C/D PHẢI TÍNH THEO NGƯỜI",M196="SỐ NGƯỜI ÂM"),"CHƯA ĐỦ CĂN CỨ",IF(I196="Đang xây dựng","ĐANG XÂY DỰNG",IF(I196="Đã hoàn thành ở đơn vị","SẴN SÀNG THẨM ĐỊNH",IF(N196="","THIẾU VĂN BẢN THẨM ĐỊNH/QUYẾT ĐỊNH",IF(I196="Đã thẩm định","ĐÃ THẨM ĐỊNH","ĐÃ QUYẾT ĐỊNH")))))))))))))</f>
        <v/>
      </c>
      <c r="K196" s="86" t="str">
        <f>IF(A196="","",IFERROR(IF(INDEX('8. C3_NhuCau'!$G$3:$G$202,MATCH(A196,'8. C3_NhuCau'!$A$3:$A$202,0))="","",INDEX('8. C3_NhuCau'!$G$3:$G$202,MATCH(A196,'8. C3_NhuCau'!$A$3:$A$202,0))),""))</f>
        <v/>
      </c>
      <c r="L196" s="83" t="str">
        <f>IF(A196="","",IFERROR(IF(INDEX('8. C3_NhuCau'!$J$3:$J$202,MATCH(A196,'8. C3_NhuCau'!$A$3:$A$202,0))="","",INDEX('8. C3_NhuCau'!$J$3:$J$202,MATCH(A196,'8. C3_NhuCau'!$A$3:$A$202,0))),""))</f>
        <v/>
      </c>
      <c r="M196" s="126" t="str">
        <f t="shared" si="6"/>
        <v/>
      </c>
      <c r="N196" s="127"/>
    </row>
    <row r="197" spans="1:14" ht="18.75">
      <c r="A197" s="81"/>
      <c r="B197" s="81"/>
      <c r="C197" s="83" t="str">
        <f>IF(A197="","",IF(COUNTIFS(DU_BAO_5_NAM!$A$3:$A$1002,A197,DU_BAO_5_NAM!$B$3:$B$1002,B197,DU_BAO_5_NAM!$I$3:$I$1002,"ĐẠT")=1,SUMIFS(DU_BAO_5_NAM!$H$3:$H$1002,DU_BAO_5_NAM!$A$3:$A$1002,A197,DU_BAO_5_NAM!$B$3:$B$1002,B197,DU_BAO_5_NAM!$I$3:$I$1002,"ĐẠT"),""))</f>
        <v/>
      </c>
      <c r="D197" s="81"/>
      <c r="E197" s="81"/>
      <c r="F197" s="81"/>
      <c r="G197" s="81"/>
      <c r="H197" s="81"/>
      <c r="I197" s="81"/>
      <c r="J197" s="83" t="str">
        <f>IF(A197="","",IF(OR(NOT(ISNUMBER(B197)),B197&lt;2027,B197&gt;2031,B197&lt;&gt;INT(B197)),"NĂM KHÔNG HỢP LỆ",IF(COUNTIFS($A$3:$A$202,A197,$B$3:$B$202,B197)&gt;1,"TRÙNG MÃ VTVL – NĂM",IF(I197="","CHƯA CHỌN TRẠNG THÁI",IF(NOT(OR(I197="Đang xây dựng",I197="Đã hoàn thành ở đơn vị",I197="Đã thẩm định",I197="Đã được quyết định")),"TRẠNG THÁI KHÔNG HỢP LỆ",IF(COUNTIFS('[592]8'!$A$3:$A$202,A197,'[592]8'!$L$3:$L$202,"Đã kiểm chứng",'[592]8'!$M$3:$M$202,"ĐẠT")&lt;&gt;1,"C197 CHƯA ĐƯỢC XÁC NHẬN",IF(COUNTIFS(DU_BAO_5_NAM!$A$3:$A$1002,A197,DU_BAO_5_NAM!$B$3:$B$1002,B197,DU_BAO_5_NAM!$I$3:$I$1002,"ĐẠT")&lt;&gt;1,"CHƯA CÓ DỰ BÁO NĂM ĐÃ KIỂM CHỨNG",IF(OR(C197="",D197="",G197="",H197=""),"THIẾU PHƯƠNG ÁN",IF(OR(M197="THIẾU GIẢI TRÌNH",M197="THIẾU NGƯỜI CÙNG ĐƠN VỊ TÍNH",M197="C/D PHẢI TÍNH THEO NGƯỜI",M197="SỐ NGƯỜI ÂM"),"CHƯA ĐỦ CĂN CỨ",IF(I197="Đang xây dựng","ĐANG XÂY DỰNG",IF(I197="Đã hoàn thành ở đơn vị","SẴN SÀNG THẨM ĐỊNH",IF(N197="","THIẾU VĂN BẢN THẨM ĐỊNH/QUYẾT ĐỊNH",IF(I197="Đã thẩm định","ĐÃ THẨM ĐỊNH","ĐÃ QUYẾT ĐỊNH")))))))))))))</f>
        <v/>
      </c>
      <c r="K197" s="86" t="str">
        <f>IF(A197="","",IFERROR(IF(INDEX('8. C3_NhuCau'!$G$3:$G$202,MATCH(A197,'8. C3_NhuCau'!$A$3:$A$202,0))="","",INDEX('8. C3_NhuCau'!$G$3:$G$202,MATCH(A197,'8. C3_NhuCau'!$A$3:$A$202,0))),""))</f>
        <v/>
      </c>
      <c r="L197" s="83" t="str">
        <f>IF(A197="","",IFERROR(IF(INDEX('8. C3_NhuCau'!$J$3:$J$202,MATCH(A197,'8. C3_NhuCau'!$A$3:$A$202,0))="","",INDEX('8. C3_NhuCau'!$J$3:$J$202,MATCH(A197,'8. C3_NhuCau'!$A$3:$A$202,0))),""))</f>
        <v/>
      </c>
      <c r="M197" s="126" t="str">
        <f t="shared" si="6"/>
        <v/>
      </c>
      <c r="N197" s="127"/>
    </row>
    <row r="198" spans="1:14" ht="18.75">
      <c r="A198" s="81"/>
      <c r="B198" s="81"/>
      <c r="C198" s="83" t="str">
        <f>IF(A198="","",IF(COUNTIFS(DU_BAO_5_NAM!$A$3:$A$1002,A198,DU_BAO_5_NAM!$B$3:$B$1002,B198,DU_BAO_5_NAM!$I$3:$I$1002,"ĐẠT")=1,SUMIFS(DU_BAO_5_NAM!$H$3:$H$1002,DU_BAO_5_NAM!$A$3:$A$1002,A198,DU_BAO_5_NAM!$B$3:$B$1002,B198,DU_BAO_5_NAM!$I$3:$I$1002,"ĐẠT"),""))</f>
        <v/>
      </c>
      <c r="D198" s="81"/>
      <c r="E198" s="81"/>
      <c r="F198" s="81"/>
      <c r="G198" s="81"/>
      <c r="H198" s="81"/>
      <c r="I198" s="81"/>
      <c r="J198" s="83" t="str">
        <f>IF(A198="","",IF(OR(NOT(ISNUMBER(B198)),B198&lt;2027,B198&gt;2031,B198&lt;&gt;INT(B198)),"NĂM KHÔNG HỢP LỆ",IF(COUNTIFS($A$3:$A$202,A198,$B$3:$B$202,B198)&gt;1,"TRÙNG MÃ VTVL – NĂM",IF(I198="","CHƯA CHỌN TRẠNG THÁI",IF(NOT(OR(I198="Đang xây dựng",I198="Đã hoàn thành ở đơn vị",I198="Đã thẩm định",I198="Đã được quyết định")),"TRẠNG THÁI KHÔNG HỢP LỆ",IF(COUNTIFS('[593]8'!$A$3:$A$202,A198,'[593]8'!$L$3:$L$202,"Đã kiểm chứng",'[593]8'!$M$3:$M$202,"ĐẠT")&lt;&gt;1,"C198 CHƯA ĐƯỢC XÁC NHẬN",IF(COUNTIFS(DU_BAO_5_NAM!$A$3:$A$1002,A198,DU_BAO_5_NAM!$B$3:$B$1002,B198,DU_BAO_5_NAM!$I$3:$I$1002,"ĐẠT")&lt;&gt;1,"CHƯA CÓ DỰ BÁO NĂM ĐÃ KIỂM CHỨNG",IF(OR(C198="",D198="",G198="",H198=""),"THIẾU PHƯƠNG ÁN",IF(OR(M198="THIẾU GIẢI TRÌNH",M198="THIẾU NGƯỜI CÙNG ĐƠN VỊ TÍNH",M198="C/D PHẢI TÍNH THEO NGƯỜI",M198="SỐ NGƯỜI ÂM"),"CHƯA ĐỦ CĂN CỨ",IF(I198="Đang xây dựng","ĐANG XÂY DỰNG",IF(I198="Đã hoàn thành ở đơn vị","SẴN SÀNG THẨM ĐỊNH",IF(N198="","THIẾU VĂN BẢN THẨM ĐỊNH/QUYẾT ĐỊNH",IF(I198="Đã thẩm định","ĐÃ THẨM ĐỊNH","ĐÃ QUYẾT ĐỊNH")))))))))))))</f>
        <v/>
      </c>
      <c r="K198" s="86" t="str">
        <f>IF(A198="","",IFERROR(IF(INDEX('8. C3_NhuCau'!$G$3:$G$202,MATCH(A198,'8. C3_NhuCau'!$A$3:$A$202,0))="","",INDEX('8. C3_NhuCau'!$G$3:$G$202,MATCH(A198,'8. C3_NhuCau'!$A$3:$A$202,0))),""))</f>
        <v/>
      </c>
      <c r="L198" s="83" t="str">
        <f>IF(A198="","",IFERROR(IF(INDEX('8. C3_NhuCau'!$J$3:$J$202,MATCH(A198,'8. C3_NhuCau'!$A$3:$A$202,0))="","",INDEX('8. C3_NhuCau'!$J$3:$J$202,MATCH(A198,'8. C3_NhuCau'!$A$3:$A$202,0))),""))</f>
        <v/>
      </c>
      <c r="M198" s="126" t="str">
        <f t="shared" si="6"/>
        <v/>
      </c>
      <c r="N198" s="127"/>
    </row>
    <row r="199" spans="1:14" ht="18.75">
      <c r="A199" s="81"/>
      <c r="B199" s="81"/>
      <c r="C199" s="83" t="str">
        <f>IF(A199="","",IF(COUNTIFS(DU_BAO_5_NAM!$A$3:$A$1002,A199,DU_BAO_5_NAM!$B$3:$B$1002,B199,DU_BAO_5_NAM!$I$3:$I$1002,"ĐẠT")=1,SUMIFS(DU_BAO_5_NAM!$H$3:$H$1002,DU_BAO_5_NAM!$A$3:$A$1002,A199,DU_BAO_5_NAM!$B$3:$B$1002,B199,DU_BAO_5_NAM!$I$3:$I$1002,"ĐẠT"),""))</f>
        <v/>
      </c>
      <c r="D199" s="81"/>
      <c r="E199" s="81"/>
      <c r="F199" s="81"/>
      <c r="G199" s="81"/>
      <c r="H199" s="81"/>
      <c r="I199" s="81"/>
      <c r="J199" s="83" t="str">
        <f>IF(A199="","",IF(OR(NOT(ISNUMBER(B199)),B199&lt;2027,B199&gt;2031,B199&lt;&gt;INT(B199)),"NĂM KHÔNG HỢP LỆ",IF(COUNTIFS($A$3:$A$202,A199,$B$3:$B$202,B199)&gt;1,"TRÙNG MÃ VTVL – NĂM",IF(I199="","CHƯA CHỌN TRẠNG THÁI",IF(NOT(OR(I199="Đang xây dựng",I199="Đã hoàn thành ở đơn vị",I199="Đã thẩm định",I199="Đã được quyết định")),"TRẠNG THÁI KHÔNG HỢP LỆ",IF(COUNTIFS('[594]8'!$A$3:$A$202,A199,'[594]8'!$L$3:$L$202,"Đã kiểm chứng",'[594]8'!$M$3:$M$202,"ĐẠT")&lt;&gt;1,"C199 CHƯA ĐƯỢC XÁC NHẬN",IF(COUNTIFS(DU_BAO_5_NAM!$A$3:$A$1002,A199,DU_BAO_5_NAM!$B$3:$B$1002,B199,DU_BAO_5_NAM!$I$3:$I$1002,"ĐẠT")&lt;&gt;1,"CHƯA CÓ DỰ BÁO NĂM ĐÃ KIỂM CHỨNG",IF(OR(C199="",D199="",G199="",H199=""),"THIẾU PHƯƠNG ÁN",IF(OR(M199="THIẾU GIẢI TRÌNH",M199="THIẾU NGƯỜI CÙNG ĐƠN VỊ TÍNH",M199="C/D PHẢI TÍNH THEO NGƯỜI",M199="SỐ NGƯỜI ÂM"),"CHƯA ĐỦ CĂN CỨ",IF(I199="Đang xây dựng","ĐANG XÂY DỰNG",IF(I199="Đã hoàn thành ở đơn vị","SẴN SÀNG THẨM ĐỊNH",IF(N199="","THIẾU VĂN BẢN THẨM ĐỊNH/QUYẾT ĐỊNH",IF(I199="Đã thẩm định","ĐÃ THẨM ĐỊNH","ĐÃ QUYẾT ĐỊNH")))))))))))))</f>
        <v/>
      </c>
      <c r="K199" s="86" t="str">
        <f>IF(A199="","",IFERROR(IF(INDEX('8. C3_NhuCau'!$G$3:$G$202,MATCH(A199,'8. C3_NhuCau'!$A$3:$A$202,0))="","",INDEX('8. C3_NhuCau'!$G$3:$G$202,MATCH(A199,'8. C3_NhuCau'!$A$3:$A$202,0))),""))</f>
        <v/>
      </c>
      <c r="L199" s="83" t="str">
        <f>IF(A199="","",IFERROR(IF(INDEX('8. C3_NhuCau'!$J$3:$J$202,MATCH(A199,'8. C3_NhuCau'!$A$3:$A$202,0))="","",INDEX('8. C3_NhuCau'!$J$3:$J$202,MATCH(A199,'8. C3_NhuCau'!$A$3:$A$202,0))),""))</f>
        <v/>
      </c>
      <c r="M199" s="126" t="str">
        <f t="shared" si="6"/>
        <v/>
      </c>
      <c r="N199" s="127"/>
    </row>
    <row r="200" spans="1:14" ht="18.75">
      <c r="A200" s="81"/>
      <c r="B200" s="81"/>
      <c r="C200" s="83" t="str">
        <f>IF(A200="","",IF(COUNTIFS(DU_BAO_5_NAM!$A$3:$A$1002,A200,DU_BAO_5_NAM!$B$3:$B$1002,B200,DU_BAO_5_NAM!$I$3:$I$1002,"ĐẠT")=1,SUMIFS(DU_BAO_5_NAM!$H$3:$H$1002,DU_BAO_5_NAM!$A$3:$A$1002,A200,DU_BAO_5_NAM!$B$3:$B$1002,B200,DU_BAO_5_NAM!$I$3:$I$1002,"ĐẠT"),""))</f>
        <v/>
      </c>
      <c r="D200" s="81"/>
      <c r="E200" s="81"/>
      <c r="F200" s="81"/>
      <c r="G200" s="81"/>
      <c r="H200" s="81"/>
      <c r="I200" s="81"/>
      <c r="J200" s="83" t="str">
        <f>IF(A200="","",IF(OR(NOT(ISNUMBER(B200)),B200&lt;2027,B200&gt;2031,B200&lt;&gt;INT(B200)),"NĂM KHÔNG HỢP LỆ",IF(COUNTIFS($A$3:$A$202,A200,$B$3:$B$202,B200)&gt;1,"TRÙNG MÃ VTVL – NĂM",IF(I200="","CHƯA CHỌN TRẠNG THÁI",IF(NOT(OR(I200="Đang xây dựng",I200="Đã hoàn thành ở đơn vị",I200="Đã thẩm định",I200="Đã được quyết định")),"TRẠNG THÁI KHÔNG HỢP LỆ",IF(COUNTIFS('[595]8'!$A$3:$A$202,A200,'[595]8'!$L$3:$L$202,"Đã kiểm chứng",'[595]8'!$M$3:$M$202,"ĐẠT")&lt;&gt;1,"C200 CHƯA ĐƯỢC XÁC NHẬN",IF(COUNTIFS(DU_BAO_5_NAM!$A$3:$A$1002,A200,DU_BAO_5_NAM!$B$3:$B$1002,B200,DU_BAO_5_NAM!$I$3:$I$1002,"ĐẠT")&lt;&gt;1,"CHƯA CÓ DỰ BÁO NĂM ĐÃ KIỂM CHỨNG",IF(OR(C200="",D200="",G200="",H200=""),"THIẾU PHƯƠNG ÁN",IF(OR(M200="THIẾU GIẢI TRÌNH",M200="THIẾU NGƯỜI CÙNG ĐƠN VỊ TÍNH",M200="C/D PHẢI TÍNH THEO NGƯỜI",M200="SỐ NGƯỜI ÂM"),"CHƯA ĐỦ CĂN CỨ",IF(I200="Đang xây dựng","ĐANG XÂY DỰNG",IF(I200="Đã hoàn thành ở đơn vị","SẴN SÀNG THẨM ĐỊNH",IF(N200="","THIẾU VĂN BẢN THẨM ĐỊNH/QUYẾT ĐỊNH",IF(I200="Đã thẩm định","ĐÃ THẨM ĐỊNH","ĐÃ QUYẾT ĐỊNH")))))))))))))</f>
        <v/>
      </c>
      <c r="K200" s="86" t="str">
        <f>IF(A200="","",IFERROR(IF(INDEX('8. C3_NhuCau'!$G$3:$G$202,MATCH(A200,'8. C3_NhuCau'!$A$3:$A$202,0))="","",INDEX('8. C3_NhuCau'!$G$3:$G$202,MATCH(A200,'8. C3_NhuCau'!$A$3:$A$202,0))),""))</f>
        <v/>
      </c>
      <c r="L200" s="83" t="str">
        <f>IF(A200="","",IFERROR(IF(INDEX('8. C3_NhuCau'!$J$3:$J$202,MATCH(A200,'8. C3_NhuCau'!$A$3:$A$202,0))="","",INDEX('8. C3_NhuCau'!$J$3:$J$202,MATCH(A200,'8. C3_NhuCau'!$A$3:$A$202,0))),""))</f>
        <v/>
      </c>
      <c r="M200" s="126" t="str">
        <f t="shared" si="6"/>
        <v/>
      </c>
      <c r="N200" s="127"/>
    </row>
    <row r="201" spans="1:14" ht="18.75">
      <c r="A201" s="81"/>
      <c r="B201" s="81"/>
      <c r="C201" s="83" t="str">
        <f>IF(A201="","",IF(COUNTIFS(DU_BAO_5_NAM!$A$3:$A$1002,A201,DU_BAO_5_NAM!$B$3:$B$1002,B201,DU_BAO_5_NAM!$I$3:$I$1002,"ĐẠT")=1,SUMIFS(DU_BAO_5_NAM!$H$3:$H$1002,DU_BAO_5_NAM!$A$3:$A$1002,A201,DU_BAO_5_NAM!$B$3:$B$1002,B201,DU_BAO_5_NAM!$I$3:$I$1002,"ĐẠT"),""))</f>
        <v/>
      </c>
      <c r="D201" s="81"/>
      <c r="E201" s="81"/>
      <c r="F201" s="81"/>
      <c r="G201" s="81"/>
      <c r="H201" s="81"/>
      <c r="I201" s="81"/>
      <c r="J201" s="83" t="str">
        <f>IF(A201="","",IF(OR(NOT(ISNUMBER(B201)),B201&lt;2027,B201&gt;2031,B201&lt;&gt;INT(B201)),"NĂM KHÔNG HỢP LỆ",IF(COUNTIFS($A$3:$A$202,A201,$B$3:$B$202,B201)&gt;1,"TRÙNG MÃ VTVL – NĂM",IF(I201="","CHƯA CHỌN TRẠNG THÁI",IF(NOT(OR(I201="Đang xây dựng",I201="Đã hoàn thành ở đơn vị",I201="Đã thẩm định",I201="Đã được quyết định")),"TRẠNG THÁI KHÔNG HỢP LỆ",IF(COUNTIFS('[596]8'!$A$3:$A$202,A201,'[596]8'!$L$3:$L$202,"Đã kiểm chứng",'[596]8'!$M$3:$M$202,"ĐẠT")&lt;&gt;1,"C201 CHƯA ĐƯỢC XÁC NHẬN",IF(COUNTIFS(DU_BAO_5_NAM!$A$3:$A$1002,A201,DU_BAO_5_NAM!$B$3:$B$1002,B201,DU_BAO_5_NAM!$I$3:$I$1002,"ĐẠT")&lt;&gt;1,"CHƯA CÓ DỰ BÁO NĂM ĐÃ KIỂM CHỨNG",IF(OR(C201="",D201="",G201="",H201=""),"THIẾU PHƯƠNG ÁN",IF(OR(M201="THIẾU GIẢI TRÌNH",M201="THIẾU NGƯỜI CÙNG ĐƠN VỊ TÍNH",M201="C/D PHẢI TÍNH THEO NGƯỜI",M201="SỐ NGƯỜI ÂM"),"CHƯA ĐỦ CĂN CỨ",IF(I201="Đang xây dựng","ĐANG XÂY DỰNG",IF(I201="Đã hoàn thành ở đơn vị","SẴN SÀNG THẨM ĐỊNH",IF(N201="","THIẾU VĂN BẢN THẨM ĐỊNH/QUYẾT ĐỊNH",IF(I201="Đã thẩm định","ĐÃ THẨM ĐỊNH","ĐÃ QUYẾT ĐỊNH")))))))))))))</f>
        <v/>
      </c>
      <c r="K201" s="86" t="str">
        <f>IF(A201="","",IFERROR(IF(INDEX('8. C3_NhuCau'!$G$3:$G$202,MATCH(A201,'8. C3_NhuCau'!$A$3:$A$202,0))="","",INDEX('8. C3_NhuCau'!$G$3:$G$202,MATCH(A201,'8. C3_NhuCau'!$A$3:$A$202,0))),""))</f>
        <v/>
      </c>
      <c r="L201" s="83" t="str">
        <f>IF(A201="","",IFERROR(IF(INDEX('8. C3_NhuCau'!$J$3:$J$202,MATCH(A201,'8. C3_NhuCau'!$A$3:$A$202,0))="","",INDEX('8. C3_NhuCau'!$J$3:$J$202,MATCH(A201,'8. C3_NhuCau'!$A$3:$A$202,0))),""))</f>
        <v/>
      </c>
      <c r="M201" s="126" t="str">
        <f t="shared" si="6"/>
        <v/>
      </c>
      <c r="N201" s="127"/>
    </row>
    <row r="202" spans="1:14" ht="18.75">
      <c r="A202" s="81"/>
      <c r="B202" s="81"/>
      <c r="C202" s="83" t="str">
        <f>IF(A202="","",IF(COUNTIFS(DU_BAO_5_NAM!$A$3:$A$1002,A202,DU_BAO_5_NAM!$B$3:$B$1002,B202,DU_BAO_5_NAM!$I$3:$I$1002,"ĐẠT")=1,SUMIFS(DU_BAO_5_NAM!$H$3:$H$1002,DU_BAO_5_NAM!$A$3:$A$1002,A202,DU_BAO_5_NAM!$B$3:$B$1002,B202,DU_BAO_5_NAM!$I$3:$I$1002,"ĐẠT"),""))</f>
        <v/>
      </c>
      <c r="D202" s="81"/>
      <c r="E202" s="81"/>
      <c r="F202" s="81"/>
      <c r="G202" s="81"/>
      <c r="H202" s="81"/>
      <c r="I202" s="81"/>
      <c r="J202" s="83" t="str">
        <f>IF(A202="","",IF(OR(NOT(ISNUMBER(B202)),B202&lt;2027,B202&gt;2031,B202&lt;&gt;INT(B202)),"NĂM KHÔNG HỢP LỆ",IF(COUNTIFS($A$3:$A$202,A202,$B$3:$B$202,B202)&gt;1,"TRÙNG MÃ VTVL – NĂM",IF(I202="","CHƯA CHỌN TRẠNG THÁI",IF(NOT(OR(I202="Đang xây dựng",I202="Đã hoàn thành ở đơn vị",I202="Đã thẩm định",I202="Đã được quyết định")),"TRẠNG THÁI KHÔNG HỢP LỆ",IF(COUNTIFS('[597]8'!$A$3:$A$202,A202,'[597]8'!$L$3:$L$202,"Đã kiểm chứng",'[597]8'!$M$3:$M$202,"ĐẠT")&lt;&gt;1,"C202 CHƯA ĐƯỢC XÁC NHẬN",IF(COUNTIFS(DU_BAO_5_NAM!$A$3:$A$1002,A202,DU_BAO_5_NAM!$B$3:$B$1002,B202,DU_BAO_5_NAM!$I$3:$I$1002,"ĐẠT")&lt;&gt;1,"CHƯA CÓ DỰ BÁO NĂM ĐÃ KIỂM CHỨNG",IF(OR(C202="",D202="",G202="",H202=""),"THIẾU PHƯƠNG ÁN",IF(OR(M202="THIẾU GIẢI TRÌNH",M202="THIẾU NGƯỜI CÙNG ĐƠN VỊ TÍNH",M202="C/D PHẢI TÍNH THEO NGƯỜI",M202="SỐ NGƯỜI ÂM"),"CHƯA ĐỦ CĂN CỨ",IF(I202="Đang xây dựng","ĐANG XÂY DỰNG",IF(I202="Đã hoàn thành ở đơn vị","SẴN SÀNG THẨM ĐỊNH",IF(N202="","THIẾU VĂN BẢN THẨM ĐỊNH/QUYẾT ĐỊNH",IF(I202="Đã thẩm định","ĐÃ THẨM ĐỊNH","ĐÃ QUYẾT ĐỊNH")))))))))))))</f>
        <v/>
      </c>
      <c r="K202" s="86" t="str">
        <f>IF(A202="","",IFERROR(IF(INDEX('8. C3_NhuCau'!$G$3:$G$202,MATCH(A202,'8. C3_NhuCau'!$A$3:$A$202,0))="","",INDEX('8. C3_NhuCau'!$G$3:$G$202,MATCH(A202,'8. C3_NhuCau'!$A$3:$A$202,0))),""))</f>
        <v/>
      </c>
      <c r="L202" s="83" t="str">
        <f>IF(A202="","",IFERROR(IF(INDEX('8. C3_NhuCau'!$J$3:$J$202,MATCH(A202,'8. C3_NhuCau'!$A$3:$A$202,0))="","",INDEX('8. C3_NhuCau'!$J$3:$J$202,MATCH(A202,'8. C3_NhuCau'!$A$3:$A$202,0))),""))</f>
        <v/>
      </c>
      <c r="M202" s="126" t="str">
        <f t="shared" si="6"/>
        <v/>
      </c>
      <c r="N202" s="127"/>
    </row>
  </sheetData>
  <sheetProtection formatColumns="0" formatRows="0" autoFilter="0"/>
  <conditionalFormatting sqref="J3:J202">
    <cfRule type="expression" dxfId="1" priority="1">
      <formula>AND($A3&lt;&gt;"",$J3&lt;&gt;"ĐÃ THẨM ĐỊNH",$J3&lt;&gt;"ĐÃ QUYẾT ĐỊNH",$J3&lt;&gt;"SẴN SÀNG THẨM ĐỊNH")</formula>
    </cfRule>
  </conditionalFormatting>
  <dataValidations count="4">
    <dataValidation type="decimal" operator="greaterThanOrEqual" allowBlank="1" showErrorMessage="1" errorTitle="Phải nhập số" error="Chỉ nhập số (không nhập chữ, đơn vị tính)." sqref="D3:D202 E3:E202" xr:uid="{00000000-0002-0000-0B00-000000000000}">
      <formula1>0</formula1>
    </dataValidation>
    <dataValidation type="decimal" allowBlank="1" showErrorMessage="1" errorTitle="Phải nhập số" error="Chỉ nhập số (không nhập chữ, đơn vị tính)." sqref="G3:G202" xr:uid="{00000000-0002-0000-0B00-000001000000}">
      <formula1>-1000000000000</formula1>
      <formula2>1000000000000</formula2>
    </dataValidation>
    <dataValidation type="list" sqref="I3:I202" xr:uid="{00000000-0002-0000-0B00-000002000000}">
      <formula1>"Đang xây dựng,Đã hoàn thành ở đơn vị,Đã thẩm định,Đã được quyết định"</formula1>
    </dataValidation>
    <dataValidation type="whole" sqref="B3:B202" xr:uid="{00000000-0002-0000-0B00-000003000000}">
      <formula1>2027</formula1>
      <formula2>2031</formula2>
    </dataValidation>
  </dataValidations>
  <hyperlinks>
    <hyperlink ref="D1" location="'HD_DIEN_BIEU'!A155" display="→ Hướng dẫn điền: HD_DIEN_BIEU" xr:uid="{00000000-0004-0000-0B00-000000000000}"/>
  </hyperlinks>
  <pageMargins left="0.7" right="0.7" top="0.75" bottom="0.75" header="0.3" footer="0.3"/>
  <pageSetup paperSize="9" scale="64"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202"/>
  <sheetViews>
    <sheetView workbookViewId="0">
      <pane ySplit="2" topLeftCell="A3" activePane="bottomLeft" state="frozen"/>
      <selection pane="bottomLeft" sqref="A1:B1"/>
    </sheetView>
  </sheetViews>
  <sheetFormatPr defaultRowHeight="14.25"/>
  <cols>
    <col min="1" max="1" width="22" customWidth="1"/>
    <col min="2" max="2" width="16.75" customWidth="1"/>
    <col min="3" max="3" width="12.875" customWidth="1"/>
    <col min="4" max="4" width="17.25" customWidth="1"/>
    <col min="5" max="5" width="21" customWidth="1"/>
    <col min="6" max="6" width="18.375" customWidth="1"/>
    <col min="7" max="7" width="14.375" customWidth="1"/>
    <col min="8" max="8" width="30" customWidth="1"/>
    <col min="9" max="9" width="20" customWidth="1"/>
    <col min="10" max="10" width="23.125" customWidth="1"/>
  </cols>
  <sheetData>
    <row r="1" spans="1:10" ht="41.25" customHeight="1">
      <c r="A1" s="151" t="s">
        <v>952</v>
      </c>
      <c r="B1" s="146"/>
      <c r="D1" s="80" t="s">
        <v>941</v>
      </c>
    </row>
    <row r="2" spans="1:10" s="23" customFormat="1" ht="30.95" customHeight="1">
      <c r="A2" s="28" t="s">
        <v>705</v>
      </c>
      <c r="B2" s="28" t="s">
        <v>711</v>
      </c>
      <c r="C2" s="28" t="s">
        <v>716</v>
      </c>
      <c r="D2" s="28" t="s">
        <v>721</v>
      </c>
      <c r="E2" s="33" t="s">
        <v>726</v>
      </c>
      <c r="F2" s="28" t="s">
        <v>731</v>
      </c>
      <c r="G2" s="28" t="s">
        <v>151</v>
      </c>
      <c r="H2" s="28" t="s">
        <v>740</v>
      </c>
      <c r="I2" s="28" t="s">
        <v>745</v>
      </c>
      <c r="J2" s="28" t="s">
        <v>750</v>
      </c>
    </row>
    <row r="3" spans="1:10" s="1" customFormat="1" ht="18.75">
      <c r="A3" s="81"/>
      <c r="B3" s="81"/>
      <c r="C3" s="81"/>
      <c r="D3" s="81"/>
      <c r="E3" s="87"/>
      <c r="F3" s="81"/>
      <c r="G3" s="81"/>
      <c r="H3" s="81"/>
      <c r="I3" s="81"/>
      <c r="J3" s="81"/>
    </row>
    <row r="4" spans="1:10" s="1" customFormat="1" ht="18.75">
      <c r="A4" s="81"/>
      <c r="B4" s="81"/>
      <c r="C4" s="81"/>
      <c r="D4" s="81"/>
      <c r="E4" s="87"/>
      <c r="F4" s="81"/>
      <c r="G4" s="81"/>
      <c r="H4" s="81"/>
      <c r="I4" s="81"/>
      <c r="J4" s="81"/>
    </row>
    <row r="5" spans="1:10" ht="18" customHeight="1">
      <c r="A5" s="81"/>
      <c r="B5" s="81"/>
      <c r="C5" s="81"/>
      <c r="D5" s="81"/>
      <c r="E5" s="87"/>
      <c r="F5" s="81"/>
      <c r="G5" s="81"/>
      <c r="H5" s="81"/>
      <c r="I5" s="81"/>
      <c r="J5" s="81"/>
    </row>
    <row r="6" spans="1:10" ht="18" customHeight="1">
      <c r="A6" s="81"/>
      <c r="B6" s="81"/>
      <c r="C6" s="81"/>
      <c r="D6" s="81"/>
      <c r="E6" s="87"/>
      <c r="F6" s="81"/>
      <c r="G6" s="81"/>
      <c r="H6" s="81"/>
      <c r="I6" s="81"/>
      <c r="J6" s="81"/>
    </row>
    <row r="7" spans="1:10" ht="18" customHeight="1">
      <c r="A7" s="81"/>
      <c r="B7" s="81"/>
      <c r="C7" s="81"/>
      <c r="D7" s="81"/>
      <c r="E7" s="87"/>
      <c r="F7" s="81"/>
      <c r="G7" s="81"/>
      <c r="H7" s="81"/>
      <c r="I7" s="81"/>
      <c r="J7" s="81"/>
    </row>
    <row r="8" spans="1:10" ht="18" customHeight="1">
      <c r="A8" s="81"/>
      <c r="B8" s="81"/>
      <c r="C8" s="81"/>
      <c r="D8" s="81"/>
      <c r="E8" s="87"/>
      <c r="F8" s="81"/>
      <c r="G8" s="81"/>
      <c r="H8" s="81"/>
      <c r="I8" s="81"/>
      <c r="J8" s="81"/>
    </row>
    <row r="9" spans="1:10" ht="18" customHeight="1">
      <c r="A9" s="81"/>
      <c r="B9" s="81"/>
      <c r="C9" s="81"/>
      <c r="D9" s="81"/>
      <c r="E9" s="87"/>
      <c r="F9" s="81"/>
      <c r="G9" s="81"/>
      <c r="H9" s="81"/>
      <c r="I9" s="81"/>
      <c r="J9" s="81"/>
    </row>
    <row r="10" spans="1:10" s="59" customFormat="1" ht="18.75">
      <c r="A10" s="81"/>
      <c r="B10" s="81"/>
      <c r="C10" s="81"/>
      <c r="D10" s="81"/>
      <c r="E10" s="81"/>
      <c r="F10" s="81"/>
      <c r="G10" s="81"/>
      <c r="H10" s="81"/>
      <c r="I10" s="81"/>
      <c r="J10" s="81"/>
    </row>
    <row r="11" spans="1:10" s="59" customFormat="1" ht="18.75">
      <c r="A11" s="81"/>
      <c r="B11" s="81"/>
      <c r="C11" s="81"/>
      <c r="D11" s="81"/>
      <c r="E11" s="81"/>
      <c r="F11" s="81"/>
      <c r="G11" s="81"/>
      <c r="H11" s="81"/>
      <c r="I11" s="81"/>
      <c r="J11" s="81"/>
    </row>
    <row r="12" spans="1:10" s="59" customFormat="1" ht="18.75">
      <c r="A12" s="81"/>
      <c r="B12" s="81"/>
      <c r="C12" s="81"/>
      <c r="D12" s="81"/>
      <c r="E12" s="81"/>
      <c r="F12" s="81"/>
      <c r="G12" s="81"/>
      <c r="H12" s="81"/>
      <c r="I12" s="81"/>
      <c r="J12" s="81"/>
    </row>
    <row r="13" spans="1:10" s="59" customFormat="1" ht="18.75">
      <c r="A13" s="81"/>
      <c r="B13" s="81"/>
      <c r="C13" s="81"/>
      <c r="D13" s="81"/>
      <c r="E13" s="81"/>
      <c r="F13" s="81"/>
      <c r="G13" s="81"/>
      <c r="H13" s="81"/>
      <c r="I13" s="81"/>
      <c r="J13" s="81"/>
    </row>
    <row r="14" spans="1:10" s="59" customFormat="1" ht="18.75">
      <c r="A14" s="81"/>
      <c r="B14" s="81"/>
      <c r="C14" s="81"/>
      <c r="D14" s="81"/>
      <c r="E14" s="81"/>
      <c r="F14" s="81"/>
      <c r="G14" s="81"/>
      <c r="H14" s="81"/>
      <c r="I14" s="81"/>
      <c r="J14" s="81"/>
    </row>
    <row r="15" spans="1:10" s="59" customFormat="1" ht="18.75">
      <c r="A15" s="81"/>
      <c r="B15" s="81"/>
      <c r="C15" s="81"/>
      <c r="D15" s="81"/>
      <c r="E15" s="81"/>
      <c r="F15" s="81"/>
      <c r="G15" s="81"/>
      <c r="H15" s="81"/>
      <c r="I15" s="81"/>
      <c r="J15" s="81"/>
    </row>
    <row r="16" spans="1:10" s="59" customFormat="1" ht="18.75">
      <c r="A16" s="81"/>
      <c r="B16" s="81"/>
      <c r="C16" s="81"/>
      <c r="D16" s="81"/>
      <c r="E16" s="81"/>
      <c r="F16" s="81"/>
      <c r="G16" s="81"/>
      <c r="H16" s="81"/>
      <c r="I16" s="81"/>
      <c r="J16" s="81"/>
    </row>
    <row r="17" spans="1:10" s="59" customFormat="1" ht="18.75">
      <c r="A17" s="81"/>
      <c r="B17" s="81"/>
      <c r="C17" s="81"/>
      <c r="D17" s="81"/>
      <c r="E17" s="81"/>
      <c r="F17" s="81"/>
      <c r="G17" s="81"/>
      <c r="H17" s="81"/>
      <c r="I17" s="81"/>
      <c r="J17" s="81"/>
    </row>
    <row r="18" spans="1:10" s="59" customFormat="1" ht="18.75">
      <c r="A18" s="81"/>
      <c r="B18" s="81"/>
      <c r="C18" s="81"/>
      <c r="D18" s="81"/>
      <c r="E18" s="81"/>
      <c r="F18" s="81"/>
      <c r="G18" s="81"/>
      <c r="H18" s="81"/>
      <c r="I18" s="81"/>
      <c r="J18" s="81"/>
    </row>
    <row r="19" spans="1:10" s="59" customFormat="1" ht="18.75">
      <c r="A19" s="81"/>
      <c r="B19" s="81"/>
      <c r="C19" s="81"/>
      <c r="D19" s="81"/>
      <c r="E19" s="81"/>
      <c r="F19" s="81"/>
      <c r="G19" s="81"/>
      <c r="H19" s="81"/>
      <c r="I19" s="81"/>
      <c r="J19" s="81"/>
    </row>
    <row r="20" spans="1:10" s="59" customFormat="1" ht="18.75">
      <c r="A20" s="81"/>
      <c r="B20" s="81"/>
      <c r="C20" s="81"/>
      <c r="D20" s="81"/>
      <c r="E20" s="81"/>
      <c r="F20" s="81"/>
      <c r="G20" s="81"/>
      <c r="H20" s="81"/>
      <c r="I20" s="81"/>
      <c r="J20" s="81"/>
    </row>
    <row r="21" spans="1:10" s="59" customFormat="1" ht="18.75">
      <c r="A21" s="81"/>
      <c r="B21" s="81"/>
      <c r="C21" s="81"/>
      <c r="D21" s="81"/>
      <c r="E21" s="81"/>
      <c r="F21" s="81"/>
      <c r="G21" s="81"/>
      <c r="H21" s="81"/>
      <c r="I21" s="81"/>
      <c r="J21" s="81"/>
    </row>
    <row r="22" spans="1:10" s="59" customFormat="1" ht="18.75">
      <c r="A22" s="81"/>
      <c r="B22" s="81"/>
      <c r="C22" s="81"/>
      <c r="D22" s="81"/>
      <c r="E22" s="81"/>
      <c r="F22" s="81"/>
      <c r="G22" s="81"/>
      <c r="H22" s="81"/>
      <c r="I22" s="81"/>
      <c r="J22" s="81"/>
    </row>
    <row r="23" spans="1:10" s="59" customFormat="1" ht="18.75">
      <c r="A23" s="81"/>
      <c r="B23" s="81"/>
      <c r="C23" s="81"/>
      <c r="D23" s="81"/>
      <c r="E23" s="81"/>
      <c r="F23" s="81"/>
      <c r="G23" s="81"/>
      <c r="H23" s="81"/>
      <c r="I23" s="81"/>
      <c r="J23" s="81"/>
    </row>
    <row r="24" spans="1:10" s="59" customFormat="1" ht="18.75">
      <c r="A24" s="81"/>
      <c r="B24" s="81"/>
      <c r="C24" s="81"/>
      <c r="D24" s="81"/>
      <c r="E24" s="81"/>
      <c r="F24" s="81"/>
      <c r="G24" s="81"/>
      <c r="H24" s="81"/>
      <c r="I24" s="81"/>
      <c r="J24" s="81"/>
    </row>
    <row r="25" spans="1:10" s="59" customFormat="1" ht="18.75">
      <c r="A25" s="81"/>
      <c r="B25" s="81"/>
      <c r="C25" s="81"/>
      <c r="D25" s="81"/>
      <c r="E25" s="81"/>
      <c r="F25" s="81"/>
      <c r="G25" s="81"/>
      <c r="H25" s="81"/>
      <c r="I25" s="81"/>
      <c r="J25" s="81"/>
    </row>
    <row r="26" spans="1:10" s="59" customFormat="1" ht="18.75">
      <c r="A26" s="81"/>
      <c r="B26" s="81"/>
      <c r="C26" s="81"/>
      <c r="D26" s="81"/>
      <c r="E26" s="81"/>
      <c r="F26" s="81"/>
      <c r="G26" s="81"/>
      <c r="H26" s="81"/>
      <c r="I26" s="81"/>
      <c r="J26" s="81"/>
    </row>
    <row r="27" spans="1:10" s="59" customFormat="1" ht="17.850000000000001" customHeight="1">
      <c r="A27" s="81"/>
      <c r="B27" s="81"/>
      <c r="C27" s="81"/>
      <c r="D27" s="81"/>
      <c r="E27" s="81"/>
      <c r="F27" s="81"/>
      <c r="G27" s="81"/>
      <c r="H27" s="81"/>
      <c r="I27" s="81"/>
      <c r="J27" s="81"/>
    </row>
    <row r="28" spans="1:10" s="59" customFormat="1" ht="17.850000000000001" customHeight="1">
      <c r="A28" s="81"/>
      <c r="B28" s="81"/>
      <c r="C28" s="81"/>
      <c r="D28" s="81"/>
      <c r="E28" s="81"/>
      <c r="F28" s="81"/>
      <c r="G28" s="81"/>
      <c r="H28" s="81"/>
      <c r="I28" s="81"/>
      <c r="J28" s="81"/>
    </row>
    <row r="29" spans="1:10" s="59" customFormat="1" ht="17.850000000000001" customHeight="1">
      <c r="A29" s="81"/>
      <c r="B29" s="81"/>
      <c r="C29" s="81"/>
      <c r="D29" s="81"/>
      <c r="E29" s="81"/>
      <c r="F29" s="81"/>
      <c r="G29" s="81"/>
      <c r="H29" s="81"/>
      <c r="I29" s="81"/>
      <c r="J29" s="81"/>
    </row>
    <row r="30" spans="1:10" s="59" customFormat="1" ht="17.850000000000001" customHeight="1">
      <c r="A30" s="81"/>
      <c r="B30" s="81"/>
      <c r="C30" s="81"/>
      <c r="D30" s="81"/>
      <c r="E30" s="81"/>
      <c r="F30" s="81"/>
      <c r="G30" s="81"/>
      <c r="H30" s="81"/>
      <c r="I30" s="81"/>
      <c r="J30" s="81"/>
    </row>
    <row r="31" spans="1:10" s="59" customFormat="1" ht="17.850000000000001" customHeight="1">
      <c r="A31" s="81"/>
      <c r="B31" s="81"/>
      <c r="C31" s="81"/>
      <c r="D31" s="81"/>
      <c r="E31" s="81"/>
      <c r="F31" s="81"/>
      <c r="G31" s="81"/>
      <c r="H31" s="81"/>
      <c r="I31" s="81"/>
      <c r="J31" s="81"/>
    </row>
    <row r="32" spans="1:10" s="59" customFormat="1" ht="17.850000000000001" customHeight="1">
      <c r="A32" s="81"/>
      <c r="B32" s="81"/>
      <c r="C32" s="81"/>
      <c r="D32" s="81"/>
      <c r="E32" s="81"/>
      <c r="F32" s="81"/>
      <c r="G32" s="81"/>
      <c r="H32" s="81"/>
      <c r="I32" s="81"/>
      <c r="J32" s="81"/>
    </row>
    <row r="33" spans="1:10" s="59" customFormat="1" ht="17.850000000000001" customHeight="1">
      <c r="A33" s="81"/>
      <c r="B33" s="81"/>
      <c r="C33" s="81"/>
      <c r="D33" s="81"/>
      <c r="E33" s="81"/>
      <c r="F33" s="81"/>
      <c r="G33" s="81"/>
      <c r="H33" s="81"/>
      <c r="I33" s="81"/>
      <c r="J33" s="81"/>
    </row>
    <row r="34" spans="1:10" s="59" customFormat="1" ht="17.850000000000001" customHeight="1">
      <c r="A34" s="81"/>
      <c r="B34" s="81"/>
      <c r="C34" s="81"/>
      <c r="D34" s="81"/>
      <c r="E34" s="81"/>
      <c r="F34" s="81"/>
      <c r="G34" s="81"/>
      <c r="H34" s="81"/>
      <c r="I34" s="81"/>
      <c r="J34" s="81"/>
    </row>
    <row r="35" spans="1:10" s="59" customFormat="1" ht="17.850000000000001" customHeight="1">
      <c r="A35" s="81"/>
      <c r="B35" s="81"/>
      <c r="C35" s="81"/>
      <c r="D35" s="81"/>
      <c r="E35" s="81"/>
      <c r="F35" s="81"/>
      <c r="G35" s="81"/>
      <c r="H35" s="81"/>
      <c r="I35" s="81"/>
      <c r="J35" s="81"/>
    </row>
    <row r="36" spans="1:10" s="59" customFormat="1" ht="17.850000000000001" customHeight="1">
      <c r="A36" s="81"/>
      <c r="B36" s="81"/>
      <c r="C36" s="81"/>
      <c r="D36" s="81"/>
      <c r="E36" s="81"/>
      <c r="F36" s="81"/>
      <c r="G36" s="81"/>
      <c r="H36" s="81"/>
      <c r="I36" s="81"/>
      <c r="J36" s="81"/>
    </row>
    <row r="37" spans="1:10" s="59" customFormat="1" ht="17.850000000000001" customHeight="1">
      <c r="A37" s="81"/>
      <c r="B37" s="81"/>
      <c r="C37" s="81"/>
      <c r="D37" s="81"/>
      <c r="E37" s="81"/>
      <c r="F37" s="81"/>
      <c r="G37" s="81"/>
      <c r="H37" s="81"/>
      <c r="I37" s="81"/>
      <c r="J37" s="81"/>
    </row>
    <row r="38" spans="1:10" s="59" customFormat="1" ht="17.850000000000001" customHeight="1">
      <c r="A38" s="81"/>
      <c r="B38" s="81"/>
      <c r="C38" s="81"/>
      <c r="D38" s="81"/>
      <c r="E38" s="81"/>
      <c r="F38" s="81"/>
      <c r="G38" s="81"/>
      <c r="H38" s="81"/>
      <c r="I38" s="81"/>
      <c r="J38" s="81"/>
    </row>
    <row r="39" spans="1:10" s="59" customFormat="1" ht="17.850000000000001" customHeight="1">
      <c r="A39" s="81"/>
      <c r="B39" s="81"/>
      <c r="C39" s="81"/>
      <c r="D39" s="81"/>
      <c r="E39" s="81"/>
      <c r="F39" s="81"/>
      <c r="G39" s="81"/>
      <c r="H39" s="81"/>
      <c r="I39" s="81"/>
      <c r="J39" s="81"/>
    </row>
    <row r="40" spans="1:10" s="59" customFormat="1" ht="17.850000000000001" customHeight="1">
      <c r="A40" s="81"/>
      <c r="B40" s="81"/>
      <c r="C40" s="81"/>
      <c r="D40" s="81"/>
      <c r="E40" s="81"/>
      <c r="F40" s="81"/>
      <c r="G40" s="81"/>
      <c r="H40" s="81"/>
      <c r="I40" s="81"/>
      <c r="J40" s="81"/>
    </row>
    <row r="41" spans="1:10" s="59" customFormat="1" ht="17.850000000000001" customHeight="1">
      <c r="A41" s="81"/>
      <c r="B41" s="81"/>
      <c r="C41" s="81"/>
      <c r="D41" s="81"/>
      <c r="E41" s="81"/>
      <c r="F41" s="81"/>
      <c r="G41" s="81"/>
      <c r="H41" s="81"/>
      <c r="I41" s="81"/>
      <c r="J41" s="81"/>
    </row>
    <row r="42" spans="1:10" s="59" customFormat="1" ht="17.850000000000001" customHeight="1">
      <c r="A42" s="81"/>
      <c r="B42" s="81"/>
      <c r="C42" s="81"/>
      <c r="D42" s="81"/>
      <c r="E42" s="81"/>
      <c r="F42" s="81"/>
      <c r="G42" s="81"/>
      <c r="H42" s="81"/>
      <c r="I42" s="81"/>
      <c r="J42" s="81"/>
    </row>
    <row r="43" spans="1:10" s="59" customFormat="1" ht="17.850000000000001" customHeight="1">
      <c r="A43" s="81"/>
      <c r="B43" s="81"/>
      <c r="C43" s="81"/>
      <c r="D43" s="81"/>
      <c r="E43" s="81"/>
      <c r="F43" s="81"/>
      <c r="G43" s="81"/>
      <c r="H43" s="81"/>
      <c r="I43" s="81"/>
      <c r="J43" s="81"/>
    </row>
    <row r="44" spans="1:10" s="59" customFormat="1" ht="17.850000000000001" customHeight="1">
      <c r="A44" s="81"/>
      <c r="B44" s="81"/>
      <c r="C44" s="81"/>
      <c r="D44" s="81"/>
      <c r="E44" s="81"/>
      <c r="F44" s="81"/>
      <c r="G44" s="81"/>
      <c r="H44" s="81"/>
      <c r="I44" s="81"/>
      <c r="J44" s="81"/>
    </row>
    <row r="45" spans="1:10" s="59" customFormat="1" ht="17.850000000000001" customHeight="1">
      <c r="A45" s="81"/>
      <c r="B45" s="81"/>
      <c r="C45" s="81"/>
      <c r="D45" s="81"/>
      <c r="E45" s="81"/>
      <c r="F45" s="81"/>
      <c r="G45" s="81"/>
      <c r="H45" s="81"/>
      <c r="I45" s="81"/>
      <c r="J45" s="81"/>
    </row>
    <row r="46" spans="1:10" s="59" customFormat="1" ht="17.850000000000001" customHeight="1">
      <c r="A46" s="81"/>
      <c r="B46" s="81"/>
      <c r="C46" s="81"/>
      <c r="D46" s="81"/>
      <c r="E46" s="81"/>
      <c r="F46" s="81"/>
      <c r="G46" s="81"/>
      <c r="H46" s="81"/>
      <c r="I46" s="81"/>
      <c r="J46" s="81"/>
    </row>
    <row r="47" spans="1:10" s="59" customFormat="1" ht="17.850000000000001" customHeight="1">
      <c r="A47" s="81"/>
      <c r="B47" s="81"/>
      <c r="C47" s="81"/>
      <c r="D47" s="81"/>
      <c r="E47" s="81"/>
      <c r="F47" s="81"/>
      <c r="G47" s="81"/>
      <c r="H47" s="81"/>
      <c r="I47" s="81"/>
      <c r="J47" s="81"/>
    </row>
    <row r="48" spans="1:10" s="59" customFormat="1" ht="17.850000000000001" customHeight="1">
      <c r="A48" s="81"/>
      <c r="B48" s="81"/>
      <c r="C48" s="81"/>
      <c r="D48" s="81"/>
      <c r="E48" s="81"/>
      <c r="F48" s="81"/>
      <c r="G48" s="81"/>
      <c r="H48" s="81"/>
      <c r="I48" s="81"/>
      <c r="J48" s="81"/>
    </row>
    <row r="49" spans="1:10" s="59" customFormat="1" ht="17.850000000000001" customHeight="1">
      <c r="A49" s="81"/>
      <c r="B49" s="81"/>
      <c r="C49" s="81"/>
      <c r="D49" s="81"/>
      <c r="E49" s="81"/>
      <c r="F49" s="81"/>
      <c r="G49" s="81"/>
      <c r="H49" s="81"/>
      <c r="I49" s="81"/>
      <c r="J49" s="81"/>
    </row>
    <row r="50" spans="1:10" s="59" customFormat="1" ht="17.850000000000001" customHeight="1">
      <c r="A50" s="81"/>
      <c r="B50" s="81"/>
      <c r="C50" s="81"/>
      <c r="D50" s="81"/>
      <c r="E50" s="81"/>
      <c r="F50" s="81"/>
      <c r="G50" s="81"/>
      <c r="H50" s="81"/>
      <c r="I50" s="81"/>
      <c r="J50" s="81"/>
    </row>
    <row r="51" spans="1:10" s="59" customFormat="1" ht="17.850000000000001" customHeight="1">
      <c r="A51" s="81"/>
      <c r="B51" s="81"/>
      <c r="C51" s="81"/>
      <c r="D51" s="81"/>
      <c r="E51" s="81"/>
      <c r="F51" s="81"/>
      <c r="G51" s="81"/>
      <c r="H51" s="81"/>
      <c r="I51" s="81"/>
      <c r="J51" s="81"/>
    </row>
    <row r="52" spans="1:10" s="59" customFormat="1" ht="17.850000000000001" customHeight="1">
      <c r="A52" s="81"/>
      <c r="B52" s="81"/>
      <c r="C52" s="81"/>
      <c r="D52" s="81"/>
      <c r="E52" s="81"/>
      <c r="F52" s="81"/>
      <c r="G52" s="81"/>
      <c r="H52" s="81"/>
      <c r="I52" s="81"/>
      <c r="J52" s="81"/>
    </row>
    <row r="53" spans="1:10" s="59" customFormat="1" ht="17.850000000000001" customHeight="1">
      <c r="A53" s="81"/>
      <c r="B53" s="81"/>
      <c r="C53" s="81"/>
      <c r="D53" s="81"/>
      <c r="E53" s="81"/>
      <c r="F53" s="81"/>
      <c r="G53" s="81"/>
      <c r="H53" s="81"/>
      <c r="I53" s="81"/>
      <c r="J53" s="81"/>
    </row>
    <row r="54" spans="1:10" s="59" customFormat="1" ht="17.850000000000001" customHeight="1">
      <c r="A54" s="81"/>
      <c r="B54" s="81"/>
      <c r="C54" s="81"/>
      <c r="D54" s="81"/>
      <c r="E54" s="81"/>
      <c r="F54" s="81"/>
      <c r="G54" s="81"/>
      <c r="H54" s="81"/>
      <c r="I54" s="81"/>
      <c r="J54" s="81"/>
    </row>
    <row r="55" spans="1:10" s="59" customFormat="1" ht="17.850000000000001" customHeight="1">
      <c r="A55" s="81"/>
      <c r="B55" s="81"/>
      <c r="C55" s="81"/>
      <c r="D55" s="81"/>
      <c r="E55" s="81"/>
      <c r="F55" s="81"/>
      <c r="G55" s="81"/>
      <c r="H55" s="81"/>
      <c r="I55" s="81"/>
      <c r="J55" s="81"/>
    </row>
    <row r="56" spans="1:10" s="59" customFormat="1" ht="17.850000000000001" customHeight="1">
      <c r="A56" s="81"/>
      <c r="B56" s="81"/>
      <c r="C56" s="81"/>
      <c r="D56" s="81"/>
      <c r="E56" s="81"/>
      <c r="F56" s="81"/>
      <c r="G56" s="81"/>
      <c r="H56" s="81"/>
      <c r="I56" s="81"/>
      <c r="J56" s="81"/>
    </row>
    <row r="57" spans="1:10" s="59" customFormat="1" ht="17.850000000000001" customHeight="1">
      <c r="A57" s="81"/>
      <c r="B57" s="81"/>
      <c r="C57" s="81"/>
      <c r="D57" s="81"/>
      <c r="E57" s="81"/>
      <c r="F57" s="81"/>
      <c r="G57" s="81"/>
      <c r="H57" s="81"/>
      <c r="I57" s="81"/>
      <c r="J57" s="81"/>
    </row>
    <row r="58" spans="1:10" s="59" customFormat="1" ht="17.850000000000001" customHeight="1">
      <c r="A58" s="81"/>
      <c r="B58" s="81"/>
      <c r="C58" s="81"/>
      <c r="D58" s="81"/>
      <c r="E58" s="81"/>
      <c r="F58" s="81"/>
      <c r="G58" s="81"/>
      <c r="H58" s="81"/>
      <c r="I58" s="81"/>
      <c r="J58" s="81"/>
    </row>
    <row r="59" spans="1:10" s="59" customFormat="1" ht="17.850000000000001" customHeight="1">
      <c r="A59" s="81"/>
      <c r="B59" s="81"/>
      <c r="C59" s="81"/>
      <c r="D59" s="81"/>
      <c r="E59" s="81"/>
      <c r="F59" s="81"/>
      <c r="G59" s="81"/>
      <c r="H59" s="81"/>
      <c r="I59" s="81"/>
      <c r="J59" s="81"/>
    </row>
    <row r="60" spans="1:10" s="59" customFormat="1" ht="17.850000000000001" customHeight="1">
      <c r="A60" s="81"/>
      <c r="B60" s="81"/>
      <c r="C60" s="81"/>
      <c r="D60" s="81"/>
      <c r="E60" s="81"/>
      <c r="F60" s="81"/>
      <c r="G60" s="81"/>
      <c r="H60" s="81"/>
      <c r="I60" s="81"/>
      <c r="J60" s="81"/>
    </row>
    <row r="61" spans="1:10" s="59" customFormat="1" ht="17.850000000000001" customHeight="1">
      <c r="A61" s="81"/>
      <c r="B61" s="81"/>
      <c r="C61" s="81"/>
      <c r="D61" s="81"/>
      <c r="E61" s="81"/>
      <c r="F61" s="81"/>
      <c r="G61" s="81"/>
      <c r="H61" s="81"/>
      <c r="I61" s="81"/>
      <c r="J61" s="81"/>
    </row>
    <row r="62" spans="1:10" s="59" customFormat="1" ht="17.850000000000001" customHeight="1">
      <c r="A62" s="81"/>
      <c r="B62" s="81"/>
      <c r="C62" s="81"/>
      <c r="D62" s="81"/>
      <c r="E62" s="81"/>
      <c r="F62" s="81"/>
      <c r="G62" s="81"/>
      <c r="H62" s="81"/>
      <c r="I62" s="81"/>
      <c r="J62" s="81"/>
    </row>
    <row r="63" spans="1:10" s="59" customFormat="1" ht="17.850000000000001" customHeight="1">
      <c r="A63" s="81"/>
      <c r="B63" s="81"/>
      <c r="C63" s="81"/>
      <c r="D63" s="81"/>
      <c r="E63" s="81"/>
      <c r="F63" s="81"/>
      <c r="G63" s="81"/>
      <c r="H63" s="81"/>
      <c r="I63" s="81"/>
      <c r="J63" s="81"/>
    </row>
    <row r="64" spans="1:10" s="59" customFormat="1" ht="17.850000000000001" customHeight="1">
      <c r="A64" s="81"/>
      <c r="B64" s="81"/>
      <c r="C64" s="81"/>
      <c r="D64" s="81"/>
      <c r="E64" s="81"/>
      <c r="F64" s="81"/>
      <c r="G64" s="81"/>
      <c r="H64" s="81"/>
      <c r="I64" s="81"/>
      <c r="J64" s="81"/>
    </row>
    <row r="65" spans="1:10" s="59" customFormat="1" ht="17.850000000000001" customHeight="1">
      <c r="A65" s="81"/>
      <c r="B65" s="81"/>
      <c r="C65" s="81"/>
      <c r="D65" s="81"/>
      <c r="E65" s="81"/>
      <c r="F65" s="81"/>
      <c r="G65" s="81"/>
      <c r="H65" s="81"/>
      <c r="I65" s="81"/>
      <c r="J65" s="81"/>
    </row>
    <row r="66" spans="1:10" s="59" customFormat="1" ht="17.850000000000001" customHeight="1">
      <c r="A66" s="81"/>
      <c r="B66" s="81"/>
      <c r="C66" s="81"/>
      <c r="D66" s="81"/>
      <c r="E66" s="81"/>
      <c r="F66" s="81"/>
      <c r="G66" s="81"/>
      <c r="H66" s="81"/>
      <c r="I66" s="81"/>
      <c r="J66" s="81"/>
    </row>
    <row r="67" spans="1:10" s="59" customFormat="1" ht="17.850000000000001" customHeight="1">
      <c r="A67" s="81"/>
      <c r="B67" s="81"/>
      <c r="C67" s="81"/>
      <c r="D67" s="81"/>
      <c r="E67" s="81"/>
      <c r="F67" s="81"/>
      <c r="G67" s="81"/>
      <c r="H67" s="81"/>
      <c r="I67" s="81"/>
      <c r="J67" s="81"/>
    </row>
    <row r="68" spans="1:10" s="59" customFormat="1" ht="17.850000000000001" customHeight="1">
      <c r="A68" s="81"/>
      <c r="B68" s="81"/>
      <c r="C68" s="81"/>
      <c r="D68" s="81"/>
      <c r="E68" s="81"/>
      <c r="F68" s="81"/>
      <c r="G68" s="81"/>
      <c r="H68" s="81"/>
      <c r="I68" s="81"/>
      <c r="J68" s="81"/>
    </row>
    <row r="69" spans="1:10" s="59" customFormat="1" ht="17.850000000000001" customHeight="1">
      <c r="A69" s="81"/>
      <c r="B69" s="81"/>
      <c r="C69" s="81"/>
      <c r="D69" s="81"/>
      <c r="E69" s="81"/>
      <c r="F69" s="81"/>
      <c r="G69" s="81"/>
      <c r="H69" s="81"/>
      <c r="I69" s="81"/>
      <c r="J69" s="81"/>
    </row>
    <row r="70" spans="1:10" s="59" customFormat="1" ht="17.850000000000001" customHeight="1">
      <c r="A70" s="81"/>
      <c r="B70" s="81"/>
      <c r="C70" s="81"/>
      <c r="D70" s="81"/>
      <c r="E70" s="81"/>
      <c r="F70" s="81"/>
      <c r="G70" s="81"/>
      <c r="H70" s="81"/>
      <c r="I70" s="81"/>
      <c r="J70" s="81"/>
    </row>
    <row r="71" spans="1:10" s="59" customFormat="1" ht="17.850000000000001" customHeight="1">
      <c r="A71" s="81"/>
      <c r="B71" s="81"/>
      <c r="C71" s="81"/>
      <c r="D71" s="81"/>
      <c r="E71" s="81"/>
      <c r="F71" s="81"/>
      <c r="G71" s="81"/>
      <c r="H71" s="81"/>
      <c r="I71" s="81"/>
      <c r="J71" s="81"/>
    </row>
    <row r="72" spans="1:10" s="59" customFormat="1" ht="17.850000000000001" customHeight="1">
      <c r="A72" s="81"/>
      <c r="B72" s="81"/>
      <c r="C72" s="81"/>
      <c r="D72" s="81"/>
      <c r="E72" s="81"/>
      <c r="F72" s="81"/>
      <c r="G72" s="81"/>
      <c r="H72" s="81"/>
      <c r="I72" s="81"/>
      <c r="J72" s="81"/>
    </row>
    <row r="73" spans="1:10" s="59" customFormat="1" ht="17.850000000000001" customHeight="1">
      <c r="A73" s="81"/>
      <c r="B73" s="81"/>
      <c r="C73" s="81"/>
      <c r="D73" s="81"/>
      <c r="E73" s="81"/>
      <c r="F73" s="81"/>
      <c r="G73" s="81"/>
      <c r="H73" s="81"/>
      <c r="I73" s="81"/>
      <c r="J73" s="81"/>
    </row>
    <row r="74" spans="1:10" s="59" customFormat="1" ht="17.850000000000001" customHeight="1">
      <c r="A74" s="81"/>
      <c r="B74" s="81"/>
      <c r="C74" s="81"/>
      <c r="D74" s="81"/>
      <c r="E74" s="81"/>
      <c r="F74" s="81"/>
      <c r="G74" s="81"/>
      <c r="H74" s="81"/>
      <c r="I74" s="81"/>
      <c r="J74" s="81"/>
    </row>
    <row r="75" spans="1:10" s="59" customFormat="1" ht="17.850000000000001" customHeight="1">
      <c r="A75" s="81"/>
      <c r="B75" s="81"/>
      <c r="C75" s="81"/>
      <c r="D75" s="81"/>
      <c r="E75" s="81"/>
      <c r="F75" s="81"/>
      <c r="G75" s="81"/>
      <c r="H75" s="81"/>
      <c r="I75" s="81"/>
      <c r="J75" s="81"/>
    </row>
    <row r="76" spans="1:10" s="59" customFormat="1" ht="17.850000000000001" customHeight="1">
      <c r="A76" s="81"/>
      <c r="B76" s="81"/>
      <c r="C76" s="81"/>
      <c r="D76" s="81"/>
      <c r="E76" s="81"/>
      <c r="F76" s="81"/>
      <c r="G76" s="81"/>
      <c r="H76" s="81"/>
      <c r="I76" s="81"/>
      <c r="J76" s="81"/>
    </row>
    <row r="77" spans="1:10" s="59" customFormat="1" ht="17.850000000000001" customHeight="1">
      <c r="A77" s="81"/>
      <c r="B77" s="81"/>
      <c r="C77" s="81"/>
      <c r="D77" s="81"/>
      <c r="E77" s="81"/>
      <c r="F77" s="81"/>
      <c r="G77" s="81"/>
      <c r="H77" s="81"/>
      <c r="I77" s="81"/>
      <c r="J77" s="81"/>
    </row>
    <row r="78" spans="1:10" s="59" customFormat="1" ht="17.850000000000001" customHeight="1">
      <c r="A78" s="81"/>
      <c r="B78" s="81"/>
      <c r="C78" s="81"/>
      <c r="D78" s="81"/>
      <c r="E78" s="81"/>
      <c r="F78" s="81"/>
      <c r="G78" s="81"/>
      <c r="H78" s="81"/>
      <c r="I78" s="81"/>
      <c r="J78" s="81"/>
    </row>
    <row r="79" spans="1:10" s="59" customFormat="1" ht="17.850000000000001" customHeight="1">
      <c r="A79" s="81"/>
      <c r="B79" s="81"/>
      <c r="C79" s="81"/>
      <c r="D79" s="81"/>
      <c r="E79" s="81"/>
      <c r="F79" s="81"/>
      <c r="G79" s="81"/>
      <c r="H79" s="81"/>
      <c r="I79" s="81"/>
      <c r="J79" s="81"/>
    </row>
    <row r="80" spans="1:10" s="59" customFormat="1" ht="17.850000000000001" customHeight="1">
      <c r="A80" s="81"/>
      <c r="B80" s="81"/>
      <c r="C80" s="81"/>
      <c r="D80" s="81"/>
      <c r="E80" s="81"/>
      <c r="F80" s="81"/>
      <c r="G80" s="81"/>
      <c r="H80" s="81"/>
      <c r="I80" s="81"/>
      <c r="J80" s="81"/>
    </row>
    <row r="81" spans="1:10" s="59" customFormat="1" ht="17.850000000000001" customHeight="1">
      <c r="A81" s="81"/>
      <c r="B81" s="81"/>
      <c r="C81" s="81"/>
      <c r="D81" s="81"/>
      <c r="E81" s="81"/>
      <c r="F81" s="81"/>
      <c r="G81" s="81"/>
      <c r="H81" s="81"/>
      <c r="I81" s="81"/>
      <c r="J81" s="81"/>
    </row>
    <row r="82" spans="1:10" s="59" customFormat="1" ht="17.850000000000001" customHeight="1">
      <c r="A82" s="81"/>
      <c r="B82" s="81"/>
      <c r="C82" s="81"/>
      <c r="D82" s="81"/>
      <c r="E82" s="81"/>
      <c r="F82" s="81"/>
      <c r="G82" s="81"/>
      <c r="H82" s="81"/>
      <c r="I82" s="81"/>
      <c r="J82" s="81"/>
    </row>
    <row r="83" spans="1:10" s="59" customFormat="1" ht="17.850000000000001" customHeight="1">
      <c r="A83" s="81"/>
      <c r="B83" s="81"/>
      <c r="C83" s="81"/>
      <c r="D83" s="81"/>
      <c r="E83" s="81"/>
      <c r="F83" s="81"/>
      <c r="G83" s="81"/>
      <c r="H83" s="81"/>
      <c r="I83" s="81"/>
      <c r="J83" s="81"/>
    </row>
    <row r="84" spans="1:10" s="59" customFormat="1" ht="17.850000000000001" customHeight="1">
      <c r="A84" s="81"/>
      <c r="B84" s="81"/>
      <c r="C84" s="81"/>
      <c r="D84" s="81"/>
      <c r="E84" s="81"/>
      <c r="F84" s="81"/>
      <c r="G84" s="81"/>
      <c r="H84" s="81"/>
      <c r="I84" s="81"/>
      <c r="J84" s="81"/>
    </row>
    <row r="85" spans="1:10" s="59" customFormat="1" ht="17.850000000000001" customHeight="1">
      <c r="A85" s="81"/>
      <c r="B85" s="81"/>
      <c r="C85" s="81"/>
      <c r="D85" s="81"/>
      <c r="E85" s="81"/>
      <c r="F85" s="81"/>
      <c r="G85" s="81"/>
      <c r="H85" s="81"/>
      <c r="I85" s="81"/>
      <c r="J85" s="81"/>
    </row>
    <row r="86" spans="1:10" s="59" customFormat="1" ht="17.850000000000001" customHeight="1">
      <c r="A86" s="81"/>
      <c r="B86" s="81"/>
      <c r="C86" s="81"/>
      <c r="D86" s="81"/>
      <c r="E86" s="81"/>
      <c r="F86" s="81"/>
      <c r="G86" s="81"/>
      <c r="H86" s="81"/>
      <c r="I86" s="81"/>
      <c r="J86" s="81"/>
    </row>
    <row r="87" spans="1:10" s="59" customFormat="1" ht="17.850000000000001" customHeight="1">
      <c r="A87" s="81"/>
      <c r="B87" s="81"/>
      <c r="C87" s="81"/>
      <c r="D87" s="81"/>
      <c r="E87" s="81"/>
      <c r="F87" s="81"/>
      <c r="G87" s="81"/>
      <c r="H87" s="81"/>
      <c r="I87" s="81"/>
      <c r="J87" s="81"/>
    </row>
    <row r="88" spans="1:10" s="59" customFormat="1" ht="17.850000000000001" customHeight="1">
      <c r="A88" s="81"/>
      <c r="B88" s="81"/>
      <c r="C88" s="81"/>
      <c r="D88" s="81"/>
      <c r="E88" s="81"/>
      <c r="F88" s="81"/>
      <c r="G88" s="81"/>
      <c r="H88" s="81"/>
      <c r="I88" s="81"/>
      <c r="J88" s="81"/>
    </row>
    <row r="89" spans="1:10" s="59" customFormat="1" ht="17.850000000000001" customHeight="1">
      <c r="A89" s="81"/>
      <c r="B89" s="81"/>
      <c r="C89" s="81"/>
      <c r="D89" s="81"/>
      <c r="E89" s="81"/>
      <c r="F89" s="81"/>
      <c r="G89" s="81"/>
      <c r="H89" s="81"/>
      <c r="I89" s="81"/>
      <c r="J89" s="81"/>
    </row>
    <row r="90" spans="1:10" s="59" customFormat="1" ht="17.850000000000001" customHeight="1">
      <c r="A90" s="81"/>
      <c r="B90" s="81"/>
      <c r="C90" s="81"/>
      <c r="D90" s="81"/>
      <c r="E90" s="81"/>
      <c r="F90" s="81"/>
      <c r="G90" s="81"/>
      <c r="H90" s="81"/>
      <c r="I90" s="81"/>
      <c r="J90" s="81"/>
    </row>
    <row r="91" spans="1:10" s="59" customFormat="1" ht="17.850000000000001" customHeight="1">
      <c r="A91" s="81"/>
      <c r="B91" s="81"/>
      <c r="C91" s="81"/>
      <c r="D91" s="81"/>
      <c r="E91" s="81"/>
      <c r="F91" s="81"/>
      <c r="G91" s="81"/>
      <c r="H91" s="81"/>
      <c r="I91" s="81"/>
      <c r="J91" s="81"/>
    </row>
    <row r="92" spans="1:10" s="59" customFormat="1" ht="17.850000000000001" customHeight="1">
      <c r="A92" s="81"/>
      <c r="B92" s="81"/>
      <c r="C92" s="81"/>
      <c r="D92" s="81"/>
      <c r="E92" s="81"/>
      <c r="F92" s="81"/>
      <c r="G92" s="81"/>
      <c r="H92" s="81"/>
      <c r="I92" s="81"/>
      <c r="J92" s="81"/>
    </row>
    <row r="93" spans="1:10" s="59" customFormat="1" ht="17.850000000000001" customHeight="1">
      <c r="A93" s="81"/>
      <c r="B93" s="81"/>
      <c r="C93" s="81"/>
      <c r="D93" s="81"/>
      <c r="E93" s="81"/>
      <c r="F93" s="81"/>
      <c r="G93" s="81"/>
      <c r="H93" s="81"/>
      <c r="I93" s="81"/>
      <c r="J93" s="81"/>
    </row>
    <row r="94" spans="1:10" s="59" customFormat="1" ht="17.850000000000001" customHeight="1">
      <c r="A94" s="81"/>
      <c r="B94" s="81"/>
      <c r="C94" s="81"/>
      <c r="D94" s="81"/>
      <c r="E94" s="81"/>
      <c r="F94" s="81"/>
      <c r="G94" s="81"/>
      <c r="H94" s="81"/>
      <c r="I94" s="81"/>
      <c r="J94" s="81"/>
    </row>
    <row r="95" spans="1:10" s="59" customFormat="1" ht="17.850000000000001" customHeight="1">
      <c r="A95" s="81"/>
      <c r="B95" s="81"/>
      <c r="C95" s="81"/>
      <c r="D95" s="81"/>
      <c r="E95" s="81"/>
      <c r="F95" s="81"/>
      <c r="G95" s="81"/>
      <c r="H95" s="81"/>
      <c r="I95" s="81"/>
      <c r="J95" s="81"/>
    </row>
    <row r="96" spans="1:10" s="59" customFormat="1" ht="17.850000000000001" customHeight="1">
      <c r="A96" s="81"/>
      <c r="B96" s="81"/>
      <c r="C96" s="81"/>
      <c r="D96" s="81"/>
      <c r="E96" s="81"/>
      <c r="F96" s="81"/>
      <c r="G96" s="81"/>
      <c r="H96" s="81"/>
      <c r="I96" s="81"/>
      <c r="J96" s="81"/>
    </row>
    <row r="97" spans="1:10" s="59" customFormat="1" ht="17.850000000000001" customHeight="1">
      <c r="A97" s="81"/>
      <c r="B97" s="81"/>
      <c r="C97" s="81"/>
      <c r="D97" s="81"/>
      <c r="E97" s="81"/>
      <c r="F97" s="81"/>
      <c r="G97" s="81"/>
      <c r="H97" s="81"/>
      <c r="I97" s="81"/>
      <c r="J97" s="81"/>
    </row>
    <row r="98" spans="1:10" s="59" customFormat="1" ht="17.850000000000001" customHeight="1">
      <c r="A98" s="81"/>
      <c r="B98" s="81"/>
      <c r="C98" s="81"/>
      <c r="D98" s="81"/>
      <c r="E98" s="81"/>
      <c r="F98" s="81"/>
      <c r="G98" s="81"/>
      <c r="H98" s="81"/>
      <c r="I98" s="81"/>
      <c r="J98" s="81"/>
    </row>
    <row r="99" spans="1:10" s="59" customFormat="1" ht="17.850000000000001" customHeight="1">
      <c r="A99" s="81"/>
      <c r="B99" s="81"/>
      <c r="C99" s="81"/>
      <c r="D99" s="81"/>
      <c r="E99" s="81"/>
      <c r="F99" s="81"/>
      <c r="G99" s="81"/>
      <c r="H99" s="81"/>
      <c r="I99" s="81"/>
      <c r="J99" s="81"/>
    </row>
    <row r="100" spans="1:10" s="59" customFormat="1" ht="17.850000000000001" customHeight="1">
      <c r="A100" s="81"/>
      <c r="B100" s="81"/>
      <c r="C100" s="81"/>
      <c r="D100" s="81"/>
      <c r="E100" s="81"/>
      <c r="F100" s="81"/>
      <c r="G100" s="81"/>
      <c r="H100" s="81"/>
      <c r="I100" s="81"/>
      <c r="J100" s="81"/>
    </row>
    <row r="101" spans="1:10" s="59" customFormat="1" ht="17.850000000000001" customHeight="1">
      <c r="A101" s="81"/>
      <c r="B101" s="81"/>
      <c r="C101" s="81"/>
      <c r="D101" s="81"/>
      <c r="E101" s="81"/>
      <c r="F101" s="81"/>
      <c r="G101" s="81"/>
      <c r="H101" s="81"/>
      <c r="I101" s="81"/>
      <c r="J101" s="81"/>
    </row>
    <row r="102" spans="1:10" ht="18.75">
      <c r="A102" s="81"/>
      <c r="B102" s="81"/>
      <c r="C102" s="81"/>
      <c r="D102" s="81"/>
      <c r="E102" s="81"/>
      <c r="F102" s="81"/>
      <c r="G102" s="81"/>
      <c r="H102" s="81"/>
      <c r="I102" s="81"/>
      <c r="J102" s="81"/>
    </row>
    <row r="103" spans="1:10" ht="18.75">
      <c r="A103" s="81"/>
      <c r="B103" s="81"/>
      <c r="C103" s="81"/>
      <c r="D103" s="81"/>
      <c r="E103" s="81"/>
      <c r="F103" s="81"/>
      <c r="G103" s="81"/>
      <c r="H103" s="81"/>
      <c r="I103" s="81"/>
      <c r="J103" s="81"/>
    </row>
    <row r="104" spans="1:10" ht="18.75">
      <c r="A104" s="81"/>
      <c r="B104" s="81"/>
      <c r="C104" s="81"/>
      <c r="D104" s="81"/>
      <c r="E104" s="81"/>
      <c r="F104" s="81"/>
      <c r="G104" s="81"/>
      <c r="H104" s="81"/>
      <c r="I104" s="81"/>
      <c r="J104" s="81"/>
    </row>
    <row r="105" spans="1:10" ht="18.75">
      <c r="A105" s="81"/>
      <c r="B105" s="81"/>
      <c r="C105" s="81"/>
      <c r="D105" s="81"/>
      <c r="E105" s="81"/>
      <c r="F105" s="81"/>
      <c r="G105" s="81"/>
      <c r="H105" s="81"/>
      <c r="I105" s="81"/>
      <c r="J105" s="81"/>
    </row>
    <row r="106" spans="1:10" ht="18.75">
      <c r="A106" s="81"/>
      <c r="B106" s="81"/>
      <c r="C106" s="81"/>
      <c r="D106" s="81"/>
      <c r="E106" s="81"/>
      <c r="F106" s="81"/>
      <c r="G106" s="81"/>
      <c r="H106" s="81"/>
      <c r="I106" s="81"/>
      <c r="J106" s="81"/>
    </row>
    <row r="107" spans="1:10" ht="18.75">
      <c r="A107" s="81"/>
      <c r="B107" s="81"/>
      <c r="C107" s="81"/>
      <c r="D107" s="81"/>
      <c r="E107" s="81"/>
      <c r="F107" s="81"/>
      <c r="G107" s="81"/>
      <c r="H107" s="81"/>
      <c r="I107" s="81"/>
      <c r="J107" s="81"/>
    </row>
    <row r="108" spans="1:10" ht="18.75">
      <c r="A108" s="81"/>
      <c r="B108" s="81"/>
      <c r="C108" s="81"/>
      <c r="D108" s="81"/>
      <c r="E108" s="81"/>
      <c r="F108" s="81"/>
      <c r="G108" s="81"/>
      <c r="H108" s="81"/>
      <c r="I108" s="81"/>
      <c r="J108" s="81"/>
    </row>
    <row r="109" spans="1:10" ht="18.75">
      <c r="A109" s="81"/>
      <c r="B109" s="81"/>
      <c r="C109" s="81"/>
      <c r="D109" s="81"/>
      <c r="E109" s="81"/>
      <c r="F109" s="81"/>
      <c r="G109" s="81"/>
      <c r="H109" s="81"/>
      <c r="I109" s="81"/>
      <c r="J109" s="81"/>
    </row>
    <row r="110" spans="1:10" ht="18.75">
      <c r="A110" s="81"/>
      <c r="B110" s="81"/>
      <c r="C110" s="81"/>
      <c r="D110" s="81"/>
      <c r="E110" s="81"/>
      <c r="F110" s="81"/>
      <c r="G110" s="81"/>
      <c r="H110" s="81"/>
      <c r="I110" s="81"/>
      <c r="J110" s="81"/>
    </row>
    <row r="111" spans="1:10" ht="18.75">
      <c r="A111" s="81"/>
      <c r="B111" s="81"/>
      <c r="C111" s="81"/>
      <c r="D111" s="81"/>
      <c r="E111" s="81"/>
      <c r="F111" s="81"/>
      <c r="G111" s="81"/>
      <c r="H111" s="81"/>
      <c r="I111" s="81"/>
      <c r="J111" s="81"/>
    </row>
    <row r="112" spans="1:10" ht="18.75">
      <c r="A112" s="81"/>
      <c r="B112" s="81"/>
      <c r="C112" s="81"/>
      <c r="D112" s="81"/>
      <c r="E112" s="81"/>
      <c r="F112" s="81"/>
      <c r="G112" s="81"/>
      <c r="H112" s="81"/>
      <c r="I112" s="81"/>
      <c r="J112" s="81"/>
    </row>
    <row r="113" spans="1:10" ht="18.75">
      <c r="A113" s="81"/>
      <c r="B113" s="81"/>
      <c r="C113" s="81"/>
      <c r="D113" s="81"/>
      <c r="E113" s="81"/>
      <c r="F113" s="81"/>
      <c r="G113" s="81"/>
      <c r="H113" s="81"/>
      <c r="I113" s="81"/>
      <c r="J113" s="81"/>
    </row>
    <row r="114" spans="1:10" ht="18.75">
      <c r="A114" s="81"/>
      <c r="B114" s="81"/>
      <c r="C114" s="81"/>
      <c r="D114" s="81"/>
      <c r="E114" s="81"/>
      <c r="F114" s="81"/>
      <c r="G114" s="81"/>
      <c r="H114" s="81"/>
      <c r="I114" s="81"/>
      <c r="J114" s="81"/>
    </row>
    <row r="115" spans="1:10" ht="18.75">
      <c r="A115" s="81"/>
      <c r="B115" s="81"/>
      <c r="C115" s="81"/>
      <c r="D115" s="81"/>
      <c r="E115" s="81"/>
      <c r="F115" s="81"/>
      <c r="G115" s="81"/>
      <c r="H115" s="81"/>
      <c r="I115" s="81"/>
      <c r="J115" s="81"/>
    </row>
    <row r="116" spans="1:10" ht="18.75">
      <c r="A116" s="81"/>
      <c r="B116" s="81"/>
      <c r="C116" s="81"/>
      <c r="D116" s="81"/>
      <c r="E116" s="81"/>
      <c r="F116" s="81"/>
      <c r="G116" s="81"/>
      <c r="H116" s="81"/>
      <c r="I116" s="81"/>
      <c r="J116" s="81"/>
    </row>
    <row r="117" spans="1:10" ht="18.75">
      <c r="A117" s="81"/>
      <c r="B117" s="81"/>
      <c r="C117" s="81"/>
      <c r="D117" s="81"/>
      <c r="E117" s="81"/>
      <c r="F117" s="81"/>
      <c r="G117" s="81"/>
      <c r="H117" s="81"/>
      <c r="I117" s="81"/>
      <c r="J117" s="81"/>
    </row>
    <row r="118" spans="1:10" ht="18.75">
      <c r="A118" s="81"/>
      <c r="B118" s="81"/>
      <c r="C118" s="81"/>
      <c r="D118" s="81"/>
      <c r="E118" s="81"/>
      <c r="F118" s="81"/>
      <c r="G118" s="81"/>
      <c r="H118" s="81"/>
      <c r="I118" s="81"/>
      <c r="J118" s="81"/>
    </row>
    <row r="119" spans="1:10" ht="18.75">
      <c r="A119" s="81"/>
      <c r="B119" s="81"/>
      <c r="C119" s="81"/>
      <c r="D119" s="81"/>
      <c r="E119" s="81"/>
      <c r="F119" s="81"/>
      <c r="G119" s="81"/>
      <c r="H119" s="81"/>
      <c r="I119" s="81"/>
      <c r="J119" s="81"/>
    </row>
    <row r="120" spans="1:10" ht="18.75">
      <c r="A120" s="81"/>
      <c r="B120" s="81"/>
      <c r="C120" s="81"/>
      <c r="D120" s="81"/>
      <c r="E120" s="81"/>
      <c r="F120" s="81"/>
      <c r="G120" s="81"/>
      <c r="H120" s="81"/>
      <c r="I120" s="81"/>
      <c r="J120" s="81"/>
    </row>
    <row r="121" spans="1:10" ht="18.75">
      <c r="A121" s="81"/>
      <c r="B121" s="81"/>
      <c r="C121" s="81"/>
      <c r="D121" s="81"/>
      <c r="E121" s="81"/>
      <c r="F121" s="81"/>
      <c r="G121" s="81"/>
      <c r="H121" s="81"/>
      <c r="I121" s="81"/>
      <c r="J121" s="81"/>
    </row>
    <row r="122" spans="1:10" ht="18.75">
      <c r="A122" s="81"/>
      <c r="B122" s="81"/>
      <c r="C122" s="81"/>
      <c r="D122" s="81"/>
      <c r="E122" s="81"/>
      <c r="F122" s="81"/>
      <c r="G122" s="81"/>
      <c r="H122" s="81"/>
      <c r="I122" s="81"/>
      <c r="J122" s="81"/>
    </row>
    <row r="123" spans="1:10" ht="18.75">
      <c r="A123" s="81"/>
      <c r="B123" s="81"/>
      <c r="C123" s="81"/>
      <c r="D123" s="81"/>
      <c r="E123" s="81"/>
      <c r="F123" s="81"/>
      <c r="G123" s="81"/>
      <c r="H123" s="81"/>
      <c r="I123" s="81"/>
      <c r="J123" s="81"/>
    </row>
    <row r="124" spans="1:10" ht="18.75">
      <c r="A124" s="81"/>
      <c r="B124" s="81"/>
      <c r="C124" s="81"/>
      <c r="D124" s="81"/>
      <c r="E124" s="81"/>
      <c r="F124" s="81"/>
      <c r="G124" s="81"/>
      <c r="H124" s="81"/>
      <c r="I124" s="81"/>
      <c r="J124" s="81"/>
    </row>
    <row r="125" spans="1:10" ht="18.75">
      <c r="A125" s="81"/>
      <c r="B125" s="81"/>
      <c r="C125" s="81"/>
      <c r="D125" s="81"/>
      <c r="E125" s="81"/>
      <c r="F125" s="81"/>
      <c r="G125" s="81"/>
      <c r="H125" s="81"/>
      <c r="I125" s="81"/>
      <c r="J125" s="81"/>
    </row>
    <row r="126" spans="1:10" ht="18.75">
      <c r="A126" s="81"/>
      <c r="B126" s="81"/>
      <c r="C126" s="81"/>
      <c r="D126" s="81"/>
      <c r="E126" s="81"/>
      <c r="F126" s="81"/>
      <c r="G126" s="81"/>
      <c r="H126" s="81"/>
      <c r="I126" s="81"/>
      <c r="J126" s="81"/>
    </row>
    <row r="127" spans="1:10" ht="18.75">
      <c r="A127" s="81"/>
      <c r="B127" s="81"/>
      <c r="C127" s="81"/>
      <c r="D127" s="81"/>
      <c r="E127" s="81"/>
      <c r="F127" s="81"/>
      <c r="G127" s="81"/>
      <c r="H127" s="81"/>
      <c r="I127" s="81"/>
      <c r="J127" s="81"/>
    </row>
    <row r="128" spans="1:10" ht="18.75">
      <c r="A128" s="81"/>
      <c r="B128" s="81"/>
      <c r="C128" s="81"/>
      <c r="D128" s="81"/>
      <c r="E128" s="81"/>
      <c r="F128" s="81"/>
      <c r="G128" s="81"/>
      <c r="H128" s="81"/>
      <c r="I128" s="81"/>
      <c r="J128" s="81"/>
    </row>
    <row r="129" spans="1:10" ht="18.75">
      <c r="A129" s="81"/>
      <c r="B129" s="81"/>
      <c r="C129" s="81"/>
      <c r="D129" s="81"/>
      <c r="E129" s="81"/>
      <c r="F129" s="81"/>
      <c r="G129" s="81"/>
      <c r="H129" s="81"/>
      <c r="I129" s="81"/>
      <c r="J129" s="81"/>
    </row>
    <row r="130" spans="1:10" ht="18.75">
      <c r="A130" s="81"/>
      <c r="B130" s="81"/>
      <c r="C130" s="81"/>
      <c r="D130" s="81"/>
      <c r="E130" s="81"/>
      <c r="F130" s="81"/>
      <c r="G130" s="81"/>
      <c r="H130" s="81"/>
      <c r="I130" s="81"/>
      <c r="J130" s="81"/>
    </row>
    <row r="131" spans="1:10" ht="18.75">
      <c r="A131" s="81"/>
      <c r="B131" s="81"/>
      <c r="C131" s="81"/>
      <c r="D131" s="81"/>
      <c r="E131" s="81"/>
      <c r="F131" s="81"/>
      <c r="G131" s="81"/>
      <c r="H131" s="81"/>
      <c r="I131" s="81"/>
      <c r="J131" s="81"/>
    </row>
    <row r="132" spans="1:10" ht="18.75">
      <c r="A132" s="81"/>
      <c r="B132" s="81"/>
      <c r="C132" s="81"/>
      <c r="D132" s="81"/>
      <c r="E132" s="81"/>
      <c r="F132" s="81"/>
      <c r="G132" s="81"/>
      <c r="H132" s="81"/>
      <c r="I132" s="81"/>
      <c r="J132" s="81"/>
    </row>
    <row r="133" spans="1:10" ht="18.75">
      <c r="A133" s="81"/>
      <c r="B133" s="81"/>
      <c r="C133" s="81"/>
      <c r="D133" s="81"/>
      <c r="E133" s="81"/>
      <c r="F133" s="81"/>
      <c r="G133" s="81"/>
      <c r="H133" s="81"/>
      <c r="I133" s="81"/>
      <c r="J133" s="81"/>
    </row>
    <row r="134" spans="1:10" ht="18.75">
      <c r="A134" s="81"/>
      <c r="B134" s="81"/>
      <c r="C134" s="81"/>
      <c r="D134" s="81"/>
      <c r="E134" s="81"/>
      <c r="F134" s="81"/>
      <c r="G134" s="81"/>
      <c r="H134" s="81"/>
      <c r="I134" s="81"/>
      <c r="J134" s="81"/>
    </row>
    <row r="135" spans="1:10" ht="18.75">
      <c r="A135" s="81"/>
      <c r="B135" s="81"/>
      <c r="C135" s="81"/>
      <c r="D135" s="81"/>
      <c r="E135" s="81"/>
      <c r="F135" s="81"/>
      <c r="G135" s="81"/>
      <c r="H135" s="81"/>
      <c r="I135" s="81"/>
      <c r="J135" s="81"/>
    </row>
    <row r="136" spans="1:10" ht="18.75">
      <c r="A136" s="81"/>
      <c r="B136" s="81"/>
      <c r="C136" s="81"/>
      <c r="D136" s="81"/>
      <c r="E136" s="81"/>
      <c r="F136" s="81"/>
      <c r="G136" s="81"/>
      <c r="H136" s="81"/>
      <c r="I136" s="81"/>
      <c r="J136" s="81"/>
    </row>
    <row r="137" spans="1:10" ht="18.75">
      <c r="A137" s="81"/>
      <c r="B137" s="81"/>
      <c r="C137" s="81"/>
      <c r="D137" s="81"/>
      <c r="E137" s="81"/>
      <c r="F137" s="81"/>
      <c r="G137" s="81"/>
      <c r="H137" s="81"/>
      <c r="I137" s="81"/>
      <c r="J137" s="81"/>
    </row>
    <row r="138" spans="1:10" ht="18.75">
      <c r="A138" s="81"/>
      <c r="B138" s="81"/>
      <c r="C138" s="81"/>
      <c r="D138" s="81"/>
      <c r="E138" s="81"/>
      <c r="F138" s="81"/>
      <c r="G138" s="81"/>
      <c r="H138" s="81"/>
      <c r="I138" s="81"/>
      <c r="J138" s="81"/>
    </row>
    <row r="139" spans="1:10" ht="18.75">
      <c r="A139" s="81"/>
      <c r="B139" s="81"/>
      <c r="C139" s="81"/>
      <c r="D139" s="81"/>
      <c r="E139" s="81"/>
      <c r="F139" s="81"/>
      <c r="G139" s="81"/>
      <c r="H139" s="81"/>
      <c r="I139" s="81"/>
      <c r="J139" s="81"/>
    </row>
    <row r="140" spans="1:10" ht="18.75">
      <c r="A140" s="81"/>
      <c r="B140" s="81"/>
      <c r="C140" s="81"/>
      <c r="D140" s="81"/>
      <c r="E140" s="81"/>
      <c r="F140" s="81"/>
      <c r="G140" s="81"/>
      <c r="H140" s="81"/>
      <c r="I140" s="81"/>
      <c r="J140" s="81"/>
    </row>
    <row r="141" spans="1:10" ht="18.75">
      <c r="A141" s="81"/>
      <c r="B141" s="81"/>
      <c r="C141" s="81"/>
      <c r="D141" s="81"/>
      <c r="E141" s="81"/>
      <c r="F141" s="81"/>
      <c r="G141" s="81"/>
      <c r="H141" s="81"/>
      <c r="I141" s="81"/>
      <c r="J141" s="81"/>
    </row>
    <row r="142" spans="1:10" ht="18.75">
      <c r="A142" s="81"/>
      <c r="B142" s="81"/>
      <c r="C142" s="81"/>
      <c r="D142" s="81"/>
      <c r="E142" s="81"/>
      <c r="F142" s="81"/>
      <c r="G142" s="81"/>
      <c r="H142" s="81"/>
      <c r="I142" s="81"/>
      <c r="J142" s="81"/>
    </row>
    <row r="143" spans="1:10" ht="18.75">
      <c r="A143" s="81"/>
      <c r="B143" s="81"/>
      <c r="C143" s="81"/>
      <c r="D143" s="81"/>
      <c r="E143" s="81"/>
      <c r="F143" s="81"/>
      <c r="G143" s="81"/>
      <c r="H143" s="81"/>
      <c r="I143" s="81"/>
      <c r="J143" s="81"/>
    </row>
    <row r="144" spans="1:10" ht="18.75">
      <c r="A144" s="81"/>
      <c r="B144" s="81"/>
      <c r="C144" s="81"/>
      <c r="D144" s="81"/>
      <c r="E144" s="81"/>
      <c r="F144" s="81"/>
      <c r="G144" s="81"/>
      <c r="H144" s="81"/>
      <c r="I144" s="81"/>
      <c r="J144" s="81"/>
    </row>
    <row r="145" spans="1:10" ht="18.75">
      <c r="A145" s="81"/>
      <c r="B145" s="81"/>
      <c r="C145" s="81"/>
      <c r="D145" s="81"/>
      <c r="E145" s="81"/>
      <c r="F145" s="81"/>
      <c r="G145" s="81"/>
      <c r="H145" s="81"/>
      <c r="I145" s="81"/>
      <c r="J145" s="81"/>
    </row>
    <row r="146" spans="1:10" ht="18.75">
      <c r="A146" s="81"/>
      <c r="B146" s="81"/>
      <c r="C146" s="81"/>
      <c r="D146" s="81"/>
      <c r="E146" s="81"/>
      <c r="F146" s="81"/>
      <c r="G146" s="81"/>
      <c r="H146" s="81"/>
      <c r="I146" s="81"/>
      <c r="J146" s="81"/>
    </row>
    <row r="147" spans="1:10" ht="18.75">
      <c r="A147" s="81"/>
      <c r="B147" s="81"/>
      <c r="C147" s="81"/>
      <c r="D147" s="81"/>
      <c r="E147" s="81"/>
      <c r="F147" s="81"/>
      <c r="G147" s="81"/>
      <c r="H147" s="81"/>
      <c r="I147" s="81"/>
      <c r="J147" s="81"/>
    </row>
    <row r="148" spans="1:10" ht="18.75">
      <c r="A148" s="81"/>
      <c r="B148" s="81"/>
      <c r="C148" s="81"/>
      <c r="D148" s="81"/>
      <c r="E148" s="81"/>
      <c r="F148" s="81"/>
      <c r="G148" s="81"/>
      <c r="H148" s="81"/>
      <c r="I148" s="81"/>
      <c r="J148" s="81"/>
    </row>
    <row r="149" spans="1:10" ht="18.75">
      <c r="A149" s="81"/>
      <c r="B149" s="81"/>
      <c r="C149" s="81"/>
      <c r="D149" s="81"/>
      <c r="E149" s="81"/>
      <c r="F149" s="81"/>
      <c r="G149" s="81"/>
      <c r="H149" s="81"/>
      <c r="I149" s="81"/>
      <c r="J149" s="81"/>
    </row>
    <row r="150" spans="1:10" ht="18.75">
      <c r="A150" s="81"/>
      <c r="B150" s="81"/>
      <c r="C150" s="81"/>
      <c r="D150" s="81"/>
      <c r="E150" s="81"/>
      <c r="F150" s="81"/>
      <c r="G150" s="81"/>
      <c r="H150" s="81"/>
      <c r="I150" s="81"/>
      <c r="J150" s="81"/>
    </row>
    <row r="151" spans="1:10" ht="18.75">
      <c r="A151" s="81"/>
      <c r="B151" s="81"/>
      <c r="C151" s="81"/>
      <c r="D151" s="81"/>
      <c r="E151" s="81"/>
      <c r="F151" s="81"/>
      <c r="G151" s="81"/>
      <c r="H151" s="81"/>
      <c r="I151" s="81"/>
      <c r="J151" s="81"/>
    </row>
    <row r="152" spans="1:10" ht="18.75">
      <c r="A152" s="81"/>
      <c r="B152" s="81"/>
      <c r="C152" s="81"/>
      <c r="D152" s="81"/>
      <c r="E152" s="81"/>
      <c r="F152" s="81"/>
      <c r="G152" s="81"/>
      <c r="H152" s="81"/>
      <c r="I152" s="81"/>
      <c r="J152" s="81"/>
    </row>
    <row r="153" spans="1:10" ht="18.75">
      <c r="A153" s="81"/>
      <c r="B153" s="81"/>
      <c r="C153" s="81"/>
      <c r="D153" s="81"/>
      <c r="E153" s="81"/>
      <c r="F153" s="81"/>
      <c r="G153" s="81"/>
      <c r="H153" s="81"/>
      <c r="I153" s="81"/>
      <c r="J153" s="81"/>
    </row>
    <row r="154" spans="1:10" ht="18.75">
      <c r="A154" s="81"/>
      <c r="B154" s="81"/>
      <c r="C154" s="81"/>
      <c r="D154" s="81"/>
      <c r="E154" s="81"/>
      <c r="F154" s="81"/>
      <c r="G154" s="81"/>
      <c r="H154" s="81"/>
      <c r="I154" s="81"/>
      <c r="J154" s="81"/>
    </row>
    <row r="155" spans="1:10" ht="18.75">
      <c r="A155" s="81"/>
      <c r="B155" s="81"/>
      <c r="C155" s="81"/>
      <c r="D155" s="81"/>
      <c r="E155" s="81"/>
      <c r="F155" s="81"/>
      <c r="G155" s="81"/>
      <c r="H155" s="81"/>
      <c r="I155" s="81"/>
      <c r="J155" s="81"/>
    </row>
    <row r="156" spans="1:10" ht="18.75">
      <c r="A156" s="81"/>
      <c r="B156" s="81"/>
      <c r="C156" s="81"/>
      <c r="D156" s="81"/>
      <c r="E156" s="81"/>
      <c r="F156" s="81"/>
      <c r="G156" s="81"/>
      <c r="H156" s="81"/>
      <c r="I156" s="81"/>
      <c r="J156" s="81"/>
    </row>
    <row r="157" spans="1:10" ht="18.75">
      <c r="A157" s="81"/>
      <c r="B157" s="81"/>
      <c r="C157" s="81"/>
      <c r="D157" s="81"/>
      <c r="E157" s="81"/>
      <c r="F157" s="81"/>
      <c r="G157" s="81"/>
      <c r="H157" s="81"/>
      <c r="I157" s="81"/>
      <c r="J157" s="81"/>
    </row>
    <row r="158" spans="1:10" ht="18.75">
      <c r="A158" s="81"/>
      <c r="B158" s="81"/>
      <c r="C158" s="81"/>
      <c r="D158" s="81"/>
      <c r="E158" s="81"/>
      <c r="F158" s="81"/>
      <c r="G158" s="81"/>
      <c r="H158" s="81"/>
      <c r="I158" s="81"/>
      <c r="J158" s="81"/>
    </row>
    <row r="159" spans="1:10" ht="18.75">
      <c r="A159" s="81"/>
      <c r="B159" s="81"/>
      <c r="C159" s="81"/>
      <c r="D159" s="81"/>
      <c r="E159" s="81"/>
      <c r="F159" s="81"/>
      <c r="G159" s="81"/>
      <c r="H159" s="81"/>
      <c r="I159" s="81"/>
      <c r="J159" s="81"/>
    </row>
    <row r="160" spans="1:10" ht="18.75">
      <c r="A160" s="81"/>
      <c r="B160" s="81"/>
      <c r="C160" s="81"/>
      <c r="D160" s="81"/>
      <c r="E160" s="81"/>
      <c r="F160" s="81"/>
      <c r="G160" s="81"/>
      <c r="H160" s="81"/>
      <c r="I160" s="81"/>
      <c r="J160" s="81"/>
    </row>
    <row r="161" spans="1:10" ht="18.75">
      <c r="A161" s="81"/>
      <c r="B161" s="81"/>
      <c r="C161" s="81"/>
      <c r="D161" s="81"/>
      <c r="E161" s="81"/>
      <c r="F161" s="81"/>
      <c r="G161" s="81"/>
      <c r="H161" s="81"/>
      <c r="I161" s="81"/>
      <c r="J161" s="81"/>
    </row>
    <row r="162" spans="1:10" ht="18.75">
      <c r="A162" s="81"/>
      <c r="B162" s="81"/>
      <c r="C162" s="81"/>
      <c r="D162" s="81"/>
      <c r="E162" s="81"/>
      <c r="F162" s="81"/>
      <c r="G162" s="81"/>
      <c r="H162" s="81"/>
      <c r="I162" s="81"/>
      <c r="J162" s="81"/>
    </row>
    <row r="163" spans="1:10" ht="18.75">
      <c r="A163" s="81"/>
      <c r="B163" s="81"/>
      <c r="C163" s="81"/>
      <c r="D163" s="81"/>
      <c r="E163" s="81"/>
      <c r="F163" s="81"/>
      <c r="G163" s="81"/>
      <c r="H163" s="81"/>
      <c r="I163" s="81"/>
      <c r="J163" s="81"/>
    </row>
    <row r="164" spans="1:10" ht="18.75">
      <c r="A164" s="81"/>
      <c r="B164" s="81"/>
      <c r="C164" s="81"/>
      <c r="D164" s="81"/>
      <c r="E164" s="81"/>
      <c r="F164" s="81"/>
      <c r="G164" s="81"/>
      <c r="H164" s="81"/>
      <c r="I164" s="81"/>
      <c r="J164" s="81"/>
    </row>
    <row r="165" spans="1:10" ht="18.75">
      <c r="A165" s="81"/>
      <c r="B165" s="81"/>
      <c r="C165" s="81"/>
      <c r="D165" s="81"/>
      <c r="E165" s="81"/>
      <c r="F165" s="81"/>
      <c r="G165" s="81"/>
      <c r="H165" s="81"/>
      <c r="I165" s="81"/>
      <c r="J165" s="81"/>
    </row>
    <row r="166" spans="1:10" ht="18.75">
      <c r="A166" s="81"/>
      <c r="B166" s="81"/>
      <c r="C166" s="81"/>
      <c r="D166" s="81"/>
      <c r="E166" s="81"/>
      <c r="F166" s="81"/>
      <c r="G166" s="81"/>
      <c r="H166" s="81"/>
      <c r="I166" s="81"/>
      <c r="J166" s="81"/>
    </row>
    <row r="167" spans="1:10" ht="18.75">
      <c r="A167" s="81"/>
      <c r="B167" s="81"/>
      <c r="C167" s="81"/>
      <c r="D167" s="81"/>
      <c r="E167" s="81"/>
      <c r="F167" s="81"/>
      <c r="G167" s="81"/>
      <c r="H167" s="81"/>
      <c r="I167" s="81"/>
      <c r="J167" s="81"/>
    </row>
    <row r="168" spans="1:10" ht="18.75">
      <c r="A168" s="81"/>
      <c r="B168" s="81"/>
      <c r="C168" s="81"/>
      <c r="D168" s="81"/>
      <c r="E168" s="81"/>
      <c r="F168" s="81"/>
      <c r="G168" s="81"/>
      <c r="H168" s="81"/>
      <c r="I168" s="81"/>
      <c r="J168" s="81"/>
    </row>
    <row r="169" spans="1:10" ht="18.75">
      <c r="A169" s="81"/>
      <c r="B169" s="81"/>
      <c r="C169" s="81"/>
      <c r="D169" s="81"/>
      <c r="E169" s="81"/>
      <c r="F169" s="81"/>
      <c r="G169" s="81"/>
      <c r="H169" s="81"/>
      <c r="I169" s="81"/>
      <c r="J169" s="81"/>
    </row>
    <row r="170" spans="1:10" ht="18.75">
      <c r="A170" s="81"/>
      <c r="B170" s="81"/>
      <c r="C170" s="81"/>
      <c r="D170" s="81"/>
      <c r="E170" s="81"/>
      <c r="F170" s="81"/>
      <c r="G170" s="81"/>
      <c r="H170" s="81"/>
      <c r="I170" s="81"/>
      <c r="J170" s="81"/>
    </row>
    <row r="171" spans="1:10" ht="18.75">
      <c r="A171" s="81"/>
      <c r="B171" s="81"/>
      <c r="C171" s="81"/>
      <c r="D171" s="81"/>
      <c r="E171" s="81"/>
      <c r="F171" s="81"/>
      <c r="G171" s="81"/>
      <c r="H171" s="81"/>
      <c r="I171" s="81"/>
      <c r="J171" s="81"/>
    </row>
    <row r="172" spans="1:10" ht="18.75">
      <c r="A172" s="81"/>
      <c r="B172" s="81"/>
      <c r="C172" s="81"/>
      <c r="D172" s="81"/>
      <c r="E172" s="81"/>
      <c r="F172" s="81"/>
      <c r="G172" s="81"/>
      <c r="H172" s="81"/>
      <c r="I172" s="81"/>
      <c r="J172" s="81"/>
    </row>
    <row r="173" spans="1:10" ht="18.75">
      <c r="A173" s="81"/>
      <c r="B173" s="81"/>
      <c r="C173" s="81"/>
      <c r="D173" s="81"/>
      <c r="E173" s="81"/>
      <c r="F173" s="81"/>
      <c r="G173" s="81"/>
      <c r="H173" s="81"/>
      <c r="I173" s="81"/>
      <c r="J173" s="81"/>
    </row>
    <row r="174" spans="1:10" ht="18.75">
      <c r="A174" s="81"/>
      <c r="B174" s="81"/>
      <c r="C174" s="81"/>
      <c r="D174" s="81"/>
      <c r="E174" s="81"/>
      <c r="F174" s="81"/>
      <c r="G174" s="81"/>
      <c r="H174" s="81"/>
      <c r="I174" s="81"/>
      <c r="J174" s="81"/>
    </row>
    <row r="175" spans="1:10" ht="18.75">
      <c r="A175" s="81"/>
      <c r="B175" s="81"/>
      <c r="C175" s="81"/>
      <c r="D175" s="81"/>
      <c r="E175" s="81"/>
      <c r="F175" s="81"/>
      <c r="G175" s="81"/>
      <c r="H175" s="81"/>
      <c r="I175" s="81"/>
      <c r="J175" s="81"/>
    </row>
    <row r="176" spans="1:10" ht="18.75">
      <c r="A176" s="81"/>
      <c r="B176" s="81"/>
      <c r="C176" s="81"/>
      <c r="D176" s="81"/>
      <c r="E176" s="81"/>
      <c r="F176" s="81"/>
      <c r="G176" s="81"/>
      <c r="H176" s="81"/>
      <c r="I176" s="81"/>
      <c r="J176" s="81"/>
    </row>
    <row r="177" spans="1:10" ht="18.75">
      <c r="A177" s="81"/>
      <c r="B177" s="81"/>
      <c r="C177" s="81"/>
      <c r="D177" s="81"/>
      <c r="E177" s="81"/>
      <c r="F177" s="81"/>
      <c r="G177" s="81"/>
      <c r="H177" s="81"/>
      <c r="I177" s="81"/>
      <c r="J177" s="81"/>
    </row>
    <row r="178" spans="1:10" ht="18.75">
      <c r="A178" s="81"/>
      <c r="B178" s="81"/>
      <c r="C178" s="81"/>
      <c r="D178" s="81"/>
      <c r="E178" s="81"/>
      <c r="F178" s="81"/>
      <c r="G178" s="81"/>
      <c r="H178" s="81"/>
      <c r="I178" s="81"/>
      <c r="J178" s="81"/>
    </row>
    <row r="179" spans="1:10" ht="18.75">
      <c r="A179" s="81"/>
      <c r="B179" s="81"/>
      <c r="C179" s="81"/>
      <c r="D179" s="81"/>
      <c r="E179" s="81"/>
      <c r="F179" s="81"/>
      <c r="G179" s="81"/>
      <c r="H179" s="81"/>
      <c r="I179" s="81"/>
      <c r="J179" s="81"/>
    </row>
    <row r="180" spans="1:10" ht="18.75">
      <c r="A180" s="81"/>
      <c r="B180" s="81"/>
      <c r="C180" s="81"/>
      <c r="D180" s="81"/>
      <c r="E180" s="81"/>
      <c r="F180" s="81"/>
      <c r="G180" s="81"/>
      <c r="H180" s="81"/>
      <c r="I180" s="81"/>
      <c r="J180" s="81"/>
    </row>
    <row r="181" spans="1:10" ht="18.75">
      <c r="A181" s="81"/>
      <c r="B181" s="81"/>
      <c r="C181" s="81"/>
      <c r="D181" s="81"/>
      <c r="E181" s="81"/>
      <c r="F181" s="81"/>
      <c r="G181" s="81"/>
      <c r="H181" s="81"/>
      <c r="I181" s="81"/>
      <c r="J181" s="81"/>
    </row>
    <row r="182" spans="1:10" ht="18.75">
      <c r="A182" s="81"/>
      <c r="B182" s="81"/>
      <c r="C182" s="81"/>
      <c r="D182" s="81"/>
      <c r="E182" s="81"/>
      <c r="F182" s="81"/>
      <c r="G182" s="81"/>
      <c r="H182" s="81"/>
      <c r="I182" s="81"/>
      <c r="J182" s="81"/>
    </row>
    <row r="183" spans="1:10" ht="18.75">
      <c r="A183" s="81"/>
      <c r="B183" s="81"/>
      <c r="C183" s="81"/>
      <c r="D183" s="81"/>
      <c r="E183" s="81"/>
      <c r="F183" s="81"/>
      <c r="G183" s="81"/>
      <c r="H183" s="81"/>
      <c r="I183" s="81"/>
      <c r="J183" s="81"/>
    </row>
    <row r="184" spans="1:10" ht="18.75">
      <c r="A184" s="81"/>
      <c r="B184" s="81"/>
      <c r="C184" s="81"/>
      <c r="D184" s="81"/>
      <c r="E184" s="81"/>
      <c r="F184" s="81"/>
      <c r="G184" s="81"/>
      <c r="H184" s="81"/>
      <c r="I184" s="81"/>
      <c r="J184" s="81"/>
    </row>
    <row r="185" spans="1:10" ht="18.75">
      <c r="A185" s="81"/>
      <c r="B185" s="81"/>
      <c r="C185" s="81"/>
      <c r="D185" s="81"/>
      <c r="E185" s="81"/>
      <c r="F185" s="81"/>
      <c r="G185" s="81"/>
      <c r="H185" s="81"/>
      <c r="I185" s="81"/>
      <c r="J185" s="81"/>
    </row>
    <row r="186" spans="1:10" ht="18.75">
      <c r="A186" s="81"/>
      <c r="B186" s="81"/>
      <c r="C186" s="81"/>
      <c r="D186" s="81"/>
      <c r="E186" s="81"/>
      <c r="F186" s="81"/>
      <c r="G186" s="81"/>
      <c r="H186" s="81"/>
      <c r="I186" s="81"/>
      <c r="J186" s="81"/>
    </row>
    <row r="187" spans="1:10" ht="18.75">
      <c r="A187" s="81"/>
      <c r="B187" s="81"/>
      <c r="C187" s="81"/>
      <c r="D187" s="81"/>
      <c r="E187" s="81"/>
      <c r="F187" s="81"/>
      <c r="G187" s="81"/>
      <c r="H187" s="81"/>
      <c r="I187" s="81"/>
      <c r="J187" s="81"/>
    </row>
    <row r="188" spans="1:10" ht="18.75">
      <c r="A188" s="81"/>
      <c r="B188" s="81"/>
      <c r="C188" s="81"/>
      <c r="D188" s="81"/>
      <c r="E188" s="81"/>
      <c r="F188" s="81"/>
      <c r="G188" s="81"/>
      <c r="H188" s="81"/>
      <c r="I188" s="81"/>
      <c r="J188" s="81"/>
    </row>
    <row r="189" spans="1:10" ht="18.75">
      <c r="A189" s="81"/>
      <c r="B189" s="81"/>
      <c r="C189" s="81"/>
      <c r="D189" s="81"/>
      <c r="E189" s="81"/>
      <c r="F189" s="81"/>
      <c r="G189" s="81"/>
      <c r="H189" s="81"/>
      <c r="I189" s="81"/>
      <c r="J189" s="81"/>
    </row>
    <row r="190" spans="1:10" ht="18.75">
      <c r="A190" s="81"/>
      <c r="B190" s="81"/>
      <c r="C190" s="81"/>
      <c r="D190" s="81"/>
      <c r="E190" s="81"/>
      <c r="F190" s="81"/>
      <c r="G190" s="81"/>
      <c r="H190" s="81"/>
      <c r="I190" s="81"/>
      <c r="J190" s="81"/>
    </row>
    <row r="191" spans="1:10" ht="18.75">
      <c r="A191" s="81"/>
      <c r="B191" s="81"/>
      <c r="C191" s="81"/>
      <c r="D191" s="81"/>
      <c r="E191" s="81"/>
      <c r="F191" s="81"/>
      <c r="G191" s="81"/>
      <c r="H191" s="81"/>
      <c r="I191" s="81"/>
      <c r="J191" s="81"/>
    </row>
    <row r="192" spans="1:10" ht="18.75">
      <c r="A192" s="81"/>
      <c r="B192" s="81"/>
      <c r="C192" s="81"/>
      <c r="D192" s="81"/>
      <c r="E192" s="81"/>
      <c r="F192" s="81"/>
      <c r="G192" s="81"/>
      <c r="H192" s="81"/>
      <c r="I192" s="81"/>
      <c r="J192" s="81"/>
    </row>
    <row r="193" spans="1:10" ht="18.75">
      <c r="A193" s="81"/>
      <c r="B193" s="81"/>
      <c r="C193" s="81"/>
      <c r="D193" s="81"/>
      <c r="E193" s="81"/>
      <c r="F193" s="81"/>
      <c r="G193" s="81"/>
      <c r="H193" s="81"/>
      <c r="I193" s="81"/>
      <c r="J193" s="81"/>
    </row>
    <row r="194" spans="1:10" ht="18.75">
      <c r="A194" s="81"/>
      <c r="B194" s="81"/>
      <c r="C194" s="81"/>
      <c r="D194" s="81"/>
      <c r="E194" s="81"/>
      <c r="F194" s="81"/>
      <c r="G194" s="81"/>
      <c r="H194" s="81"/>
      <c r="I194" s="81"/>
      <c r="J194" s="81"/>
    </row>
    <row r="195" spans="1:10" ht="18.75">
      <c r="A195" s="81"/>
      <c r="B195" s="81"/>
      <c r="C195" s="81"/>
      <c r="D195" s="81"/>
      <c r="E195" s="81"/>
      <c r="F195" s="81"/>
      <c r="G195" s="81"/>
      <c r="H195" s="81"/>
      <c r="I195" s="81"/>
      <c r="J195" s="81"/>
    </row>
    <row r="196" spans="1:10" ht="18.75">
      <c r="A196" s="81"/>
      <c r="B196" s="81"/>
      <c r="C196" s="81"/>
      <c r="D196" s="81"/>
      <c r="E196" s="81"/>
      <c r="F196" s="81"/>
      <c r="G196" s="81"/>
      <c r="H196" s="81"/>
      <c r="I196" s="81"/>
      <c r="J196" s="81"/>
    </row>
    <row r="197" spans="1:10" ht="18.75">
      <c r="A197" s="81"/>
      <c r="B197" s="81"/>
      <c r="C197" s="81"/>
      <c r="D197" s="81"/>
      <c r="E197" s="81"/>
      <c r="F197" s="81"/>
      <c r="G197" s="81"/>
      <c r="H197" s="81"/>
      <c r="I197" s="81"/>
      <c r="J197" s="81"/>
    </row>
    <row r="198" spans="1:10" ht="18.75">
      <c r="A198" s="81"/>
      <c r="B198" s="81"/>
      <c r="C198" s="81"/>
      <c r="D198" s="81"/>
      <c r="E198" s="81"/>
      <c r="F198" s="81"/>
      <c r="G198" s="81"/>
      <c r="H198" s="81"/>
      <c r="I198" s="81"/>
      <c r="J198" s="81"/>
    </row>
    <row r="199" spans="1:10" ht="18.75">
      <c r="A199" s="81"/>
      <c r="B199" s="81"/>
      <c r="C199" s="81"/>
      <c r="D199" s="81"/>
      <c r="E199" s="81"/>
      <c r="F199" s="81"/>
      <c r="G199" s="81"/>
      <c r="H199" s="81"/>
      <c r="I199" s="81"/>
      <c r="J199" s="81"/>
    </row>
    <row r="200" spans="1:10" ht="18.75">
      <c r="A200" s="81"/>
      <c r="B200" s="81"/>
      <c r="C200" s="81"/>
      <c r="D200" s="81"/>
      <c r="E200" s="81"/>
      <c r="F200" s="81"/>
      <c r="G200" s="81"/>
      <c r="H200" s="81"/>
      <c r="I200" s="81"/>
      <c r="J200" s="81"/>
    </row>
    <row r="201" spans="1:10" ht="18.75">
      <c r="A201" s="81"/>
      <c r="B201" s="81"/>
      <c r="C201" s="81"/>
      <c r="D201" s="81"/>
      <c r="E201" s="81"/>
      <c r="F201" s="81"/>
      <c r="G201" s="81"/>
      <c r="H201" s="81"/>
      <c r="I201" s="81"/>
      <c r="J201" s="81"/>
    </row>
    <row r="202" spans="1:10" ht="18.75">
      <c r="A202" s="81"/>
      <c r="B202" s="81"/>
      <c r="C202" s="81"/>
      <c r="D202" s="81"/>
      <c r="E202" s="81"/>
      <c r="F202" s="81"/>
      <c r="G202" s="81"/>
      <c r="H202" s="81"/>
      <c r="I202" s="81"/>
      <c r="J202" s="81"/>
    </row>
  </sheetData>
  <sheetProtection password="EC8F" sheet="1" formatColumns="0" formatRows="0" autoFilter="0"/>
  <mergeCells count="1">
    <mergeCell ref="A1:B1"/>
  </mergeCells>
  <dataValidations count="2">
    <dataValidation type="custom" allowBlank="1" showErrorMessage="1" errorTitle="Trùng mã" error="Mã này đã có ở dòng khác trong cột." sqref="A3:A202" xr:uid="{00000000-0002-0000-0C00-000000000000}">
      <formula1>COUNTIF($A$3:$A$202,A3)=1</formula1>
    </dataValidation>
    <dataValidation type="decimal" operator="greaterThanOrEqual" allowBlank="1" showErrorMessage="1" errorTitle="Phải nhập số" error="Chỉ nhập số (không nhập chữ, đơn vị tính)." sqref="E3:E202" xr:uid="{00000000-0002-0000-0C00-000001000000}">
      <formula1>0</formula1>
    </dataValidation>
  </dataValidations>
  <hyperlinks>
    <hyperlink ref="D1" location="'HD_DIEN_BIEU'!A173" display="→ Hướng dẫn điền: HD_DIEN_BIEU" xr:uid="{00000000-0004-0000-0C00-000000000000}"/>
  </hyperlinks>
  <pageMargins left="0.7" right="0.7" top="0.75" bottom="0.75" header="0.3" footer="0.3"/>
  <pageSetup paperSize="9" scale="61" fitToHeight="0"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203"/>
  <sheetViews>
    <sheetView workbookViewId="0">
      <selection activeCell="A12" sqref="A12"/>
    </sheetView>
  </sheetViews>
  <sheetFormatPr defaultRowHeight="14.25"/>
  <cols>
    <col min="1" max="1" width="9.125" customWidth="1"/>
    <col min="2" max="2" width="27.375" customWidth="1"/>
    <col min="3" max="3" width="15.25" customWidth="1"/>
  </cols>
  <sheetData>
    <row r="1" spans="1:12" ht="18.75">
      <c r="A1" s="155" t="s">
        <v>953</v>
      </c>
      <c r="B1" s="136"/>
      <c r="C1" s="136"/>
      <c r="E1" s="80" t="s">
        <v>941</v>
      </c>
    </row>
    <row r="3" spans="1:12" ht="18.75">
      <c r="A3" s="34" t="s">
        <v>757</v>
      </c>
      <c r="B3" s="34" t="s">
        <v>762</v>
      </c>
      <c r="C3" s="34" t="s">
        <v>767</v>
      </c>
      <c r="F3" s="157" t="s">
        <v>778</v>
      </c>
      <c r="G3" s="153"/>
      <c r="H3" s="153"/>
      <c r="I3" s="153"/>
      <c r="J3" s="153"/>
      <c r="K3" s="153"/>
      <c r="L3" s="154"/>
    </row>
    <row r="4" spans="1:12" ht="18.75">
      <c r="A4" s="88"/>
      <c r="B4" s="88"/>
      <c r="C4" s="88"/>
      <c r="F4" s="156" t="s">
        <v>954</v>
      </c>
      <c r="G4" s="153"/>
      <c r="H4" s="153"/>
      <c r="I4" s="153"/>
      <c r="J4" s="153"/>
      <c r="K4" s="153"/>
      <c r="L4" s="154"/>
    </row>
    <row r="5" spans="1:12" ht="18.75">
      <c r="A5" s="88"/>
      <c r="B5" s="88"/>
      <c r="C5" s="88"/>
      <c r="F5" s="156" t="s">
        <v>955</v>
      </c>
      <c r="G5" s="153"/>
      <c r="H5" s="153"/>
      <c r="I5" s="153"/>
      <c r="J5" s="153"/>
      <c r="K5" s="153"/>
      <c r="L5" s="154"/>
    </row>
    <row r="6" spans="1:12" ht="18.75">
      <c r="A6" s="88"/>
      <c r="B6" s="88"/>
      <c r="C6" s="88"/>
      <c r="F6" s="152" t="s">
        <v>956</v>
      </c>
      <c r="G6" s="153"/>
      <c r="H6" s="153"/>
      <c r="I6" s="153"/>
      <c r="J6" s="153"/>
      <c r="K6" s="153"/>
      <c r="L6" s="154"/>
    </row>
    <row r="7" spans="1:12" ht="18.75">
      <c r="A7" s="88"/>
      <c r="B7" s="88"/>
      <c r="C7" s="88"/>
      <c r="F7" s="156" t="s">
        <v>957</v>
      </c>
      <c r="G7" s="153"/>
      <c r="H7" s="153"/>
      <c r="I7" s="153"/>
      <c r="J7" s="153"/>
      <c r="K7" s="153"/>
      <c r="L7" s="154"/>
    </row>
    <row r="8" spans="1:12" ht="18.75">
      <c r="A8" s="88"/>
      <c r="B8" s="88"/>
      <c r="C8" s="88"/>
    </row>
    <row r="9" spans="1:12" ht="18.75">
      <c r="A9" s="88"/>
      <c r="B9" s="88"/>
      <c r="C9" s="88"/>
    </row>
    <row r="10" spans="1:12">
      <c r="A10" s="89"/>
      <c r="B10" s="89"/>
      <c r="C10" s="89"/>
    </row>
    <row r="11" spans="1:12" s="59" customFormat="1" ht="18.75">
      <c r="A11" s="89"/>
      <c r="B11" s="89"/>
      <c r="C11" s="89"/>
    </row>
    <row r="12" spans="1:12" s="59" customFormat="1" ht="18.75">
      <c r="A12" s="89"/>
      <c r="B12" s="89"/>
      <c r="C12" s="89"/>
    </row>
    <row r="13" spans="1:12" s="59" customFormat="1" ht="18.75">
      <c r="A13" s="89"/>
      <c r="B13" s="89"/>
      <c r="C13" s="89"/>
    </row>
    <row r="14" spans="1:12" s="59" customFormat="1" ht="18.75">
      <c r="A14" s="89"/>
      <c r="B14" s="89"/>
      <c r="C14" s="89"/>
    </row>
    <row r="15" spans="1:12" s="59" customFormat="1" ht="18.75">
      <c r="A15" s="89"/>
      <c r="B15" s="89"/>
      <c r="C15" s="89"/>
    </row>
    <row r="16" spans="1:12" s="59" customFormat="1" ht="18.75">
      <c r="A16" s="89"/>
      <c r="B16" s="89"/>
      <c r="C16" s="89"/>
    </row>
    <row r="17" spans="1:3" s="59" customFormat="1" ht="18.75">
      <c r="A17" s="89"/>
      <c r="B17" s="89"/>
      <c r="C17" s="89"/>
    </row>
    <row r="18" spans="1:3" s="59" customFormat="1" ht="18.75">
      <c r="A18" s="89"/>
      <c r="B18" s="89"/>
      <c r="C18" s="89"/>
    </row>
    <row r="19" spans="1:3" s="59" customFormat="1" ht="18.75">
      <c r="A19" s="89"/>
      <c r="B19" s="89"/>
      <c r="C19" s="89"/>
    </row>
    <row r="20" spans="1:3">
      <c r="A20" s="89"/>
      <c r="B20" s="89"/>
      <c r="C20" s="89"/>
    </row>
    <row r="21" spans="1:3">
      <c r="A21" s="89"/>
      <c r="B21" s="89"/>
      <c r="C21" s="89"/>
    </row>
    <row r="22" spans="1:3">
      <c r="A22" s="89"/>
      <c r="B22" s="89"/>
      <c r="C22" s="89"/>
    </row>
    <row r="23" spans="1:3">
      <c r="A23" s="89"/>
      <c r="B23" s="89"/>
      <c r="C23" s="89"/>
    </row>
    <row r="24" spans="1:3">
      <c r="A24" s="89"/>
      <c r="B24" s="89"/>
      <c r="C24" s="89"/>
    </row>
    <row r="25" spans="1:3">
      <c r="A25" s="89"/>
      <c r="B25" s="89"/>
      <c r="C25" s="89"/>
    </row>
    <row r="26" spans="1:3">
      <c r="A26" s="89"/>
      <c r="B26" s="89"/>
      <c r="C26" s="89"/>
    </row>
    <row r="27" spans="1:3">
      <c r="A27" s="89"/>
      <c r="B27" s="89"/>
      <c r="C27" s="89"/>
    </row>
    <row r="28" spans="1:3">
      <c r="A28" s="89"/>
      <c r="B28" s="89"/>
      <c r="C28" s="89"/>
    </row>
    <row r="29" spans="1:3">
      <c r="A29" s="89"/>
      <c r="B29" s="89"/>
      <c r="C29" s="89"/>
    </row>
    <row r="30" spans="1:3">
      <c r="A30" s="89"/>
      <c r="B30" s="89"/>
      <c r="C30" s="89"/>
    </row>
    <row r="31" spans="1:3">
      <c r="A31" s="89"/>
      <c r="B31" s="89"/>
      <c r="C31" s="89"/>
    </row>
    <row r="32" spans="1:3">
      <c r="A32" s="89"/>
      <c r="B32" s="89"/>
      <c r="C32" s="89"/>
    </row>
    <row r="33" spans="1:3">
      <c r="A33" s="89"/>
      <c r="B33" s="89"/>
      <c r="C33" s="89"/>
    </row>
    <row r="34" spans="1:3">
      <c r="A34" s="89"/>
      <c r="B34" s="89"/>
      <c r="C34" s="89"/>
    </row>
    <row r="35" spans="1:3">
      <c r="A35" s="89"/>
      <c r="B35" s="89"/>
      <c r="C35" s="89"/>
    </row>
    <row r="36" spans="1:3">
      <c r="A36" s="89"/>
      <c r="B36" s="89"/>
      <c r="C36" s="89"/>
    </row>
    <row r="37" spans="1:3">
      <c r="A37" s="89"/>
      <c r="B37" s="89"/>
      <c r="C37" s="89"/>
    </row>
    <row r="38" spans="1:3">
      <c r="A38" s="89"/>
      <c r="B38" s="89"/>
      <c r="C38" s="89"/>
    </row>
    <row r="39" spans="1:3">
      <c r="A39" s="89"/>
      <c r="B39" s="89"/>
      <c r="C39" s="89"/>
    </row>
    <row r="40" spans="1:3">
      <c r="A40" s="89"/>
      <c r="B40" s="89"/>
      <c r="C40" s="89"/>
    </row>
    <row r="41" spans="1:3">
      <c r="A41" s="89"/>
      <c r="B41" s="89"/>
      <c r="C41" s="89"/>
    </row>
    <row r="42" spans="1:3">
      <c r="A42" s="89"/>
      <c r="B42" s="89"/>
      <c r="C42" s="89"/>
    </row>
    <row r="43" spans="1:3">
      <c r="A43" s="89"/>
      <c r="B43" s="89"/>
      <c r="C43" s="89"/>
    </row>
    <row r="44" spans="1:3">
      <c r="A44" s="89"/>
      <c r="B44" s="89"/>
      <c r="C44" s="89"/>
    </row>
    <row r="45" spans="1:3">
      <c r="A45" s="89"/>
      <c r="B45" s="89"/>
      <c r="C45" s="89"/>
    </row>
    <row r="46" spans="1:3">
      <c r="A46" s="89"/>
      <c r="B46" s="89"/>
      <c r="C46" s="89"/>
    </row>
    <row r="47" spans="1:3">
      <c r="A47" s="89"/>
      <c r="B47" s="89"/>
      <c r="C47" s="89"/>
    </row>
    <row r="48" spans="1:3">
      <c r="A48" s="89"/>
      <c r="B48" s="89"/>
      <c r="C48" s="89"/>
    </row>
    <row r="49" spans="1:3">
      <c r="A49" s="89"/>
      <c r="B49" s="89"/>
      <c r="C49" s="89"/>
    </row>
    <row r="50" spans="1:3">
      <c r="A50" s="89"/>
      <c r="B50" s="89"/>
      <c r="C50" s="89"/>
    </row>
    <row r="51" spans="1:3">
      <c r="A51" s="89"/>
      <c r="B51" s="89"/>
      <c r="C51" s="89"/>
    </row>
    <row r="52" spans="1:3">
      <c r="A52" s="89"/>
      <c r="B52" s="89"/>
      <c r="C52" s="89"/>
    </row>
    <row r="53" spans="1:3">
      <c r="A53" s="89"/>
      <c r="B53" s="89"/>
      <c r="C53" s="89"/>
    </row>
    <row r="54" spans="1:3">
      <c r="A54" s="89"/>
      <c r="B54" s="89"/>
      <c r="C54" s="89"/>
    </row>
    <row r="55" spans="1:3">
      <c r="A55" s="89"/>
      <c r="B55" s="89"/>
      <c r="C55" s="89"/>
    </row>
    <row r="56" spans="1:3">
      <c r="A56" s="89"/>
      <c r="B56" s="89"/>
      <c r="C56" s="89"/>
    </row>
    <row r="57" spans="1:3">
      <c r="A57" s="89"/>
      <c r="B57" s="89"/>
      <c r="C57" s="89"/>
    </row>
    <row r="58" spans="1:3">
      <c r="A58" s="89"/>
      <c r="B58" s="89"/>
      <c r="C58" s="89"/>
    </row>
    <row r="59" spans="1:3">
      <c r="A59" s="89"/>
      <c r="B59" s="89"/>
      <c r="C59" s="89"/>
    </row>
    <row r="60" spans="1:3">
      <c r="A60" s="89"/>
      <c r="B60" s="89"/>
      <c r="C60" s="89"/>
    </row>
    <row r="61" spans="1:3">
      <c r="A61" s="89"/>
      <c r="B61" s="89"/>
      <c r="C61" s="89"/>
    </row>
    <row r="62" spans="1:3">
      <c r="A62" s="89"/>
      <c r="B62" s="89"/>
      <c r="C62" s="89"/>
    </row>
    <row r="63" spans="1:3">
      <c r="A63" s="89"/>
      <c r="B63" s="89"/>
      <c r="C63" s="89"/>
    </row>
    <row r="64" spans="1:3">
      <c r="A64" s="89"/>
      <c r="B64" s="89"/>
      <c r="C64" s="89"/>
    </row>
    <row r="65" spans="1:3">
      <c r="A65" s="89"/>
      <c r="B65" s="89"/>
      <c r="C65" s="89"/>
    </row>
    <row r="66" spans="1:3">
      <c r="A66" s="89"/>
      <c r="B66" s="89"/>
      <c r="C66" s="89"/>
    </row>
    <row r="67" spans="1:3">
      <c r="A67" s="89"/>
      <c r="B67" s="89"/>
      <c r="C67" s="89"/>
    </row>
    <row r="68" spans="1:3">
      <c r="A68" s="89"/>
      <c r="B68" s="89"/>
      <c r="C68" s="89"/>
    </row>
    <row r="69" spans="1:3">
      <c r="A69" s="89"/>
      <c r="B69" s="89"/>
      <c r="C69" s="89"/>
    </row>
    <row r="70" spans="1:3">
      <c r="A70" s="89"/>
      <c r="B70" s="89"/>
      <c r="C70" s="89"/>
    </row>
    <row r="71" spans="1:3">
      <c r="A71" s="89"/>
      <c r="B71" s="89"/>
      <c r="C71" s="89"/>
    </row>
    <row r="72" spans="1:3">
      <c r="A72" s="89"/>
      <c r="B72" s="89"/>
      <c r="C72" s="89"/>
    </row>
    <row r="73" spans="1:3">
      <c r="A73" s="89"/>
      <c r="B73" s="89"/>
      <c r="C73" s="89"/>
    </row>
    <row r="74" spans="1:3">
      <c r="A74" s="89"/>
      <c r="B74" s="89"/>
      <c r="C74" s="89"/>
    </row>
    <row r="75" spans="1:3">
      <c r="A75" s="89"/>
      <c r="B75" s="89"/>
      <c r="C75" s="89"/>
    </row>
    <row r="76" spans="1:3">
      <c r="A76" s="89"/>
      <c r="B76" s="89"/>
      <c r="C76" s="89"/>
    </row>
    <row r="77" spans="1:3">
      <c r="A77" s="89"/>
      <c r="B77" s="89"/>
      <c r="C77" s="89"/>
    </row>
    <row r="78" spans="1:3">
      <c r="A78" s="89"/>
      <c r="B78" s="89"/>
      <c r="C78" s="89"/>
    </row>
    <row r="79" spans="1:3">
      <c r="A79" s="89"/>
      <c r="B79" s="89"/>
      <c r="C79" s="89"/>
    </row>
    <row r="80" spans="1:3">
      <c r="A80" s="89"/>
      <c r="B80" s="89"/>
      <c r="C80" s="89"/>
    </row>
    <row r="81" spans="1:3">
      <c r="A81" s="89"/>
      <c r="B81" s="89"/>
      <c r="C81" s="89"/>
    </row>
    <row r="82" spans="1:3">
      <c r="A82" s="89"/>
      <c r="B82" s="89"/>
      <c r="C82" s="89"/>
    </row>
    <row r="83" spans="1:3">
      <c r="A83" s="89"/>
      <c r="B83" s="89"/>
      <c r="C83" s="89"/>
    </row>
    <row r="84" spans="1:3">
      <c r="A84" s="89"/>
      <c r="B84" s="89"/>
      <c r="C84" s="89"/>
    </row>
    <row r="85" spans="1:3">
      <c r="A85" s="89"/>
      <c r="B85" s="89"/>
      <c r="C85" s="89"/>
    </row>
    <row r="86" spans="1:3">
      <c r="A86" s="89"/>
      <c r="B86" s="89"/>
      <c r="C86" s="89"/>
    </row>
    <row r="87" spans="1:3">
      <c r="A87" s="89"/>
      <c r="B87" s="89"/>
      <c r="C87" s="89"/>
    </row>
    <row r="88" spans="1:3">
      <c r="A88" s="89"/>
      <c r="B88" s="89"/>
      <c r="C88" s="89"/>
    </row>
    <row r="89" spans="1:3">
      <c r="A89" s="89"/>
      <c r="B89" s="89"/>
      <c r="C89" s="89"/>
    </row>
    <row r="90" spans="1:3">
      <c r="A90" s="89"/>
      <c r="B90" s="89"/>
      <c r="C90" s="89"/>
    </row>
    <row r="91" spans="1:3">
      <c r="A91" s="89"/>
      <c r="B91" s="89"/>
      <c r="C91" s="89"/>
    </row>
    <row r="92" spans="1:3">
      <c r="A92" s="89"/>
      <c r="B92" s="89"/>
      <c r="C92" s="89"/>
    </row>
    <row r="93" spans="1:3">
      <c r="A93" s="89"/>
      <c r="B93" s="89"/>
      <c r="C93" s="89"/>
    </row>
    <row r="94" spans="1:3">
      <c r="A94" s="89"/>
      <c r="B94" s="89"/>
      <c r="C94" s="89"/>
    </row>
    <row r="95" spans="1:3">
      <c r="A95" s="89"/>
      <c r="B95" s="89"/>
      <c r="C95" s="89"/>
    </row>
    <row r="96" spans="1:3">
      <c r="A96" s="89"/>
      <c r="B96" s="89"/>
      <c r="C96" s="89"/>
    </row>
    <row r="97" spans="1:3">
      <c r="A97" s="89"/>
      <c r="B97" s="89"/>
      <c r="C97" s="89"/>
    </row>
    <row r="98" spans="1:3">
      <c r="A98" s="89"/>
      <c r="B98" s="89"/>
      <c r="C98" s="89"/>
    </row>
    <row r="99" spans="1:3">
      <c r="A99" s="89"/>
      <c r="B99" s="89"/>
      <c r="C99" s="89"/>
    </row>
    <row r="100" spans="1:3">
      <c r="A100" s="89"/>
      <c r="B100" s="89"/>
      <c r="C100" s="89"/>
    </row>
    <row r="101" spans="1:3">
      <c r="A101" s="89"/>
      <c r="B101" s="89"/>
      <c r="C101" s="89"/>
    </row>
    <row r="102" spans="1:3">
      <c r="A102" s="89"/>
      <c r="B102" s="89"/>
      <c r="C102" s="89"/>
    </row>
    <row r="103" spans="1:3">
      <c r="A103" s="89"/>
      <c r="B103" s="89"/>
      <c r="C103" s="89"/>
    </row>
    <row r="104" spans="1:3">
      <c r="A104" s="89"/>
      <c r="B104" s="89"/>
      <c r="C104" s="89"/>
    </row>
    <row r="105" spans="1:3">
      <c r="A105" s="89"/>
      <c r="B105" s="89"/>
      <c r="C105" s="89"/>
    </row>
    <row r="106" spans="1:3">
      <c r="A106" s="89"/>
      <c r="B106" s="89"/>
      <c r="C106" s="89"/>
    </row>
    <row r="107" spans="1:3">
      <c r="A107" s="89"/>
      <c r="B107" s="89"/>
      <c r="C107" s="89"/>
    </row>
    <row r="108" spans="1:3">
      <c r="A108" s="89"/>
      <c r="B108" s="89"/>
      <c r="C108" s="89"/>
    </row>
    <row r="109" spans="1:3">
      <c r="A109" s="89"/>
      <c r="B109" s="89"/>
      <c r="C109" s="89"/>
    </row>
    <row r="110" spans="1:3">
      <c r="A110" s="89"/>
      <c r="B110" s="89"/>
      <c r="C110" s="89"/>
    </row>
    <row r="111" spans="1:3">
      <c r="A111" s="89"/>
      <c r="B111" s="89"/>
      <c r="C111" s="89"/>
    </row>
    <row r="112" spans="1:3">
      <c r="A112" s="89"/>
      <c r="B112" s="89"/>
      <c r="C112" s="89"/>
    </row>
    <row r="113" spans="1:3">
      <c r="A113" s="89"/>
      <c r="B113" s="89"/>
      <c r="C113" s="89"/>
    </row>
    <row r="114" spans="1:3">
      <c r="A114" s="89"/>
      <c r="B114" s="89"/>
      <c r="C114" s="89"/>
    </row>
    <row r="115" spans="1:3">
      <c r="A115" s="89"/>
      <c r="B115" s="89"/>
      <c r="C115" s="89"/>
    </row>
    <row r="116" spans="1:3">
      <c r="A116" s="89"/>
      <c r="B116" s="89"/>
      <c r="C116" s="89"/>
    </row>
    <row r="117" spans="1:3">
      <c r="A117" s="89"/>
      <c r="B117" s="89"/>
      <c r="C117" s="89"/>
    </row>
    <row r="118" spans="1:3">
      <c r="A118" s="89"/>
      <c r="B118" s="89"/>
      <c r="C118" s="89"/>
    </row>
    <row r="119" spans="1:3">
      <c r="A119" s="89"/>
      <c r="B119" s="89"/>
      <c r="C119" s="89"/>
    </row>
    <row r="120" spans="1:3">
      <c r="A120" s="89"/>
      <c r="B120" s="89"/>
      <c r="C120" s="89"/>
    </row>
    <row r="121" spans="1:3">
      <c r="A121" s="89"/>
      <c r="B121" s="89"/>
      <c r="C121" s="89"/>
    </row>
    <row r="122" spans="1:3">
      <c r="A122" s="89"/>
      <c r="B122" s="89"/>
      <c r="C122" s="89"/>
    </row>
    <row r="123" spans="1:3">
      <c r="A123" s="89"/>
      <c r="B123" s="89"/>
      <c r="C123" s="89"/>
    </row>
    <row r="124" spans="1:3">
      <c r="A124" s="89"/>
      <c r="B124" s="89"/>
      <c r="C124" s="89"/>
    </row>
    <row r="125" spans="1:3">
      <c r="A125" s="89"/>
      <c r="B125" s="89"/>
      <c r="C125" s="89"/>
    </row>
    <row r="126" spans="1:3">
      <c r="A126" s="89"/>
      <c r="B126" s="89"/>
      <c r="C126" s="89"/>
    </row>
    <row r="127" spans="1:3">
      <c r="A127" s="89"/>
      <c r="B127" s="89"/>
      <c r="C127" s="89"/>
    </row>
    <row r="128" spans="1:3">
      <c r="A128" s="89"/>
      <c r="B128" s="89"/>
      <c r="C128" s="89"/>
    </row>
    <row r="129" spans="1:3">
      <c r="A129" s="89"/>
      <c r="B129" s="89"/>
      <c r="C129" s="89"/>
    </row>
    <row r="130" spans="1:3">
      <c r="A130" s="89"/>
      <c r="B130" s="89"/>
      <c r="C130" s="89"/>
    </row>
    <row r="131" spans="1:3">
      <c r="A131" s="89"/>
      <c r="B131" s="89"/>
      <c r="C131" s="89"/>
    </row>
    <row r="132" spans="1:3">
      <c r="A132" s="89"/>
      <c r="B132" s="89"/>
      <c r="C132" s="89"/>
    </row>
    <row r="133" spans="1:3">
      <c r="A133" s="89"/>
      <c r="B133" s="89"/>
      <c r="C133" s="89"/>
    </row>
    <row r="134" spans="1:3">
      <c r="A134" s="89"/>
      <c r="B134" s="89"/>
      <c r="C134" s="89"/>
    </row>
    <row r="135" spans="1:3">
      <c r="A135" s="89"/>
      <c r="B135" s="89"/>
      <c r="C135" s="89"/>
    </row>
    <row r="136" spans="1:3">
      <c r="A136" s="89"/>
      <c r="B136" s="89"/>
      <c r="C136" s="89"/>
    </row>
    <row r="137" spans="1:3">
      <c r="A137" s="89"/>
      <c r="B137" s="89"/>
      <c r="C137" s="89"/>
    </row>
    <row r="138" spans="1:3">
      <c r="A138" s="89"/>
      <c r="B138" s="89"/>
      <c r="C138" s="89"/>
    </row>
    <row r="139" spans="1:3">
      <c r="A139" s="89"/>
      <c r="B139" s="89"/>
      <c r="C139" s="89"/>
    </row>
    <row r="140" spans="1:3">
      <c r="A140" s="89"/>
      <c r="B140" s="89"/>
      <c r="C140" s="89"/>
    </row>
    <row r="141" spans="1:3">
      <c r="A141" s="89"/>
      <c r="B141" s="89"/>
      <c r="C141" s="89"/>
    </row>
    <row r="142" spans="1:3">
      <c r="A142" s="89"/>
      <c r="B142" s="89"/>
      <c r="C142" s="89"/>
    </row>
    <row r="143" spans="1:3">
      <c r="A143" s="89"/>
      <c r="B143" s="89"/>
      <c r="C143" s="89"/>
    </row>
    <row r="144" spans="1:3">
      <c r="A144" s="89"/>
      <c r="B144" s="89"/>
      <c r="C144" s="89"/>
    </row>
    <row r="145" spans="1:3">
      <c r="A145" s="89"/>
      <c r="B145" s="89"/>
      <c r="C145" s="89"/>
    </row>
    <row r="146" spans="1:3">
      <c r="A146" s="89"/>
      <c r="B146" s="89"/>
      <c r="C146" s="89"/>
    </row>
    <row r="147" spans="1:3">
      <c r="A147" s="89"/>
      <c r="B147" s="89"/>
      <c r="C147" s="89"/>
    </row>
    <row r="148" spans="1:3">
      <c r="A148" s="89"/>
      <c r="B148" s="89"/>
      <c r="C148" s="89"/>
    </row>
    <row r="149" spans="1:3">
      <c r="A149" s="89"/>
      <c r="B149" s="89"/>
      <c r="C149" s="89"/>
    </row>
    <row r="150" spans="1:3">
      <c r="A150" s="89"/>
      <c r="B150" s="89"/>
      <c r="C150" s="89"/>
    </row>
    <row r="151" spans="1:3">
      <c r="A151" s="89"/>
      <c r="B151" s="89"/>
      <c r="C151" s="89"/>
    </row>
    <row r="152" spans="1:3">
      <c r="A152" s="89"/>
      <c r="B152" s="89"/>
      <c r="C152" s="89"/>
    </row>
    <row r="153" spans="1:3">
      <c r="A153" s="89"/>
      <c r="B153" s="89"/>
      <c r="C153" s="89"/>
    </row>
    <row r="154" spans="1:3">
      <c r="A154" s="89"/>
      <c r="B154" s="89"/>
      <c r="C154" s="89"/>
    </row>
    <row r="155" spans="1:3">
      <c r="A155" s="89"/>
      <c r="B155" s="89"/>
      <c r="C155" s="89"/>
    </row>
    <row r="156" spans="1:3">
      <c r="A156" s="89"/>
      <c r="B156" s="89"/>
      <c r="C156" s="89"/>
    </row>
    <row r="157" spans="1:3">
      <c r="A157" s="89"/>
      <c r="B157" s="89"/>
      <c r="C157" s="89"/>
    </row>
    <row r="158" spans="1:3">
      <c r="A158" s="89"/>
      <c r="B158" s="89"/>
      <c r="C158" s="89"/>
    </row>
    <row r="159" spans="1:3">
      <c r="A159" s="89"/>
      <c r="B159" s="89"/>
      <c r="C159" s="89"/>
    </row>
    <row r="160" spans="1:3">
      <c r="A160" s="89"/>
      <c r="B160" s="89"/>
      <c r="C160" s="89"/>
    </row>
    <row r="161" spans="1:3">
      <c r="A161" s="89"/>
      <c r="B161" s="89"/>
      <c r="C161" s="89"/>
    </row>
    <row r="162" spans="1:3">
      <c r="A162" s="89"/>
      <c r="B162" s="89"/>
      <c r="C162" s="89"/>
    </row>
    <row r="163" spans="1:3">
      <c r="A163" s="89"/>
      <c r="B163" s="89"/>
      <c r="C163" s="89"/>
    </row>
    <row r="164" spans="1:3">
      <c r="A164" s="89"/>
      <c r="B164" s="89"/>
      <c r="C164" s="89"/>
    </row>
    <row r="165" spans="1:3">
      <c r="A165" s="89"/>
      <c r="B165" s="89"/>
      <c r="C165" s="89"/>
    </row>
    <row r="166" spans="1:3">
      <c r="A166" s="89"/>
      <c r="B166" s="89"/>
      <c r="C166" s="89"/>
    </row>
    <row r="167" spans="1:3">
      <c r="A167" s="89"/>
      <c r="B167" s="89"/>
      <c r="C167" s="89"/>
    </row>
    <row r="168" spans="1:3">
      <c r="A168" s="89"/>
      <c r="B168" s="89"/>
      <c r="C168" s="89"/>
    </row>
    <row r="169" spans="1:3">
      <c r="A169" s="89"/>
      <c r="B169" s="89"/>
      <c r="C169" s="89"/>
    </row>
    <row r="170" spans="1:3">
      <c r="A170" s="89"/>
      <c r="B170" s="89"/>
      <c r="C170" s="89"/>
    </row>
    <row r="171" spans="1:3">
      <c r="A171" s="89"/>
      <c r="B171" s="89"/>
      <c r="C171" s="89"/>
    </row>
    <row r="172" spans="1:3">
      <c r="A172" s="89"/>
      <c r="B172" s="89"/>
      <c r="C172" s="89"/>
    </row>
    <row r="173" spans="1:3">
      <c r="A173" s="89"/>
      <c r="B173" s="89"/>
      <c r="C173" s="89"/>
    </row>
    <row r="174" spans="1:3">
      <c r="A174" s="89"/>
      <c r="B174" s="89"/>
      <c r="C174" s="89"/>
    </row>
    <row r="175" spans="1:3">
      <c r="A175" s="89"/>
      <c r="B175" s="89"/>
      <c r="C175" s="89"/>
    </row>
    <row r="176" spans="1:3">
      <c r="A176" s="89"/>
      <c r="B176" s="89"/>
      <c r="C176" s="89"/>
    </row>
    <row r="177" spans="1:3">
      <c r="A177" s="89"/>
      <c r="B177" s="89"/>
      <c r="C177" s="89"/>
    </row>
    <row r="178" spans="1:3">
      <c r="A178" s="89"/>
      <c r="B178" s="89"/>
      <c r="C178" s="89"/>
    </row>
    <row r="179" spans="1:3">
      <c r="A179" s="89"/>
      <c r="B179" s="89"/>
      <c r="C179" s="89"/>
    </row>
    <row r="180" spans="1:3">
      <c r="A180" s="89"/>
      <c r="B180" s="89"/>
      <c r="C180" s="89"/>
    </row>
    <row r="181" spans="1:3">
      <c r="A181" s="89"/>
      <c r="B181" s="89"/>
      <c r="C181" s="89"/>
    </row>
    <row r="182" spans="1:3">
      <c r="A182" s="89"/>
      <c r="B182" s="89"/>
      <c r="C182" s="89"/>
    </row>
    <row r="183" spans="1:3">
      <c r="A183" s="89"/>
      <c r="B183" s="89"/>
      <c r="C183" s="89"/>
    </row>
    <row r="184" spans="1:3">
      <c r="A184" s="89"/>
      <c r="B184" s="89"/>
      <c r="C184" s="89"/>
    </row>
    <row r="185" spans="1:3">
      <c r="A185" s="89"/>
      <c r="B185" s="89"/>
      <c r="C185" s="89"/>
    </row>
    <row r="186" spans="1:3">
      <c r="A186" s="89"/>
      <c r="B186" s="89"/>
      <c r="C186" s="89"/>
    </row>
    <row r="187" spans="1:3">
      <c r="A187" s="89"/>
      <c r="B187" s="89"/>
      <c r="C187" s="89"/>
    </row>
    <row r="188" spans="1:3">
      <c r="A188" s="89"/>
      <c r="B188" s="89"/>
      <c r="C188" s="89"/>
    </row>
    <row r="189" spans="1:3">
      <c r="A189" s="89"/>
      <c r="B189" s="89"/>
      <c r="C189" s="89"/>
    </row>
    <row r="190" spans="1:3">
      <c r="A190" s="89"/>
      <c r="B190" s="89"/>
      <c r="C190" s="89"/>
    </row>
    <row r="191" spans="1:3">
      <c r="A191" s="89"/>
      <c r="B191" s="89"/>
      <c r="C191" s="89"/>
    </row>
    <row r="192" spans="1:3">
      <c r="A192" s="89"/>
      <c r="B192" s="89"/>
      <c r="C192" s="89"/>
    </row>
    <row r="193" spans="1:3">
      <c r="A193" s="89"/>
      <c r="B193" s="89"/>
      <c r="C193" s="89"/>
    </row>
    <row r="194" spans="1:3">
      <c r="A194" s="89"/>
      <c r="B194" s="89"/>
      <c r="C194" s="89"/>
    </row>
    <row r="195" spans="1:3">
      <c r="A195" s="89"/>
      <c r="B195" s="89"/>
      <c r="C195" s="89"/>
    </row>
    <row r="196" spans="1:3">
      <c r="A196" s="89"/>
      <c r="B196" s="89"/>
      <c r="C196" s="89"/>
    </row>
    <row r="197" spans="1:3">
      <c r="A197" s="89"/>
      <c r="B197" s="89"/>
      <c r="C197" s="89"/>
    </row>
    <row r="198" spans="1:3">
      <c r="A198" s="89"/>
      <c r="B198" s="89"/>
      <c r="C198" s="89"/>
    </row>
    <row r="199" spans="1:3">
      <c r="A199" s="89"/>
      <c r="B199" s="89"/>
      <c r="C199" s="89"/>
    </row>
    <row r="200" spans="1:3">
      <c r="A200" s="89"/>
      <c r="B200" s="89"/>
      <c r="C200" s="89"/>
    </row>
    <row r="201" spans="1:3">
      <c r="A201" s="89"/>
      <c r="B201" s="89"/>
      <c r="C201" s="89"/>
    </row>
    <row r="202" spans="1:3">
      <c r="A202" s="89"/>
      <c r="B202" s="89"/>
      <c r="C202" s="89"/>
    </row>
    <row r="203" spans="1:3">
      <c r="A203" s="89"/>
      <c r="B203" s="89"/>
      <c r="C203" s="89"/>
    </row>
  </sheetData>
  <sheetProtection password="EC8F" sheet="1" formatColumns="0" formatRows="0" autoFilter="0"/>
  <mergeCells count="6">
    <mergeCell ref="F6:L6"/>
    <mergeCell ref="A1:C1"/>
    <mergeCell ref="F7:L7"/>
    <mergeCell ref="F3:L3"/>
    <mergeCell ref="F4:L4"/>
    <mergeCell ref="F5:L5"/>
  </mergeCells>
  <dataValidations count="1">
    <dataValidation type="list" allowBlank="1" showErrorMessage="1" errorTitle="Giá trị ngoài danh sách" error="Chỉ được chọn giá trị trong danh sách." sqref="C4:C203" xr:uid="{00000000-0002-0000-0D00-000000000000}">
      <formula1>$F$4:$F$7</formula1>
    </dataValidation>
  </dataValidations>
  <hyperlinks>
    <hyperlink ref="E1" location="'HD_DIEN_BIEU'!A192" display="→ Hướng dẫn điền: HD_DIEN_BIEU" xr:uid="{00000000-0004-0000-0D00-000000000000}"/>
  </hyperlinks>
  <pageMargins left="0.7" right="0.7" top="0.75" bottom="0.75" header="0.3" footer="0.3"/>
  <pageSetup paperSize="9" scale="92" fitToHeight="0" orientation="landscape"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02"/>
  <sheetViews>
    <sheetView workbookViewId="0">
      <pane ySplit="2" topLeftCell="A3" activePane="bottomLeft" state="frozen"/>
      <selection sqref="A1:B1"/>
      <selection pane="bottomLeft" sqref="A1:B1"/>
    </sheetView>
  </sheetViews>
  <sheetFormatPr defaultRowHeight="14.25"/>
  <cols>
    <col min="1" max="1" width="22" customWidth="1"/>
    <col min="2" max="2" width="20" customWidth="1"/>
    <col min="3" max="3" width="23.625" customWidth="1"/>
    <col min="4" max="4" width="21.5" customWidth="1"/>
    <col min="5" max="5" width="28.125" customWidth="1"/>
    <col min="7" max="7" width="38" customWidth="1"/>
    <col min="8" max="8" width="16" customWidth="1"/>
    <col min="9" max="9" width="34" customWidth="1"/>
    <col min="10" max="10" width="38" customWidth="1"/>
  </cols>
  <sheetData>
    <row r="1" spans="1:10" ht="30.95" customHeight="1">
      <c r="A1" s="19" t="s">
        <v>958</v>
      </c>
      <c r="D1" s="80" t="s">
        <v>941</v>
      </c>
      <c r="G1" s="28" t="s">
        <v>959</v>
      </c>
      <c r="H1" s="28"/>
      <c r="I1" s="28"/>
      <c r="J1" s="28"/>
    </row>
    <row r="2" spans="1:10" ht="30.95" customHeight="1">
      <c r="A2" s="16" t="s">
        <v>785</v>
      </c>
      <c r="B2" s="16" t="s">
        <v>790</v>
      </c>
      <c r="C2" s="16" t="s">
        <v>796</v>
      </c>
      <c r="D2" s="16" t="s">
        <v>151</v>
      </c>
      <c r="E2" s="16" t="s">
        <v>805</v>
      </c>
      <c r="G2" s="90" t="s">
        <v>960</v>
      </c>
      <c r="H2" s="90" t="s">
        <v>961</v>
      </c>
      <c r="I2" s="90" t="s">
        <v>962</v>
      </c>
      <c r="J2" s="90" t="s">
        <v>963</v>
      </c>
    </row>
    <row r="3" spans="1:10" s="1" customFormat="1" ht="49.7" customHeight="1">
      <c r="A3" s="81"/>
      <c r="B3" s="81"/>
      <c r="C3" s="81"/>
      <c r="D3" s="81"/>
      <c r="E3" s="81"/>
      <c r="G3" s="91" t="s">
        <v>964</v>
      </c>
      <c r="H3" s="91">
        <f>COUNTIFS('3. B1_KhoiLuong'!$A$3:$A$202,"&lt;&gt;",'3. B1_KhoiLuong'!$R$3:$R$202,"&lt;&gt;ĐẠT")</f>
        <v>0</v>
      </c>
      <c r="I3" s="91" t="s">
        <v>965</v>
      </c>
      <c r="J3" s="91" t="s">
        <v>966</v>
      </c>
    </row>
    <row r="4" spans="1:10" ht="30.95" customHeight="1">
      <c r="A4" s="81"/>
      <c r="B4" s="81"/>
      <c r="C4" s="81"/>
      <c r="D4" s="81"/>
      <c r="E4" s="81"/>
      <c r="G4" s="91" t="s">
        <v>967</v>
      </c>
      <c r="H4" s="91">
        <f>COUNTIFS('4. B2_CT_TacDong'!$A$3:$A$202,"&lt;&gt;",'4. B2_CT_TacDong'!$P$3:$P$202,"&lt;&gt;ĐẠT")</f>
        <v>0</v>
      </c>
      <c r="I4" s="91" t="s">
        <v>968</v>
      </c>
      <c r="J4" s="91" t="s">
        <v>969</v>
      </c>
    </row>
    <row r="5" spans="1:10" ht="30.95" customHeight="1">
      <c r="A5" s="81"/>
      <c r="B5" s="81"/>
      <c r="C5" s="81"/>
      <c r="D5" s="81"/>
      <c r="E5" s="81"/>
      <c r="G5" s="91" t="s">
        <v>1482</v>
      </c>
      <c r="H5" s="91">
        <f>COUNTIFS('6. C1_VTVL'!$A$3:$A$202,"&lt;&gt;",'6. C1_VTVL'!$K$3:$K$202,"&lt;&gt;ĐẠT")</f>
        <v>0</v>
      </c>
      <c r="I5" s="91" t="s">
        <v>970</v>
      </c>
      <c r="J5" s="91" t="s">
        <v>971</v>
      </c>
    </row>
    <row r="6" spans="1:10" ht="30.95" customHeight="1">
      <c r="A6" s="81"/>
      <c r="B6" s="81"/>
      <c r="C6" s="81"/>
      <c r="D6" s="81"/>
      <c r="E6" s="81"/>
      <c r="G6" s="91" t="s">
        <v>972</v>
      </c>
      <c r="H6" s="91">
        <f>COUNTIFS('8. C3_NhuCau'!$A$3:$A$202,"&lt;&gt;",'8. C3_NhuCau'!$M$3:$M$202,"&lt;&gt;ĐẠT")</f>
        <v>0</v>
      </c>
      <c r="I6" s="91" t="s">
        <v>973</v>
      </c>
      <c r="J6" s="91" t="s">
        <v>974</v>
      </c>
    </row>
    <row r="7" spans="1:10" ht="36" customHeight="1">
      <c r="A7" s="81"/>
      <c r="B7" s="81"/>
      <c r="C7" s="81"/>
      <c r="D7" s="81"/>
      <c r="E7" s="81"/>
      <c r="G7" s="91" t="s">
        <v>975</v>
      </c>
      <c r="H7" s="91">
        <f>COUNTIFS('9. D1_NhanLuc'!$A$3:$A$202,"&lt;&gt;",'9. D1_NhanLuc'!$J$3:$J$202,"&lt;&gt;Đạt")</f>
        <v>0</v>
      </c>
      <c r="I7" s="91" t="s">
        <v>976</v>
      </c>
      <c r="J7" s="91" t="s">
        <v>977</v>
      </c>
    </row>
    <row r="8" spans="1:10" ht="36" customHeight="1">
      <c r="A8" s="81"/>
      <c r="B8" s="81"/>
      <c r="C8" s="81"/>
      <c r="D8" s="81"/>
      <c r="E8" s="81"/>
      <c r="G8" s="91" t="s">
        <v>1483</v>
      </c>
      <c r="H8" s="91">
        <f>COUNTIFS('10. D2_PhuongAn'!$A$3:$A$202,"&lt;&gt;",'10. D2_PhuongAn'!$J$3:$J$202,"&lt;&gt;ĐÃ THẨM ĐỊNH",'10. D2_PhuongAn'!$J$3:$J$202,"&lt;&gt;ĐÃ QUYẾT ĐỊNH")</f>
        <v>0</v>
      </c>
      <c r="I8" s="91" t="s">
        <v>978</v>
      </c>
      <c r="J8" s="91" t="s">
        <v>979</v>
      </c>
    </row>
    <row r="9" spans="1:10" ht="28.5">
      <c r="A9" s="81"/>
      <c r="B9" s="81"/>
      <c r="C9" s="81"/>
      <c r="D9" s="81"/>
      <c r="E9" s="81"/>
      <c r="G9" s="92" t="s">
        <v>980</v>
      </c>
      <c r="H9" s="92">
        <f>QUY_GIO_PP2</f>
        <v>1904</v>
      </c>
      <c r="I9" s="92" t="s">
        <v>981</v>
      </c>
      <c r="J9" s="92" t="s">
        <v>982</v>
      </c>
    </row>
    <row r="10" spans="1:10" ht="57">
      <c r="A10" s="81"/>
      <c r="B10" s="81"/>
      <c r="C10" s="81"/>
      <c r="D10" s="81"/>
      <c r="E10" s="81"/>
      <c r="G10" s="92" t="s">
        <v>983</v>
      </c>
      <c r="H10" s="92" t="s">
        <v>984</v>
      </c>
      <c r="I10" s="92" t="s">
        <v>985</v>
      </c>
      <c r="J10" s="92" t="s">
        <v>986</v>
      </c>
    </row>
    <row r="11" spans="1:10" s="59" customFormat="1" ht="17.850000000000001" customHeight="1">
      <c r="A11" s="81"/>
      <c r="B11" s="81"/>
      <c r="C11" s="81"/>
      <c r="D11" s="81"/>
      <c r="E11" s="81"/>
      <c r="G11" s="92" t="s">
        <v>987</v>
      </c>
      <c r="H11" s="92" t="s">
        <v>988</v>
      </c>
      <c r="I11" s="92" t="s">
        <v>989</v>
      </c>
      <c r="J11" s="92" t="s">
        <v>990</v>
      </c>
    </row>
    <row r="12" spans="1:10" s="59" customFormat="1" ht="18.75">
      <c r="A12" s="81"/>
      <c r="B12" s="81"/>
      <c r="C12" s="81"/>
      <c r="D12" s="81"/>
      <c r="E12" s="81"/>
      <c r="G12" t="s">
        <v>1484</v>
      </c>
      <c r="H12">
        <f>COUNTIF('6. C1_VTVL'!$K$3:$K$202,"CHƯA CHỌN CHẾ ĐỘ LÀM VIỆC")</f>
        <v>0</v>
      </c>
      <c r="I12" t="s">
        <v>1485</v>
      </c>
      <c r="J12" t="s">
        <v>1486</v>
      </c>
    </row>
    <row r="13" spans="1:10" s="59" customFormat="1" ht="18.75">
      <c r="A13" s="81"/>
      <c r="B13" s="81"/>
      <c r="C13" s="81"/>
      <c r="D13" s="81"/>
      <c r="E13" s="81"/>
      <c r="G13" t="s">
        <v>1487</v>
      </c>
      <c r="H13">
        <f>COUNTIF('6. C1_VTVL'!$K$3:$K$202,"THIẾU MẪU SỐ")+COUNTIF('6. C1_VTVL'!$K$3:$K$202,"THIẾU GIỜ ĐẶC THÙ")</f>
        <v>0</v>
      </c>
      <c r="I13" t="s">
        <v>1488</v>
      </c>
      <c r="J13" t="s">
        <v>1489</v>
      </c>
    </row>
    <row r="14" spans="1:10" s="59" customFormat="1" ht="18.75">
      <c r="A14" s="81"/>
      <c r="B14" s="81"/>
      <c r="C14" s="81"/>
      <c r="D14" s="81"/>
      <c r="E14" s="81"/>
      <c r="G14" t="s">
        <v>1490</v>
      </c>
      <c r="H14">
        <f>COUNTIF('10. D2_PhuongAn'!$J$3:$J$202,"NĂM KHÔNG HỢP LỆ")+COUNTIF('10. D2_PhuongAn'!$J$3:$J$202,"TRÙNG MÃ VTVL*")</f>
        <v>0</v>
      </c>
      <c r="I14" t="s">
        <v>1491</v>
      </c>
      <c r="J14" t="s">
        <v>1492</v>
      </c>
    </row>
    <row r="15" spans="1:10" s="59" customFormat="1" ht="18.75">
      <c r="A15" s="81"/>
      <c r="B15" s="81"/>
      <c r="C15" s="81"/>
      <c r="D15" s="81"/>
      <c r="E15" s="81"/>
      <c r="G15" t="s">
        <v>1493</v>
      </c>
      <c r="H15">
        <f>COUNTIFS(DU_BAO_5_NAM!$A$3:$A$1002,"&lt;&gt;",DU_BAO_5_NAM!$I$3:$I$1002,"&lt;&gt;ĐẠT")</f>
        <v>0</v>
      </c>
      <c r="I15" t="s">
        <v>1494</v>
      </c>
      <c r="J15" t="s">
        <v>1495</v>
      </c>
    </row>
    <row r="16" spans="1:10" s="59" customFormat="1" ht="18.75">
      <c r="A16" s="81"/>
      <c r="B16" s="81"/>
      <c r="C16" s="81"/>
      <c r="D16" s="81"/>
      <c r="E16" s="81"/>
    </row>
    <row r="17" spans="1:5" s="59" customFormat="1" ht="18.75">
      <c r="A17" s="81"/>
      <c r="B17" s="81"/>
      <c r="C17" s="81"/>
      <c r="D17" s="81"/>
      <c r="E17" s="81"/>
    </row>
    <row r="18" spans="1:5" s="59" customFormat="1" ht="18.75">
      <c r="A18" s="81"/>
      <c r="B18" s="81"/>
      <c r="C18" s="81"/>
      <c r="D18" s="81"/>
      <c r="E18" s="81"/>
    </row>
    <row r="19" spans="1:5" s="59" customFormat="1" ht="18.75">
      <c r="A19" s="81"/>
      <c r="B19" s="81"/>
      <c r="C19" s="81"/>
      <c r="D19" s="81"/>
      <c r="E19" s="81"/>
    </row>
    <row r="20" spans="1:5" s="59" customFormat="1" ht="18.75">
      <c r="A20" s="81"/>
      <c r="B20" s="81"/>
      <c r="C20" s="81"/>
      <c r="D20" s="81"/>
      <c r="E20" s="81"/>
    </row>
    <row r="21" spans="1:5" s="59" customFormat="1" ht="18.75">
      <c r="A21" s="81"/>
      <c r="B21" s="81"/>
      <c r="C21" s="81"/>
      <c r="D21" s="81"/>
      <c r="E21" s="81"/>
    </row>
    <row r="22" spans="1:5" s="59" customFormat="1" ht="18.75">
      <c r="A22" s="81"/>
      <c r="B22" s="81"/>
      <c r="C22" s="81"/>
      <c r="D22" s="81"/>
      <c r="E22" s="81"/>
    </row>
    <row r="23" spans="1:5" s="59" customFormat="1" ht="18.75">
      <c r="A23" s="81"/>
      <c r="B23" s="81"/>
      <c r="C23" s="81"/>
      <c r="D23" s="81"/>
      <c r="E23" s="81"/>
    </row>
    <row r="24" spans="1:5" s="59" customFormat="1" ht="17.850000000000001" customHeight="1">
      <c r="A24" s="81"/>
      <c r="B24" s="81"/>
      <c r="C24" s="81"/>
      <c r="D24" s="81"/>
      <c r="E24" s="81"/>
    </row>
    <row r="25" spans="1:5" ht="18.75">
      <c r="A25" s="81"/>
      <c r="B25" s="81"/>
      <c r="C25" s="81"/>
      <c r="D25" s="81"/>
      <c r="E25" s="81"/>
    </row>
    <row r="26" spans="1:5" ht="18.75">
      <c r="A26" s="81"/>
      <c r="B26" s="81"/>
      <c r="C26" s="81"/>
      <c r="D26" s="81"/>
      <c r="E26" s="81"/>
    </row>
    <row r="27" spans="1:5" ht="18.75">
      <c r="A27" s="81"/>
      <c r="B27" s="81"/>
      <c r="C27" s="81"/>
      <c r="D27" s="81"/>
      <c r="E27" s="81"/>
    </row>
    <row r="28" spans="1:5" ht="18.75">
      <c r="A28" s="81"/>
      <c r="B28" s="81"/>
      <c r="C28" s="81"/>
      <c r="D28" s="81"/>
      <c r="E28" s="81"/>
    </row>
    <row r="29" spans="1:5" ht="18.75">
      <c r="A29" s="81"/>
      <c r="B29" s="81"/>
      <c r="C29" s="81"/>
      <c r="D29" s="81"/>
      <c r="E29" s="81"/>
    </row>
    <row r="30" spans="1:5" ht="18.75">
      <c r="A30" s="81"/>
      <c r="B30" s="81"/>
      <c r="C30" s="81"/>
      <c r="D30" s="81"/>
      <c r="E30" s="81"/>
    </row>
    <row r="31" spans="1:5" ht="18.75">
      <c r="A31" s="81"/>
      <c r="B31" s="81"/>
      <c r="C31" s="81"/>
      <c r="D31" s="81"/>
      <c r="E31" s="81"/>
    </row>
    <row r="32" spans="1:5" ht="18.75">
      <c r="A32" s="81"/>
      <c r="B32" s="81"/>
      <c r="C32" s="81"/>
      <c r="D32" s="81"/>
      <c r="E32" s="81"/>
    </row>
    <row r="33" spans="1:5" ht="18.75">
      <c r="A33" s="81"/>
      <c r="B33" s="81"/>
      <c r="C33" s="81"/>
      <c r="D33" s="81"/>
      <c r="E33" s="81"/>
    </row>
    <row r="34" spans="1:5" ht="18.75">
      <c r="A34" s="81"/>
      <c r="B34" s="81"/>
      <c r="C34" s="81"/>
      <c r="D34" s="81"/>
      <c r="E34" s="81"/>
    </row>
    <row r="35" spans="1:5" ht="18.75">
      <c r="A35" s="81"/>
      <c r="B35" s="81"/>
      <c r="C35" s="81"/>
      <c r="D35" s="81"/>
      <c r="E35" s="81"/>
    </row>
    <row r="36" spans="1:5" ht="18.75">
      <c r="A36" s="81"/>
      <c r="B36" s="81"/>
      <c r="C36" s="81"/>
      <c r="D36" s="81"/>
      <c r="E36" s="81"/>
    </row>
    <row r="37" spans="1:5" ht="18.75">
      <c r="A37" s="81"/>
      <c r="B37" s="81"/>
      <c r="C37" s="81"/>
      <c r="D37" s="81"/>
      <c r="E37" s="81"/>
    </row>
    <row r="38" spans="1:5" ht="18.75">
      <c r="A38" s="81"/>
      <c r="B38" s="81"/>
      <c r="C38" s="81"/>
      <c r="D38" s="81"/>
      <c r="E38" s="81"/>
    </row>
    <row r="39" spans="1:5" ht="18.75">
      <c r="A39" s="81"/>
      <c r="B39" s="81"/>
      <c r="C39" s="81"/>
      <c r="D39" s="81"/>
      <c r="E39" s="81"/>
    </row>
    <row r="40" spans="1:5" ht="18.75">
      <c r="A40" s="81"/>
      <c r="B40" s="81"/>
      <c r="C40" s="81"/>
      <c r="D40" s="81"/>
      <c r="E40" s="81"/>
    </row>
    <row r="41" spans="1:5" ht="18.75">
      <c r="A41" s="81"/>
      <c r="B41" s="81"/>
      <c r="C41" s="81"/>
      <c r="D41" s="81"/>
      <c r="E41" s="81"/>
    </row>
    <row r="42" spans="1:5" ht="18.75">
      <c r="A42" s="81"/>
      <c r="B42" s="81"/>
      <c r="C42" s="81"/>
      <c r="D42" s="81"/>
      <c r="E42" s="81"/>
    </row>
    <row r="43" spans="1:5" ht="18.75">
      <c r="A43" s="81"/>
      <c r="B43" s="81"/>
      <c r="C43" s="81"/>
      <c r="D43" s="81"/>
      <c r="E43" s="81"/>
    </row>
    <row r="44" spans="1:5" ht="18.75">
      <c r="A44" s="81"/>
      <c r="B44" s="81"/>
      <c r="C44" s="81"/>
      <c r="D44" s="81"/>
      <c r="E44" s="81"/>
    </row>
    <row r="45" spans="1:5" ht="18.75">
      <c r="A45" s="81"/>
      <c r="B45" s="81"/>
      <c r="C45" s="81"/>
      <c r="D45" s="81"/>
      <c r="E45" s="81"/>
    </row>
    <row r="46" spans="1:5" ht="18.75">
      <c r="A46" s="81"/>
      <c r="B46" s="81"/>
      <c r="C46" s="81"/>
      <c r="D46" s="81"/>
      <c r="E46" s="81"/>
    </row>
    <row r="47" spans="1:5" ht="18.75">
      <c r="A47" s="81"/>
      <c r="B47" s="81"/>
      <c r="C47" s="81"/>
      <c r="D47" s="81"/>
      <c r="E47" s="81"/>
    </row>
    <row r="48" spans="1:5" ht="18.75">
      <c r="A48" s="81"/>
      <c r="B48" s="81"/>
      <c r="C48" s="81"/>
      <c r="D48" s="81"/>
      <c r="E48" s="81"/>
    </row>
    <row r="49" spans="1:5" ht="18.75">
      <c r="A49" s="81"/>
      <c r="B49" s="81"/>
      <c r="C49" s="81"/>
      <c r="D49" s="81"/>
      <c r="E49" s="81"/>
    </row>
    <row r="50" spans="1:5" ht="18.75">
      <c r="A50" s="81"/>
      <c r="B50" s="81"/>
      <c r="C50" s="81"/>
      <c r="D50" s="81"/>
      <c r="E50" s="81"/>
    </row>
    <row r="51" spans="1:5" ht="18.75">
      <c r="A51" s="81"/>
      <c r="B51" s="81"/>
      <c r="C51" s="81"/>
      <c r="D51" s="81"/>
      <c r="E51" s="81"/>
    </row>
    <row r="52" spans="1:5" ht="18.75">
      <c r="A52" s="81"/>
      <c r="B52" s="81"/>
      <c r="C52" s="81"/>
      <c r="D52" s="81"/>
      <c r="E52" s="81"/>
    </row>
    <row r="53" spans="1:5" ht="18.75">
      <c r="A53" s="81"/>
      <c r="B53" s="81"/>
      <c r="C53" s="81"/>
      <c r="D53" s="81"/>
      <c r="E53" s="81"/>
    </row>
    <row r="54" spans="1:5" ht="18.75">
      <c r="A54" s="81"/>
      <c r="B54" s="81"/>
      <c r="C54" s="81"/>
      <c r="D54" s="81"/>
      <c r="E54" s="81"/>
    </row>
    <row r="55" spans="1:5" ht="18.75">
      <c r="A55" s="81"/>
      <c r="B55" s="81"/>
      <c r="C55" s="81"/>
      <c r="D55" s="81"/>
      <c r="E55" s="81"/>
    </row>
    <row r="56" spans="1:5" ht="18.75">
      <c r="A56" s="81"/>
      <c r="B56" s="81"/>
      <c r="C56" s="81"/>
      <c r="D56" s="81"/>
      <c r="E56" s="81"/>
    </row>
    <row r="57" spans="1:5" ht="18.75">
      <c r="A57" s="81"/>
      <c r="B57" s="81"/>
      <c r="C57" s="81"/>
      <c r="D57" s="81"/>
      <c r="E57" s="81"/>
    </row>
    <row r="58" spans="1:5" ht="18.75">
      <c r="A58" s="81"/>
      <c r="B58" s="81"/>
      <c r="C58" s="81"/>
      <c r="D58" s="81"/>
      <c r="E58" s="81"/>
    </row>
    <row r="59" spans="1:5" ht="18.75">
      <c r="A59" s="81"/>
      <c r="B59" s="81"/>
      <c r="C59" s="81"/>
      <c r="D59" s="81"/>
      <c r="E59" s="81"/>
    </row>
    <row r="60" spans="1:5" ht="18.75">
      <c r="A60" s="81"/>
      <c r="B60" s="81"/>
      <c r="C60" s="81"/>
      <c r="D60" s="81"/>
      <c r="E60" s="81"/>
    </row>
    <row r="61" spans="1:5" ht="18.75">
      <c r="A61" s="81"/>
      <c r="B61" s="81"/>
      <c r="C61" s="81"/>
      <c r="D61" s="81"/>
      <c r="E61" s="81"/>
    </row>
    <row r="62" spans="1:5" ht="18.75">
      <c r="A62" s="81"/>
      <c r="B62" s="81"/>
      <c r="C62" s="81"/>
      <c r="D62" s="81"/>
      <c r="E62" s="81"/>
    </row>
    <row r="63" spans="1:5" ht="18.75">
      <c r="A63" s="81"/>
      <c r="B63" s="81"/>
      <c r="C63" s="81"/>
      <c r="D63" s="81"/>
      <c r="E63" s="81"/>
    </row>
    <row r="64" spans="1:5" ht="18.75">
      <c r="A64" s="81"/>
      <c r="B64" s="81"/>
      <c r="C64" s="81"/>
      <c r="D64" s="81"/>
      <c r="E64" s="81"/>
    </row>
    <row r="65" spans="1:5" ht="18.75">
      <c r="A65" s="81"/>
      <c r="B65" s="81"/>
      <c r="C65" s="81"/>
      <c r="D65" s="81"/>
      <c r="E65" s="81"/>
    </row>
    <row r="66" spans="1:5" ht="18.75">
      <c r="A66" s="81"/>
      <c r="B66" s="81"/>
      <c r="C66" s="81"/>
      <c r="D66" s="81"/>
      <c r="E66" s="81"/>
    </row>
    <row r="67" spans="1:5" ht="18.75">
      <c r="A67" s="81"/>
      <c r="B67" s="81"/>
      <c r="C67" s="81"/>
      <c r="D67" s="81"/>
      <c r="E67" s="81"/>
    </row>
    <row r="68" spans="1:5" ht="18.75">
      <c r="A68" s="81"/>
      <c r="B68" s="81"/>
      <c r="C68" s="81"/>
      <c r="D68" s="81"/>
      <c r="E68" s="81"/>
    </row>
    <row r="69" spans="1:5" ht="18.75">
      <c r="A69" s="81"/>
      <c r="B69" s="81"/>
      <c r="C69" s="81"/>
      <c r="D69" s="81"/>
      <c r="E69" s="81"/>
    </row>
    <row r="70" spans="1:5" ht="18.75">
      <c r="A70" s="81"/>
      <c r="B70" s="81"/>
      <c r="C70" s="81"/>
      <c r="D70" s="81"/>
      <c r="E70" s="81"/>
    </row>
    <row r="71" spans="1:5" ht="18.75">
      <c r="A71" s="81"/>
      <c r="B71" s="81"/>
      <c r="C71" s="81"/>
      <c r="D71" s="81"/>
      <c r="E71" s="81"/>
    </row>
    <row r="72" spans="1:5" ht="18.75">
      <c r="A72" s="81"/>
      <c r="B72" s="81"/>
      <c r="C72" s="81"/>
      <c r="D72" s="81"/>
      <c r="E72" s="81"/>
    </row>
    <row r="73" spans="1:5" ht="18.75">
      <c r="A73" s="81"/>
      <c r="B73" s="81"/>
      <c r="C73" s="81"/>
      <c r="D73" s="81"/>
      <c r="E73" s="81"/>
    </row>
    <row r="74" spans="1:5" ht="18.75">
      <c r="A74" s="81"/>
      <c r="B74" s="81"/>
      <c r="C74" s="81"/>
      <c r="D74" s="81"/>
      <c r="E74" s="81"/>
    </row>
    <row r="75" spans="1:5" ht="18.75">
      <c r="A75" s="81"/>
      <c r="B75" s="81"/>
      <c r="C75" s="81"/>
      <c r="D75" s="81"/>
      <c r="E75" s="81"/>
    </row>
    <row r="76" spans="1:5" ht="18.75">
      <c r="A76" s="81"/>
      <c r="B76" s="81"/>
      <c r="C76" s="81"/>
      <c r="D76" s="81"/>
      <c r="E76" s="81"/>
    </row>
    <row r="77" spans="1:5" ht="18.75">
      <c r="A77" s="81"/>
      <c r="B77" s="81"/>
      <c r="C77" s="81"/>
      <c r="D77" s="81"/>
      <c r="E77" s="81"/>
    </row>
    <row r="78" spans="1:5" ht="18.75">
      <c r="A78" s="81"/>
      <c r="B78" s="81"/>
      <c r="C78" s="81"/>
      <c r="D78" s="81"/>
      <c r="E78" s="81"/>
    </row>
    <row r="79" spans="1:5" ht="18.75">
      <c r="A79" s="81"/>
      <c r="B79" s="81"/>
      <c r="C79" s="81"/>
      <c r="D79" s="81"/>
      <c r="E79" s="81"/>
    </row>
    <row r="80" spans="1:5" ht="18.75">
      <c r="A80" s="81"/>
      <c r="B80" s="81"/>
      <c r="C80" s="81"/>
      <c r="D80" s="81"/>
      <c r="E80" s="81"/>
    </row>
    <row r="81" spans="1:5" ht="18.75">
      <c r="A81" s="81"/>
      <c r="B81" s="81"/>
      <c r="C81" s="81"/>
      <c r="D81" s="81"/>
      <c r="E81" s="81"/>
    </row>
    <row r="82" spans="1:5" ht="18.75">
      <c r="A82" s="81"/>
      <c r="B82" s="81"/>
      <c r="C82" s="81"/>
      <c r="D82" s="81"/>
      <c r="E82" s="81"/>
    </row>
    <row r="83" spans="1:5" ht="18.75">
      <c r="A83" s="81"/>
      <c r="B83" s="81"/>
      <c r="C83" s="81"/>
      <c r="D83" s="81"/>
      <c r="E83" s="81"/>
    </row>
    <row r="84" spans="1:5" ht="18.75">
      <c r="A84" s="81"/>
      <c r="B84" s="81"/>
      <c r="C84" s="81"/>
      <c r="D84" s="81"/>
      <c r="E84" s="81"/>
    </row>
    <row r="85" spans="1:5" ht="18.75">
      <c r="A85" s="81"/>
      <c r="B85" s="81"/>
      <c r="C85" s="81"/>
      <c r="D85" s="81"/>
      <c r="E85" s="81"/>
    </row>
    <row r="86" spans="1:5" ht="18.75">
      <c r="A86" s="81"/>
      <c r="B86" s="81"/>
      <c r="C86" s="81"/>
      <c r="D86" s="81"/>
      <c r="E86" s="81"/>
    </row>
    <row r="87" spans="1:5" ht="18.75">
      <c r="A87" s="81"/>
      <c r="B87" s="81"/>
      <c r="C87" s="81"/>
      <c r="D87" s="81"/>
      <c r="E87" s="81"/>
    </row>
    <row r="88" spans="1:5" ht="18.75">
      <c r="A88" s="81"/>
      <c r="B88" s="81"/>
      <c r="C88" s="81"/>
      <c r="D88" s="81"/>
      <c r="E88" s="81"/>
    </row>
    <row r="89" spans="1:5" ht="18.75">
      <c r="A89" s="81"/>
      <c r="B89" s="81"/>
      <c r="C89" s="81"/>
      <c r="D89" s="81"/>
      <c r="E89" s="81"/>
    </row>
    <row r="90" spans="1:5" ht="18.75">
      <c r="A90" s="81"/>
      <c r="B90" s="81"/>
      <c r="C90" s="81"/>
      <c r="D90" s="81"/>
      <c r="E90" s="81"/>
    </row>
    <row r="91" spans="1:5" ht="18.75">
      <c r="A91" s="81"/>
      <c r="B91" s="81"/>
      <c r="C91" s="81"/>
      <c r="D91" s="81"/>
      <c r="E91" s="81"/>
    </row>
    <row r="92" spans="1:5" ht="18.75">
      <c r="A92" s="81"/>
      <c r="B92" s="81"/>
      <c r="C92" s="81"/>
      <c r="D92" s="81"/>
      <c r="E92" s="81"/>
    </row>
    <row r="93" spans="1:5" ht="18.75">
      <c r="A93" s="81"/>
      <c r="B93" s="81"/>
      <c r="C93" s="81"/>
      <c r="D93" s="81"/>
      <c r="E93" s="81"/>
    </row>
    <row r="94" spans="1:5" ht="18.75">
      <c r="A94" s="81"/>
      <c r="B94" s="81"/>
      <c r="C94" s="81"/>
      <c r="D94" s="81"/>
      <c r="E94" s="81"/>
    </row>
    <row r="95" spans="1:5" ht="18.75">
      <c r="A95" s="81"/>
      <c r="B95" s="81"/>
      <c r="C95" s="81"/>
      <c r="D95" s="81"/>
      <c r="E95" s="81"/>
    </row>
    <row r="96" spans="1:5" ht="18.75">
      <c r="A96" s="81"/>
      <c r="B96" s="81"/>
      <c r="C96" s="81"/>
      <c r="D96" s="81"/>
      <c r="E96" s="81"/>
    </row>
    <row r="97" spans="1:5" ht="18.75">
      <c r="A97" s="81"/>
      <c r="B97" s="81"/>
      <c r="C97" s="81"/>
      <c r="D97" s="81"/>
      <c r="E97" s="81"/>
    </row>
    <row r="98" spans="1:5" ht="18.75">
      <c r="A98" s="81"/>
      <c r="B98" s="81"/>
      <c r="C98" s="81"/>
      <c r="D98" s="81"/>
      <c r="E98" s="81"/>
    </row>
    <row r="99" spans="1:5" ht="18.75">
      <c r="A99" s="81"/>
      <c r="B99" s="81"/>
      <c r="C99" s="81"/>
      <c r="D99" s="81"/>
      <c r="E99" s="81"/>
    </row>
    <row r="100" spans="1:5" ht="18.75">
      <c r="A100" s="81"/>
      <c r="B100" s="81"/>
      <c r="C100" s="81"/>
      <c r="D100" s="81"/>
      <c r="E100" s="81"/>
    </row>
    <row r="101" spans="1:5" ht="18.75">
      <c r="A101" s="81"/>
      <c r="B101" s="81"/>
      <c r="C101" s="81"/>
      <c r="D101" s="81"/>
      <c r="E101" s="81"/>
    </row>
    <row r="102" spans="1:5" ht="18.75">
      <c r="A102" s="81"/>
      <c r="B102" s="81"/>
      <c r="C102" s="81"/>
      <c r="D102" s="81"/>
      <c r="E102" s="81"/>
    </row>
    <row r="103" spans="1:5" ht="18.75">
      <c r="A103" s="81"/>
      <c r="B103" s="81"/>
      <c r="C103" s="81"/>
      <c r="D103" s="81"/>
      <c r="E103" s="81"/>
    </row>
    <row r="104" spans="1:5" ht="18.75">
      <c r="A104" s="81"/>
      <c r="B104" s="81"/>
      <c r="C104" s="81"/>
      <c r="D104" s="81"/>
      <c r="E104" s="81"/>
    </row>
    <row r="105" spans="1:5" ht="18.75">
      <c r="A105" s="81"/>
      <c r="B105" s="81"/>
      <c r="C105" s="81"/>
      <c r="D105" s="81"/>
      <c r="E105" s="81"/>
    </row>
    <row r="106" spans="1:5" ht="18.75">
      <c r="A106" s="81"/>
      <c r="B106" s="81"/>
      <c r="C106" s="81"/>
      <c r="D106" s="81"/>
      <c r="E106" s="81"/>
    </row>
    <row r="107" spans="1:5" ht="18.75">
      <c r="A107" s="81"/>
      <c r="B107" s="81"/>
      <c r="C107" s="81"/>
      <c r="D107" s="81"/>
      <c r="E107" s="81"/>
    </row>
    <row r="108" spans="1:5" ht="18.75">
      <c r="A108" s="81"/>
      <c r="B108" s="81"/>
      <c r="C108" s="81"/>
      <c r="D108" s="81"/>
      <c r="E108" s="81"/>
    </row>
    <row r="109" spans="1:5" ht="18.75">
      <c r="A109" s="81"/>
      <c r="B109" s="81"/>
      <c r="C109" s="81"/>
      <c r="D109" s="81"/>
      <c r="E109" s="81"/>
    </row>
    <row r="110" spans="1:5" ht="18.75">
      <c r="A110" s="81"/>
      <c r="B110" s="81"/>
      <c r="C110" s="81"/>
      <c r="D110" s="81"/>
      <c r="E110" s="81"/>
    </row>
    <row r="111" spans="1:5" ht="18.75">
      <c r="A111" s="81"/>
      <c r="B111" s="81"/>
      <c r="C111" s="81"/>
      <c r="D111" s="81"/>
      <c r="E111" s="81"/>
    </row>
    <row r="112" spans="1:5" ht="18.75">
      <c r="A112" s="81"/>
      <c r="B112" s="81"/>
      <c r="C112" s="81"/>
      <c r="D112" s="81"/>
      <c r="E112" s="81"/>
    </row>
    <row r="113" spans="1:5" ht="18.75">
      <c r="A113" s="81"/>
      <c r="B113" s="81"/>
      <c r="C113" s="81"/>
      <c r="D113" s="81"/>
      <c r="E113" s="81"/>
    </row>
    <row r="114" spans="1:5" ht="18.75">
      <c r="A114" s="81"/>
      <c r="B114" s="81"/>
      <c r="C114" s="81"/>
      <c r="D114" s="81"/>
      <c r="E114" s="81"/>
    </row>
    <row r="115" spans="1:5" ht="18.75">
      <c r="A115" s="81"/>
      <c r="B115" s="81"/>
      <c r="C115" s="81"/>
      <c r="D115" s="81"/>
      <c r="E115" s="81"/>
    </row>
    <row r="116" spans="1:5" ht="18.75">
      <c r="A116" s="81"/>
      <c r="B116" s="81"/>
      <c r="C116" s="81"/>
      <c r="D116" s="81"/>
      <c r="E116" s="81"/>
    </row>
    <row r="117" spans="1:5" ht="18.75">
      <c r="A117" s="81"/>
      <c r="B117" s="81"/>
      <c r="C117" s="81"/>
      <c r="D117" s="81"/>
      <c r="E117" s="81"/>
    </row>
    <row r="118" spans="1:5" ht="18.75">
      <c r="A118" s="81"/>
      <c r="B118" s="81"/>
      <c r="C118" s="81"/>
      <c r="D118" s="81"/>
      <c r="E118" s="81"/>
    </row>
    <row r="119" spans="1:5" ht="18.75">
      <c r="A119" s="81"/>
      <c r="B119" s="81"/>
      <c r="C119" s="81"/>
      <c r="D119" s="81"/>
      <c r="E119" s="81"/>
    </row>
    <row r="120" spans="1:5" ht="18.75">
      <c r="A120" s="81"/>
      <c r="B120" s="81"/>
      <c r="C120" s="81"/>
      <c r="D120" s="81"/>
      <c r="E120" s="81"/>
    </row>
    <row r="121" spans="1:5" ht="18.75">
      <c r="A121" s="81"/>
      <c r="B121" s="81"/>
      <c r="C121" s="81"/>
      <c r="D121" s="81"/>
      <c r="E121" s="81"/>
    </row>
    <row r="122" spans="1:5" ht="18.75">
      <c r="A122" s="81"/>
      <c r="B122" s="81"/>
      <c r="C122" s="81"/>
      <c r="D122" s="81"/>
      <c r="E122" s="81"/>
    </row>
    <row r="123" spans="1:5" ht="18.75">
      <c r="A123" s="81"/>
      <c r="B123" s="81"/>
      <c r="C123" s="81"/>
      <c r="D123" s="81"/>
      <c r="E123" s="81"/>
    </row>
    <row r="124" spans="1:5" ht="18.75">
      <c r="A124" s="81"/>
      <c r="B124" s="81"/>
      <c r="C124" s="81"/>
      <c r="D124" s="81"/>
      <c r="E124" s="81"/>
    </row>
    <row r="125" spans="1:5" ht="18.75">
      <c r="A125" s="81"/>
      <c r="B125" s="81"/>
      <c r="C125" s="81"/>
      <c r="D125" s="81"/>
      <c r="E125" s="81"/>
    </row>
    <row r="126" spans="1:5" ht="18.75">
      <c r="A126" s="81"/>
      <c r="B126" s="81"/>
      <c r="C126" s="81"/>
      <c r="D126" s="81"/>
      <c r="E126" s="81"/>
    </row>
    <row r="127" spans="1:5" ht="18.75">
      <c r="A127" s="81"/>
      <c r="B127" s="81"/>
      <c r="C127" s="81"/>
      <c r="D127" s="81"/>
      <c r="E127" s="81"/>
    </row>
    <row r="128" spans="1:5" ht="18.75">
      <c r="A128" s="81"/>
      <c r="B128" s="81"/>
      <c r="C128" s="81"/>
      <c r="D128" s="81"/>
      <c r="E128" s="81"/>
    </row>
    <row r="129" spans="1:5" ht="18.75">
      <c r="A129" s="81"/>
      <c r="B129" s="81"/>
      <c r="C129" s="81"/>
      <c r="D129" s="81"/>
      <c r="E129" s="81"/>
    </row>
    <row r="130" spans="1:5" ht="18.75">
      <c r="A130" s="81"/>
      <c r="B130" s="81"/>
      <c r="C130" s="81"/>
      <c r="D130" s="81"/>
      <c r="E130" s="81"/>
    </row>
    <row r="131" spans="1:5" ht="18.75">
      <c r="A131" s="81"/>
      <c r="B131" s="81"/>
      <c r="C131" s="81"/>
      <c r="D131" s="81"/>
      <c r="E131" s="81"/>
    </row>
    <row r="132" spans="1:5" ht="18.75">
      <c r="A132" s="81"/>
      <c r="B132" s="81"/>
      <c r="C132" s="81"/>
      <c r="D132" s="81"/>
      <c r="E132" s="81"/>
    </row>
    <row r="133" spans="1:5" ht="18.75">
      <c r="A133" s="81"/>
      <c r="B133" s="81"/>
      <c r="C133" s="81"/>
      <c r="D133" s="81"/>
      <c r="E133" s="81"/>
    </row>
    <row r="134" spans="1:5" ht="18.75">
      <c r="A134" s="81"/>
      <c r="B134" s="81"/>
      <c r="C134" s="81"/>
      <c r="D134" s="81"/>
      <c r="E134" s="81"/>
    </row>
    <row r="135" spans="1:5" ht="18.75">
      <c r="A135" s="81"/>
      <c r="B135" s="81"/>
      <c r="C135" s="81"/>
      <c r="D135" s="81"/>
      <c r="E135" s="81"/>
    </row>
    <row r="136" spans="1:5" ht="18.75">
      <c r="A136" s="81"/>
      <c r="B136" s="81"/>
      <c r="C136" s="81"/>
      <c r="D136" s="81"/>
      <c r="E136" s="81"/>
    </row>
    <row r="137" spans="1:5" ht="18.75">
      <c r="A137" s="81"/>
      <c r="B137" s="81"/>
      <c r="C137" s="81"/>
      <c r="D137" s="81"/>
      <c r="E137" s="81"/>
    </row>
    <row r="138" spans="1:5" ht="18.75">
      <c r="A138" s="81"/>
      <c r="B138" s="81"/>
      <c r="C138" s="81"/>
      <c r="D138" s="81"/>
      <c r="E138" s="81"/>
    </row>
    <row r="139" spans="1:5" ht="18.75">
      <c r="A139" s="81"/>
      <c r="B139" s="81"/>
      <c r="C139" s="81"/>
      <c r="D139" s="81"/>
      <c r="E139" s="81"/>
    </row>
    <row r="140" spans="1:5" ht="18.75">
      <c r="A140" s="81"/>
      <c r="B140" s="81"/>
      <c r="C140" s="81"/>
      <c r="D140" s="81"/>
      <c r="E140" s="81"/>
    </row>
    <row r="141" spans="1:5" ht="18.75">
      <c r="A141" s="81"/>
      <c r="B141" s="81"/>
      <c r="C141" s="81"/>
      <c r="D141" s="81"/>
      <c r="E141" s="81"/>
    </row>
    <row r="142" spans="1:5" ht="18.75">
      <c r="A142" s="81"/>
      <c r="B142" s="81"/>
      <c r="C142" s="81"/>
      <c r="D142" s="81"/>
      <c r="E142" s="81"/>
    </row>
    <row r="143" spans="1:5" ht="18.75">
      <c r="A143" s="81"/>
      <c r="B143" s="81"/>
      <c r="C143" s="81"/>
      <c r="D143" s="81"/>
      <c r="E143" s="81"/>
    </row>
    <row r="144" spans="1:5" ht="18.75">
      <c r="A144" s="81"/>
      <c r="B144" s="81"/>
      <c r="C144" s="81"/>
      <c r="D144" s="81"/>
      <c r="E144" s="81"/>
    </row>
    <row r="145" spans="1:5" ht="18.75">
      <c r="A145" s="81"/>
      <c r="B145" s="81"/>
      <c r="C145" s="81"/>
      <c r="D145" s="81"/>
      <c r="E145" s="81"/>
    </row>
    <row r="146" spans="1:5" ht="18.75">
      <c r="A146" s="81"/>
      <c r="B146" s="81"/>
      <c r="C146" s="81"/>
      <c r="D146" s="81"/>
      <c r="E146" s="81"/>
    </row>
    <row r="147" spans="1:5" ht="18.75">
      <c r="A147" s="81"/>
      <c r="B147" s="81"/>
      <c r="C147" s="81"/>
      <c r="D147" s="81"/>
      <c r="E147" s="81"/>
    </row>
    <row r="148" spans="1:5" ht="18.75">
      <c r="A148" s="81"/>
      <c r="B148" s="81"/>
      <c r="C148" s="81"/>
      <c r="D148" s="81"/>
      <c r="E148" s="81"/>
    </row>
    <row r="149" spans="1:5" ht="18.75">
      <c r="A149" s="81"/>
      <c r="B149" s="81"/>
      <c r="C149" s="81"/>
      <c r="D149" s="81"/>
      <c r="E149" s="81"/>
    </row>
    <row r="150" spans="1:5" ht="18.75">
      <c r="A150" s="81"/>
      <c r="B150" s="81"/>
      <c r="C150" s="81"/>
      <c r="D150" s="81"/>
      <c r="E150" s="81"/>
    </row>
    <row r="151" spans="1:5" ht="18.75">
      <c r="A151" s="81"/>
      <c r="B151" s="81"/>
      <c r="C151" s="81"/>
      <c r="D151" s="81"/>
      <c r="E151" s="81"/>
    </row>
    <row r="152" spans="1:5" ht="18.75">
      <c r="A152" s="81"/>
      <c r="B152" s="81"/>
      <c r="C152" s="81"/>
      <c r="D152" s="81"/>
      <c r="E152" s="81"/>
    </row>
    <row r="153" spans="1:5" ht="18.75">
      <c r="A153" s="81"/>
      <c r="B153" s="81"/>
      <c r="C153" s="81"/>
      <c r="D153" s="81"/>
      <c r="E153" s="81"/>
    </row>
    <row r="154" spans="1:5" ht="18.75">
      <c r="A154" s="81"/>
      <c r="B154" s="81"/>
      <c r="C154" s="81"/>
      <c r="D154" s="81"/>
      <c r="E154" s="81"/>
    </row>
    <row r="155" spans="1:5" ht="18.75">
      <c r="A155" s="81"/>
      <c r="B155" s="81"/>
      <c r="C155" s="81"/>
      <c r="D155" s="81"/>
      <c r="E155" s="81"/>
    </row>
    <row r="156" spans="1:5" ht="18.75">
      <c r="A156" s="81"/>
      <c r="B156" s="81"/>
      <c r="C156" s="81"/>
      <c r="D156" s="81"/>
      <c r="E156" s="81"/>
    </row>
    <row r="157" spans="1:5" ht="18.75">
      <c r="A157" s="81"/>
      <c r="B157" s="81"/>
      <c r="C157" s="81"/>
      <c r="D157" s="81"/>
      <c r="E157" s="81"/>
    </row>
    <row r="158" spans="1:5" ht="18.75">
      <c r="A158" s="81"/>
      <c r="B158" s="81"/>
      <c r="C158" s="81"/>
      <c r="D158" s="81"/>
      <c r="E158" s="81"/>
    </row>
    <row r="159" spans="1:5" ht="18.75">
      <c r="A159" s="81"/>
      <c r="B159" s="81"/>
      <c r="C159" s="81"/>
      <c r="D159" s="81"/>
      <c r="E159" s="81"/>
    </row>
    <row r="160" spans="1:5" ht="18.75">
      <c r="A160" s="81"/>
      <c r="B160" s="81"/>
      <c r="C160" s="81"/>
      <c r="D160" s="81"/>
      <c r="E160" s="81"/>
    </row>
    <row r="161" spans="1:5" ht="18.75">
      <c r="A161" s="81"/>
      <c r="B161" s="81"/>
      <c r="C161" s="81"/>
      <c r="D161" s="81"/>
      <c r="E161" s="81"/>
    </row>
    <row r="162" spans="1:5" ht="18.75">
      <c r="A162" s="81"/>
      <c r="B162" s="81"/>
      <c r="C162" s="81"/>
      <c r="D162" s="81"/>
      <c r="E162" s="81"/>
    </row>
    <row r="163" spans="1:5" ht="18.75">
      <c r="A163" s="81"/>
      <c r="B163" s="81"/>
      <c r="C163" s="81"/>
      <c r="D163" s="81"/>
      <c r="E163" s="81"/>
    </row>
    <row r="164" spans="1:5" ht="18.75">
      <c r="A164" s="81"/>
      <c r="B164" s="81"/>
      <c r="C164" s="81"/>
      <c r="D164" s="81"/>
      <c r="E164" s="81"/>
    </row>
    <row r="165" spans="1:5" ht="18.75">
      <c r="A165" s="81"/>
      <c r="B165" s="81"/>
      <c r="C165" s="81"/>
      <c r="D165" s="81"/>
      <c r="E165" s="81"/>
    </row>
    <row r="166" spans="1:5" ht="18.75">
      <c r="A166" s="81"/>
      <c r="B166" s="81"/>
      <c r="C166" s="81"/>
      <c r="D166" s="81"/>
      <c r="E166" s="81"/>
    </row>
    <row r="167" spans="1:5" ht="18.75">
      <c r="A167" s="81"/>
      <c r="B167" s="81"/>
      <c r="C167" s="81"/>
      <c r="D167" s="81"/>
      <c r="E167" s="81"/>
    </row>
    <row r="168" spans="1:5" ht="18.75">
      <c r="A168" s="81"/>
      <c r="B168" s="81"/>
      <c r="C168" s="81"/>
      <c r="D168" s="81"/>
      <c r="E168" s="81"/>
    </row>
    <row r="169" spans="1:5" ht="18.75">
      <c r="A169" s="81"/>
      <c r="B169" s="81"/>
      <c r="C169" s="81"/>
      <c r="D169" s="81"/>
      <c r="E169" s="81"/>
    </row>
    <row r="170" spans="1:5" ht="18.75">
      <c r="A170" s="81"/>
      <c r="B170" s="81"/>
      <c r="C170" s="81"/>
      <c r="D170" s="81"/>
      <c r="E170" s="81"/>
    </row>
    <row r="171" spans="1:5" ht="18.75">
      <c r="A171" s="81"/>
      <c r="B171" s="81"/>
      <c r="C171" s="81"/>
      <c r="D171" s="81"/>
      <c r="E171" s="81"/>
    </row>
    <row r="172" spans="1:5" ht="18.75">
      <c r="A172" s="81"/>
      <c r="B172" s="81"/>
      <c r="C172" s="81"/>
      <c r="D172" s="81"/>
      <c r="E172" s="81"/>
    </row>
    <row r="173" spans="1:5" ht="18.75">
      <c r="A173" s="81"/>
      <c r="B173" s="81"/>
      <c r="C173" s="81"/>
      <c r="D173" s="81"/>
      <c r="E173" s="81"/>
    </row>
    <row r="174" spans="1:5" ht="18.75">
      <c r="A174" s="81"/>
      <c r="B174" s="81"/>
      <c r="C174" s="81"/>
      <c r="D174" s="81"/>
      <c r="E174" s="81"/>
    </row>
    <row r="175" spans="1:5" ht="18.75">
      <c r="A175" s="81"/>
      <c r="B175" s="81"/>
      <c r="C175" s="81"/>
      <c r="D175" s="81"/>
      <c r="E175" s="81"/>
    </row>
    <row r="176" spans="1:5" ht="18.75">
      <c r="A176" s="81"/>
      <c r="B176" s="81"/>
      <c r="C176" s="81"/>
      <c r="D176" s="81"/>
      <c r="E176" s="81"/>
    </row>
    <row r="177" spans="1:5" ht="18.75">
      <c r="A177" s="81"/>
      <c r="B177" s="81"/>
      <c r="C177" s="81"/>
      <c r="D177" s="81"/>
      <c r="E177" s="81"/>
    </row>
    <row r="178" spans="1:5" ht="18.75">
      <c r="A178" s="81"/>
      <c r="B178" s="81"/>
      <c r="C178" s="81"/>
      <c r="D178" s="81"/>
      <c r="E178" s="81"/>
    </row>
    <row r="179" spans="1:5" ht="18.75">
      <c r="A179" s="81"/>
      <c r="B179" s="81"/>
      <c r="C179" s="81"/>
      <c r="D179" s="81"/>
      <c r="E179" s="81"/>
    </row>
    <row r="180" spans="1:5" ht="18.75">
      <c r="A180" s="81"/>
      <c r="B180" s="81"/>
      <c r="C180" s="81"/>
      <c r="D180" s="81"/>
      <c r="E180" s="81"/>
    </row>
    <row r="181" spans="1:5" ht="18.75">
      <c r="A181" s="81"/>
      <c r="B181" s="81"/>
      <c r="C181" s="81"/>
      <c r="D181" s="81"/>
      <c r="E181" s="81"/>
    </row>
    <row r="182" spans="1:5" ht="18.75">
      <c r="A182" s="81"/>
      <c r="B182" s="81"/>
      <c r="C182" s="81"/>
      <c r="D182" s="81"/>
      <c r="E182" s="81"/>
    </row>
    <row r="183" spans="1:5" ht="18.75">
      <c r="A183" s="81"/>
      <c r="B183" s="81"/>
      <c r="C183" s="81"/>
      <c r="D183" s="81"/>
      <c r="E183" s="81"/>
    </row>
    <row r="184" spans="1:5" ht="18.75">
      <c r="A184" s="81"/>
      <c r="B184" s="81"/>
      <c r="C184" s="81"/>
      <c r="D184" s="81"/>
      <c r="E184" s="81"/>
    </row>
    <row r="185" spans="1:5" ht="18.75">
      <c r="A185" s="81"/>
      <c r="B185" s="81"/>
      <c r="C185" s="81"/>
      <c r="D185" s="81"/>
      <c r="E185" s="81"/>
    </row>
    <row r="186" spans="1:5" ht="18.75">
      <c r="A186" s="81"/>
      <c r="B186" s="81"/>
      <c r="C186" s="81"/>
      <c r="D186" s="81"/>
      <c r="E186" s="81"/>
    </row>
    <row r="187" spans="1:5" ht="18.75">
      <c r="A187" s="81"/>
      <c r="B187" s="81"/>
      <c r="C187" s="81"/>
      <c r="D187" s="81"/>
      <c r="E187" s="81"/>
    </row>
    <row r="188" spans="1:5" ht="18.75">
      <c r="A188" s="81"/>
      <c r="B188" s="81"/>
      <c r="C188" s="81"/>
      <c r="D188" s="81"/>
      <c r="E188" s="81"/>
    </row>
    <row r="189" spans="1:5" ht="18.75">
      <c r="A189" s="81"/>
      <c r="B189" s="81"/>
      <c r="C189" s="81"/>
      <c r="D189" s="81"/>
      <c r="E189" s="81"/>
    </row>
    <row r="190" spans="1:5" ht="18.75">
      <c r="A190" s="81"/>
      <c r="B190" s="81"/>
      <c r="C190" s="81"/>
      <c r="D190" s="81"/>
      <c r="E190" s="81"/>
    </row>
    <row r="191" spans="1:5" ht="18.75">
      <c r="A191" s="81"/>
      <c r="B191" s="81"/>
      <c r="C191" s="81"/>
      <c r="D191" s="81"/>
      <c r="E191" s="81"/>
    </row>
    <row r="192" spans="1:5" ht="18.75">
      <c r="A192" s="81"/>
      <c r="B192" s="81"/>
      <c r="C192" s="81"/>
      <c r="D192" s="81"/>
      <c r="E192" s="81"/>
    </row>
    <row r="193" spans="1:5" ht="18.75">
      <c r="A193" s="81"/>
      <c r="B193" s="81"/>
      <c r="C193" s="81"/>
      <c r="D193" s="81"/>
      <c r="E193" s="81"/>
    </row>
    <row r="194" spans="1:5" ht="18.75">
      <c r="A194" s="81"/>
      <c r="B194" s="81"/>
      <c r="C194" s="81"/>
      <c r="D194" s="81"/>
      <c r="E194" s="81"/>
    </row>
    <row r="195" spans="1:5" ht="18.75">
      <c r="A195" s="81"/>
      <c r="B195" s="81"/>
      <c r="C195" s="81"/>
      <c r="D195" s="81"/>
      <c r="E195" s="81"/>
    </row>
    <row r="196" spans="1:5" ht="18.75">
      <c r="A196" s="81"/>
      <c r="B196" s="81"/>
      <c r="C196" s="81"/>
      <c r="D196" s="81"/>
      <c r="E196" s="81"/>
    </row>
    <row r="197" spans="1:5" ht="18.75">
      <c r="A197" s="81"/>
      <c r="B197" s="81"/>
      <c r="C197" s="81"/>
      <c r="D197" s="81"/>
      <c r="E197" s="81"/>
    </row>
    <row r="198" spans="1:5" ht="18.75">
      <c r="A198" s="81"/>
      <c r="B198" s="81"/>
      <c r="C198" s="81"/>
      <c r="D198" s="81"/>
      <c r="E198" s="81"/>
    </row>
    <row r="199" spans="1:5" ht="18.75">
      <c r="A199" s="81"/>
      <c r="B199" s="81"/>
      <c r="C199" s="81"/>
      <c r="D199" s="81"/>
      <c r="E199" s="81"/>
    </row>
    <row r="200" spans="1:5" ht="18.75">
      <c r="A200" s="81"/>
      <c r="B200" s="81"/>
      <c r="C200" s="81"/>
      <c r="D200" s="81"/>
      <c r="E200" s="81"/>
    </row>
    <row r="201" spans="1:5" ht="18.75">
      <c r="A201" s="81"/>
      <c r="B201" s="81"/>
      <c r="C201" s="81"/>
      <c r="D201" s="81"/>
      <c r="E201" s="81"/>
    </row>
    <row r="202" spans="1:5" ht="18.75">
      <c r="A202" s="81"/>
      <c r="B202" s="81"/>
      <c r="C202" s="81"/>
      <c r="D202" s="81"/>
      <c r="E202" s="81"/>
    </row>
  </sheetData>
  <sheetProtection password="EC8F" sheet="1" formatColumns="0" formatRows="0" autoFilter="0"/>
  <hyperlinks>
    <hyperlink ref="D1" location="'HD_DIEN_BIEU'!A203" display="→ Hướng dẫn điền: HD_DIEN_BIEU" xr:uid="{00000000-0004-0000-0E00-000000000000}"/>
  </hyperlinks>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7"/>
  <sheetViews>
    <sheetView workbookViewId="0">
      <pane ySplit="2" topLeftCell="A3" activePane="bottomLeft" state="frozen"/>
      <selection sqref="A1:B1"/>
      <selection pane="bottomLeft" sqref="A1:B1"/>
    </sheetView>
  </sheetViews>
  <sheetFormatPr defaultColWidth="8.75" defaultRowHeight="18.75"/>
  <cols>
    <col min="1" max="1" width="15.125" style="59" customWidth="1"/>
    <col min="2" max="2" width="14.125" style="59" customWidth="1"/>
    <col min="3" max="7" width="20" style="59" customWidth="1"/>
    <col min="8" max="9" width="8.75" style="59" customWidth="1"/>
    <col min="10" max="16384" width="8.75" style="59"/>
  </cols>
  <sheetData>
    <row r="1" spans="1:7" ht="21.75" customHeight="1">
      <c r="A1" s="71" t="s">
        <v>991</v>
      </c>
      <c r="C1" s="71"/>
      <c r="D1" s="80" t="s">
        <v>941</v>
      </c>
    </row>
    <row r="2" spans="1:7" s="65" customFormat="1" ht="42.95" customHeight="1">
      <c r="A2" s="66" t="s">
        <v>821</v>
      </c>
      <c r="B2" s="66" t="s">
        <v>145</v>
      </c>
      <c r="C2" s="66" t="s">
        <v>830</v>
      </c>
      <c r="D2" s="66" t="s">
        <v>835</v>
      </c>
      <c r="E2" s="66" t="s">
        <v>839</v>
      </c>
      <c r="F2" s="66" t="s">
        <v>844</v>
      </c>
      <c r="G2" s="66" t="s">
        <v>151</v>
      </c>
    </row>
    <row r="3" spans="1:7" ht="35.450000000000003" customHeight="1">
      <c r="A3" s="81"/>
      <c r="B3" s="81"/>
      <c r="C3" s="83">
        <f>SUMPRODUCT(('1. A1_NhiemVu'!$A$3:$A$202&lt;&gt;"")*1)</f>
        <v>0</v>
      </c>
      <c r="D3" s="83">
        <f>SUMPRODUCT(('6. C1_VTVL'!$A$3:$A$202&lt;&gt;"")*1)</f>
        <v>0</v>
      </c>
      <c r="E3" s="83">
        <f>COUNTIFS('8. C3_NhuCau'!$M$3:$M$202,"ĐẠT",'8. C3_NhuCau'!$L$3:$L$202,"Đã kiểm chứng")</f>
        <v>0</v>
      </c>
      <c r="F3" s="93" t="str">
        <f>IF(D3=0,"Không áp dụng",E3/D3)</f>
        <v>Không áp dụng</v>
      </c>
      <c r="G3" s="83" t="str">
        <f>IF(D3=0,"Chưa kê khai VTVL",IF(E3=D3,"Đủ căn cứ toàn bộ VTVL","Đang hoàn thiện"))</f>
        <v>Chưa kê khai VTVL</v>
      </c>
    </row>
    <row r="4" spans="1:7" ht="35.450000000000003" customHeight="1">
      <c r="A4" s="63"/>
      <c r="B4" s="63"/>
      <c r="C4" s="63"/>
      <c r="D4" s="63"/>
      <c r="E4" s="63"/>
      <c r="F4" s="63"/>
      <c r="G4" s="63"/>
    </row>
    <row r="5" spans="1:7" ht="18" customHeight="1">
      <c r="A5" s="94" t="s">
        <v>992</v>
      </c>
      <c r="B5" s="67"/>
      <c r="C5" s="67"/>
      <c r="D5" s="67"/>
      <c r="E5" s="67"/>
      <c r="F5" s="67"/>
      <c r="G5" s="67"/>
    </row>
    <row r="6" spans="1:7" ht="18" customHeight="1">
      <c r="A6" s="67"/>
      <c r="B6" s="67"/>
      <c r="C6" s="67"/>
      <c r="D6" s="67"/>
      <c r="E6" s="67"/>
      <c r="F6" s="67"/>
      <c r="G6" s="67"/>
    </row>
    <row r="7" spans="1:7" ht="18" customHeight="1">
      <c r="A7" s="67"/>
      <c r="B7" s="67"/>
      <c r="C7" s="67"/>
      <c r="D7" s="67"/>
      <c r="E7" s="67"/>
      <c r="F7" s="67"/>
      <c r="G7" s="67"/>
    </row>
  </sheetData>
  <sheetProtection password="EC8F" sheet="1" formatColumns="0" formatRows="0" autoFilter="0"/>
  <hyperlinks>
    <hyperlink ref="D1" location="'HD_DIEN_BIEU'!A217" display="→ Hướng dẫn điền: HD_DIEN_BIEU" xr:uid="{00000000-0004-0000-0F00-000000000000}"/>
  </hyperlink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02"/>
  <sheetViews>
    <sheetView workbookViewId="0">
      <pane ySplit="2" topLeftCell="A3" activePane="bottomLeft" state="frozen"/>
      <selection sqref="A1:B1"/>
      <selection pane="bottomLeft" sqref="A1:B1"/>
    </sheetView>
  </sheetViews>
  <sheetFormatPr defaultRowHeight="14.25"/>
  <cols>
    <col min="1" max="1" width="11.75" customWidth="1"/>
    <col min="2" max="3" width="12.375" customWidth="1"/>
    <col min="4" max="4" width="16.375" customWidth="1"/>
    <col min="5" max="10" width="20" customWidth="1"/>
  </cols>
  <sheetData>
    <row r="1" spans="1:10" ht="21.75" customHeight="1">
      <c r="A1" s="19" t="s">
        <v>993</v>
      </c>
      <c r="B1" s="23"/>
      <c r="D1" s="80" t="s">
        <v>941</v>
      </c>
    </row>
    <row r="2" spans="1:10" s="6" customFormat="1" ht="42.95" customHeight="1">
      <c r="A2" s="16" t="s">
        <v>145</v>
      </c>
      <c r="B2" s="16" t="s">
        <v>858</v>
      </c>
      <c r="C2" s="16" t="s">
        <v>790</v>
      </c>
      <c r="D2" s="16" t="s">
        <v>866</v>
      </c>
      <c r="E2" s="16" t="s">
        <v>870</v>
      </c>
      <c r="F2" s="16" t="s">
        <v>875</v>
      </c>
      <c r="G2" s="16" t="s">
        <v>157</v>
      </c>
      <c r="H2" s="16" t="s">
        <v>884</v>
      </c>
      <c r="I2" s="16" t="s">
        <v>889</v>
      </c>
      <c r="J2" s="16" t="s">
        <v>894</v>
      </c>
    </row>
    <row r="3" spans="1:10" ht="53.1" customHeight="1">
      <c r="A3" s="81"/>
      <c r="B3" s="81"/>
      <c r="C3" s="81"/>
      <c r="D3" s="81"/>
      <c r="E3" s="81"/>
      <c r="F3" s="81"/>
      <c r="G3" s="81"/>
      <c r="H3" s="81"/>
      <c r="I3" s="95"/>
      <c r="J3" s="81"/>
    </row>
    <row r="4" spans="1:10" ht="35.450000000000003" customHeight="1">
      <c r="A4" s="81"/>
      <c r="B4" s="81"/>
      <c r="C4" s="81"/>
      <c r="D4" s="81"/>
      <c r="E4" s="81"/>
      <c r="F4" s="81"/>
      <c r="G4" s="81"/>
      <c r="H4" s="81"/>
      <c r="I4" s="95"/>
      <c r="J4" s="81"/>
    </row>
    <row r="5" spans="1:10" ht="18" customHeight="1">
      <c r="A5" s="81"/>
      <c r="B5" s="81"/>
      <c r="C5" s="81"/>
      <c r="D5" s="81"/>
      <c r="E5" s="81"/>
      <c r="F5" s="81"/>
      <c r="G5" s="81"/>
      <c r="H5" s="81"/>
      <c r="I5" s="95"/>
      <c r="J5" s="81"/>
    </row>
    <row r="6" spans="1:10" ht="18" customHeight="1">
      <c r="A6" s="81"/>
      <c r="B6" s="81"/>
      <c r="C6" s="81"/>
      <c r="D6" s="81"/>
      <c r="E6" s="81"/>
      <c r="F6" s="81"/>
      <c r="G6" s="81"/>
      <c r="H6" s="81"/>
      <c r="I6" s="81"/>
      <c r="J6" s="81"/>
    </row>
    <row r="7" spans="1:10" ht="18.75">
      <c r="A7" s="81"/>
      <c r="B7" s="81"/>
      <c r="C7" s="81"/>
      <c r="D7" s="81"/>
      <c r="E7" s="81"/>
      <c r="F7" s="81"/>
      <c r="G7" s="81"/>
      <c r="H7" s="81"/>
      <c r="I7" s="81"/>
      <c r="J7" s="81"/>
    </row>
    <row r="8" spans="1:10" ht="18.75">
      <c r="A8" s="81"/>
      <c r="B8" s="81"/>
      <c r="C8" s="81"/>
      <c r="D8" s="81"/>
      <c r="E8" s="81"/>
      <c r="F8" s="81"/>
      <c r="G8" s="81"/>
      <c r="H8" s="81"/>
      <c r="I8" s="81"/>
      <c r="J8" s="81"/>
    </row>
    <row r="9" spans="1:10" ht="18.75">
      <c r="A9" s="81"/>
      <c r="B9" s="81"/>
      <c r="C9" s="81"/>
      <c r="D9" s="81"/>
      <c r="E9" s="81"/>
      <c r="F9" s="81"/>
      <c r="G9" s="81"/>
      <c r="H9" s="81"/>
      <c r="I9" s="81"/>
      <c r="J9" s="81"/>
    </row>
    <row r="10" spans="1:10" s="59" customFormat="1" ht="18.75">
      <c r="A10" s="81"/>
      <c r="B10" s="81"/>
      <c r="C10" s="81"/>
      <c r="D10" s="81"/>
      <c r="E10" s="81"/>
      <c r="F10" s="81"/>
      <c r="G10" s="81"/>
      <c r="H10" s="81"/>
      <c r="I10" s="81"/>
      <c r="J10" s="81"/>
    </row>
    <row r="11" spans="1:10" s="59" customFormat="1" ht="18.75">
      <c r="A11" s="81"/>
      <c r="B11" s="81"/>
      <c r="C11" s="81"/>
      <c r="D11" s="81"/>
      <c r="E11" s="81"/>
      <c r="F11" s="81"/>
      <c r="G11" s="81"/>
      <c r="H11" s="81"/>
      <c r="I11" s="81"/>
      <c r="J11" s="81"/>
    </row>
    <row r="12" spans="1:10" s="59" customFormat="1" ht="18.75">
      <c r="A12" s="81"/>
      <c r="B12" s="81"/>
      <c r="C12" s="81"/>
      <c r="D12" s="81"/>
      <c r="E12" s="81"/>
      <c r="F12" s="81"/>
      <c r="G12" s="81"/>
      <c r="H12" s="81"/>
      <c r="I12" s="81"/>
      <c r="J12" s="81"/>
    </row>
    <row r="13" spans="1:10" s="59" customFormat="1" ht="18.75">
      <c r="A13" s="81"/>
      <c r="B13" s="81"/>
      <c r="C13" s="81"/>
      <c r="D13" s="81"/>
      <c r="E13" s="81"/>
      <c r="F13" s="81"/>
      <c r="G13" s="81"/>
      <c r="H13" s="81"/>
      <c r="I13" s="81"/>
      <c r="J13" s="81"/>
    </row>
    <row r="14" spans="1:10" s="59" customFormat="1" ht="18.75">
      <c r="A14" s="81"/>
      <c r="B14" s="81"/>
      <c r="C14" s="81"/>
      <c r="D14" s="81"/>
      <c r="E14" s="81"/>
      <c r="F14" s="81"/>
      <c r="G14" s="81"/>
      <c r="H14" s="81"/>
      <c r="I14" s="81"/>
      <c r="J14" s="81"/>
    </row>
    <row r="15" spans="1:10" s="59" customFormat="1" ht="18.75">
      <c r="A15" s="81"/>
      <c r="B15" s="81"/>
      <c r="C15" s="81"/>
      <c r="D15" s="81"/>
      <c r="E15" s="81"/>
      <c r="F15" s="81"/>
      <c r="G15" s="81"/>
      <c r="H15" s="81"/>
      <c r="I15" s="81"/>
      <c r="J15" s="81"/>
    </row>
    <row r="16" spans="1:10" s="59" customFormat="1" ht="18.75">
      <c r="A16" s="81"/>
      <c r="B16" s="81"/>
      <c r="C16" s="81"/>
      <c r="D16" s="81"/>
      <c r="E16" s="81"/>
      <c r="F16" s="81"/>
      <c r="G16" s="81"/>
      <c r="H16" s="81"/>
      <c r="I16" s="81"/>
      <c r="J16" s="81"/>
    </row>
    <row r="17" spans="1:10" s="59" customFormat="1" ht="18.75">
      <c r="A17" s="81"/>
      <c r="B17" s="81"/>
      <c r="C17" s="81"/>
      <c r="D17" s="81"/>
      <c r="E17" s="81"/>
      <c r="F17" s="81"/>
      <c r="G17" s="81"/>
      <c r="H17" s="81"/>
      <c r="I17" s="81"/>
      <c r="J17" s="81"/>
    </row>
    <row r="18" spans="1:10" s="59" customFormat="1" ht="18.75">
      <c r="A18" s="81"/>
      <c r="B18" s="81"/>
      <c r="C18" s="81"/>
      <c r="D18" s="81"/>
      <c r="E18" s="81"/>
      <c r="F18" s="81"/>
      <c r="G18" s="81"/>
      <c r="H18" s="81"/>
      <c r="I18" s="81"/>
      <c r="J18" s="81"/>
    </row>
    <row r="19" spans="1:10" s="59" customFormat="1" ht="18.75">
      <c r="A19" s="81"/>
      <c r="B19" s="81"/>
      <c r="C19" s="81"/>
      <c r="D19" s="81"/>
      <c r="E19" s="81"/>
      <c r="F19" s="81"/>
      <c r="G19" s="81"/>
      <c r="H19" s="81"/>
      <c r="I19" s="81"/>
      <c r="J19" s="81"/>
    </row>
    <row r="20" spans="1:10" s="59" customFormat="1" ht="18.75">
      <c r="A20" s="81"/>
      <c r="B20" s="81"/>
      <c r="C20" s="81"/>
      <c r="D20" s="81"/>
      <c r="E20" s="81"/>
      <c r="F20" s="81"/>
      <c r="G20" s="81"/>
      <c r="H20" s="81"/>
      <c r="I20" s="81"/>
      <c r="J20" s="81"/>
    </row>
    <row r="21" spans="1:10" s="59" customFormat="1" ht="18.75">
      <c r="A21" s="81"/>
      <c r="B21" s="81"/>
      <c r="C21" s="81"/>
      <c r="D21" s="81"/>
      <c r="E21" s="81"/>
      <c r="F21" s="81"/>
      <c r="G21" s="81"/>
      <c r="H21" s="81"/>
      <c r="I21" s="81"/>
      <c r="J21" s="81"/>
    </row>
    <row r="22" spans="1:10" s="59" customFormat="1" ht="18.75">
      <c r="A22" s="81"/>
      <c r="B22" s="81"/>
      <c r="C22" s="81"/>
      <c r="D22" s="81"/>
      <c r="E22" s="81"/>
      <c r="F22" s="81"/>
      <c r="G22" s="81"/>
      <c r="H22" s="81"/>
      <c r="I22" s="81"/>
      <c r="J22" s="81"/>
    </row>
    <row r="23" spans="1:10" ht="18.75">
      <c r="A23" s="81"/>
      <c r="B23" s="81"/>
      <c r="C23" s="81"/>
      <c r="D23" s="81"/>
      <c r="E23" s="81"/>
      <c r="F23" s="81"/>
      <c r="G23" s="81"/>
      <c r="H23" s="81"/>
      <c r="I23" s="81"/>
      <c r="J23" s="81"/>
    </row>
    <row r="24" spans="1:10" ht="18.75">
      <c r="A24" s="81"/>
      <c r="B24" s="81"/>
      <c r="C24" s="81"/>
      <c r="D24" s="81"/>
      <c r="E24" s="81"/>
      <c r="F24" s="81"/>
      <c r="G24" s="81"/>
      <c r="H24" s="81"/>
      <c r="I24" s="81"/>
      <c r="J24" s="81"/>
    </row>
    <row r="25" spans="1:10" ht="18.75">
      <c r="A25" s="81"/>
      <c r="B25" s="81"/>
      <c r="C25" s="81"/>
      <c r="D25" s="81"/>
      <c r="E25" s="81"/>
      <c r="F25" s="81"/>
      <c r="G25" s="81"/>
      <c r="H25" s="81"/>
      <c r="I25" s="81"/>
      <c r="J25" s="81"/>
    </row>
    <row r="26" spans="1:10" ht="18.75">
      <c r="A26" s="81"/>
      <c r="B26" s="81"/>
      <c r="C26" s="81"/>
      <c r="D26" s="81"/>
      <c r="E26" s="81"/>
      <c r="F26" s="81"/>
      <c r="G26" s="81"/>
      <c r="H26" s="81"/>
      <c r="I26" s="81"/>
      <c r="J26" s="81"/>
    </row>
    <row r="27" spans="1:10" ht="18.75">
      <c r="A27" s="81"/>
      <c r="B27" s="81"/>
      <c r="C27" s="81"/>
      <c r="D27" s="81"/>
      <c r="E27" s="81"/>
      <c r="F27" s="81"/>
      <c r="G27" s="81"/>
      <c r="H27" s="81"/>
      <c r="I27" s="81"/>
      <c r="J27" s="81"/>
    </row>
    <row r="28" spans="1:10" ht="18.75">
      <c r="A28" s="81"/>
      <c r="B28" s="81"/>
      <c r="C28" s="81"/>
      <c r="D28" s="81"/>
      <c r="E28" s="81"/>
      <c r="F28" s="81"/>
      <c r="G28" s="81"/>
      <c r="H28" s="81"/>
      <c r="I28" s="81"/>
      <c r="J28" s="81"/>
    </row>
    <row r="29" spans="1:10" ht="18.75">
      <c r="A29" s="81"/>
      <c r="B29" s="81"/>
      <c r="C29" s="81"/>
      <c r="D29" s="81"/>
      <c r="E29" s="81"/>
      <c r="F29" s="81"/>
      <c r="G29" s="81"/>
      <c r="H29" s="81"/>
      <c r="I29" s="81"/>
      <c r="J29" s="81"/>
    </row>
    <row r="30" spans="1:10" ht="18.75">
      <c r="A30" s="81"/>
      <c r="B30" s="81"/>
      <c r="C30" s="81"/>
      <c r="D30" s="81"/>
      <c r="E30" s="81"/>
      <c r="F30" s="81"/>
      <c r="G30" s="81"/>
      <c r="H30" s="81"/>
      <c r="I30" s="81"/>
      <c r="J30" s="81"/>
    </row>
    <row r="31" spans="1:10" ht="18.75">
      <c r="A31" s="81"/>
      <c r="B31" s="81"/>
      <c r="C31" s="81"/>
      <c r="D31" s="81"/>
      <c r="E31" s="81"/>
      <c r="F31" s="81"/>
      <c r="G31" s="81"/>
      <c r="H31" s="81"/>
      <c r="I31" s="81"/>
      <c r="J31" s="81"/>
    </row>
    <row r="32" spans="1:10" ht="18.75">
      <c r="A32" s="81"/>
      <c r="B32" s="81"/>
      <c r="C32" s="81"/>
      <c r="D32" s="81"/>
      <c r="E32" s="81"/>
      <c r="F32" s="81"/>
      <c r="G32" s="81"/>
      <c r="H32" s="81"/>
      <c r="I32" s="81"/>
      <c r="J32" s="81"/>
    </row>
    <row r="33" spans="1:10" ht="18.75">
      <c r="A33" s="81"/>
      <c r="B33" s="81"/>
      <c r="C33" s="81"/>
      <c r="D33" s="81"/>
      <c r="E33" s="81"/>
      <c r="F33" s="81"/>
      <c r="G33" s="81"/>
      <c r="H33" s="81"/>
      <c r="I33" s="81"/>
      <c r="J33" s="81"/>
    </row>
    <row r="34" spans="1:10" ht="18.75">
      <c r="A34" s="81"/>
      <c r="B34" s="81"/>
      <c r="C34" s="81"/>
      <c r="D34" s="81"/>
      <c r="E34" s="81"/>
      <c r="F34" s="81"/>
      <c r="G34" s="81"/>
      <c r="H34" s="81"/>
      <c r="I34" s="81"/>
      <c r="J34" s="81"/>
    </row>
    <row r="35" spans="1:10" ht="18.75">
      <c r="A35" s="81"/>
      <c r="B35" s="81"/>
      <c r="C35" s="81"/>
      <c r="D35" s="81"/>
      <c r="E35" s="81"/>
      <c r="F35" s="81"/>
      <c r="G35" s="81"/>
      <c r="H35" s="81"/>
      <c r="I35" s="81"/>
      <c r="J35" s="81"/>
    </row>
    <row r="36" spans="1:10" ht="18.75">
      <c r="A36" s="81"/>
      <c r="B36" s="81"/>
      <c r="C36" s="81"/>
      <c r="D36" s="81"/>
      <c r="E36" s="81"/>
      <c r="F36" s="81"/>
      <c r="G36" s="81"/>
      <c r="H36" s="81"/>
      <c r="I36" s="81"/>
      <c r="J36" s="81"/>
    </row>
    <row r="37" spans="1:10" ht="18.75">
      <c r="A37" s="81"/>
      <c r="B37" s="81"/>
      <c r="C37" s="81"/>
      <c r="D37" s="81"/>
      <c r="E37" s="81"/>
      <c r="F37" s="81"/>
      <c r="G37" s="81"/>
      <c r="H37" s="81"/>
      <c r="I37" s="81"/>
      <c r="J37" s="81"/>
    </row>
    <row r="38" spans="1:10" ht="18.75">
      <c r="A38" s="81"/>
      <c r="B38" s="81"/>
      <c r="C38" s="81"/>
      <c r="D38" s="81"/>
      <c r="E38" s="81"/>
      <c r="F38" s="81"/>
      <c r="G38" s="81"/>
      <c r="H38" s="81"/>
      <c r="I38" s="81"/>
      <c r="J38" s="81"/>
    </row>
    <row r="39" spans="1:10" ht="18.75">
      <c r="A39" s="81"/>
      <c r="B39" s="81"/>
      <c r="C39" s="81"/>
      <c r="D39" s="81"/>
      <c r="E39" s="81"/>
      <c r="F39" s="81"/>
      <c r="G39" s="81"/>
      <c r="H39" s="81"/>
      <c r="I39" s="81"/>
      <c r="J39" s="81"/>
    </row>
    <row r="40" spans="1:10" ht="18.75">
      <c r="A40" s="81"/>
      <c r="B40" s="81"/>
      <c r="C40" s="81"/>
      <c r="D40" s="81"/>
      <c r="E40" s="81"/>
      <c r="F40" s="81"/>
      <c r="G40" s="81"/>
      <c r="H40" s="81"/>
      <c r="I40" s="81"/>
      <c r="J40" s="81"/>
    </row>
    <row r="41" spans="1:10" ht="18.75">
      <c r="A41" s="81"/>
      <c r="B41" s="81"/>
      <c r="C41" s="81"/>
      <c r="D41" s="81"/>
      <c r="E41" s="81"/>
      <c r="F41" s="81"/>
      <c r="G41" s="81"/>
      <c r="H41" s="81"/>
      <c r="I41" s="81"/>
      <c r="J41" s="81"/>
    </row>
    <row r="42" spans="1:10" ht="18.75">
      <c r="A42" s="81"/>
      <c r="B42" s="81"/>
      <c r="C42" s="81"/>
      <c r="D42" s="81"/>
      <c r="E42" s="81"/>
      <c r="F42" s="81"/>
      <c r="G42" s="81"/>
      <c r="H42" s="81"/>
      <c r="I42" s="81"/>
      <c r="J42" s="81"/>
    </row>
    <row r="43" spans="1:10" ht="18.75">
      <c r="A43" s="81"/>
      <c r="B43" s="81"/>
      <c r="C43" s="81"/>
      <c r="D43" s="81"/>
      <c r="E43" s="81"/>
      <c r="F43" s="81"/>
      <c r="G43" s="81"/>
      <c r="H43" s="81"/>
      <c r="I43" s="81"/>
      <c r="J43" s="81"/>
    </row>
    <row r="44" spans="1:10" ht="18.75">
      <c r="A44" s="81"/>
      <c r="B44" s="81"/>
      <c r="C44" s="81"/>
      <c r="D44" s="81"/>
      <c r="E44" s="81"/>
      <c r="F44" s="81"/>
      <c r="G44" s="81"/>
      <c r="H44" s="81"/>
      <c r="I44" s="81"/>
      <c r="J44" s="81"/>
    </row>
    <row r="45" spans="1:10" ht="18.75">
      <c r="A45" s="81"/>
      <c r="B45" s="81"/>
      <c r="C45" s="81"/>
      <c r="D45" s="81"/>
      <c r="E45" s="81"/>
      <c r="F45" s="81"/>
      <c r="G45" s="81"/>
      <c r="H45" s="81"/>
      <c r="I45" s="81"/>
      <c r="J45" s="81"/>
    </row>
    <row r="46" spans="1:10" ht="18.75">
      <c r="A46" s="81"/>
      <c r="B46" s="81"/>
      <c r="C46" s="81"/>
      <c r="D46" s="81"/>
      <c r="E46" s="81"/>
      <c r="F46" s="81"/>
      <c r="G46" s="81"/>
      <c r="H46" s="81"/>
      <c r="I46" s="81"/>
      <c r="J46" s="81"/>
    </row>
    <row r="47" spans="1:10" ht="18.75">
      <c r="A47" s="81"/>
      <c r="B47" s="81"/>
      <c r="C47" s="81"/>
      <c r="D47" s="81"/>
      <c r="E47" s="81"/>
      <c r="F47" s="81"/>
      <c r="G47" s="81"/>
      <c r="H47" s="81"/>
      <c r="I47" s="81"/>
      <c r="J47" s="81"/>
    </row>
    <row r="48" spans="1:10" ht="18.75">
      <c r="A48" s="81"/>
      <c r="B48" s="81"/>
      <c r="C48" s="81"/>
      <c r="D48" s="81"/>
      <c r="E48" s="81"/>
      <c r="F48" s="81"/>
      <c r="G48" s="81"/>
      <c r="H48" s="81"/>
      <c r="I48" s="81"/>
      <c r="J48" s="81"/>
    </row>
    <row r="49" spans="1:10" ht="18.75">
      <c r="A49" s="81"/>
      <c r="B49" s="81"/>
      <c r="C49" s="81"/>
      <c r="D49" s="81"/>
      <c r="E49" s="81"/>
      <c r="F49" s="81"/>
      <c r="G49" s="81"/>
      <c r="H49" s="81"/>
      <c r="I49" s="81"/>
      <c r="J49" s="81"/>
    </row>
    <row r="50" spans="1:10" ht="18.75">
      <c r="A50" s="81"/>
      <c r="B50" s="81"/>
      <c r="C50" s="81"/>
      <c r="D50" s="81"/>
      <c r="E50" s="81"/>
      <c r="F50" s="81"/>
      <c r="G50" s="81"/>
      <c r="H50" s="81"/>
      <c r="I50" s="81"/>
      <c r="J50" s="81"/>
    </row>
    <row r="51" spans="1:10" ht="18.75">
      <c r="A51" s="81"/>
      <c r="B51" s="81"/>
      <c r="C51" s="81"/>
      <c r="D51" s="81"/>
      <c r="E51" s="81"/>
      <c r="F51" s="81"/>
      <c r="G51" s="81"/>
      <c r="H51" s="81"/>
      <c r="I51" s="81"/>
      <c r="J51" s="81"/>
    </row>
    <row r="52" spans="1:10" ht="18.75">
      <c r="A52" s="81"/>
      <c r="B52" s="81"/>
      <c r="C52" s="81"/>
      <c r="D52" s="81"/>
      <c r="E52" s="81"/>
      <c r="F52" s="81"/>
      <c r="G52" s="81"/>
      <c r="H52" s="81"/>
      <c r="I52" s="81"/>
      <c r="J52" s="81"/>
    </row>
    <row r="53" spans="1:10" ht="18.75">
      <c r="A53" s="81"/>
      <c r="B53" s="81"/>
      <c r="C53" s="81"/>
      <c r="D53" s="81"/>
      <c r="E53" s="81"/>
      <c r="F53" s="81"/>
      <c r="G53" s="81"/>
      <c r="H53" s="81"/>
      <c r="I53" s="81"/>
      <c r="J53" s="81"/>
    </row>
    <row r="54" spans="1:10" ht="18.75">
      <c r="A54" s="81"/>
      <c r="B54" s="81"/>
      <c r="C54" s="81"/>
      <c r="D54" s="81"/>
      <c r="E54" s="81"/>
      <c r="F54" s="81"/>
      <c r="G54" s="81"/>
      <c r="H54" s="81"/>
      <c r="I54" s="81"/>
      <c r="J54" s="81"/>
    </row>
    <row r="55" spans="1:10" ht="18.75">
      <c r="A55" s="81"/>
      <c r="B55" s="81"/>
      <c r="C55" s="81"/>
      <c r="D55" s="81"/>
      <c r="E55" s="81"/>
      <c r="F55" s="81"/>
      <c r="G55" s="81"/>
      <c r="H55" s="81"/>
      <c r="I55" s="81"/>
      <c r="J55" s="81"/>
    </row>
    <row r="56" spans="1:10" ht="18.75">
      <c r="A56" s="81"/>
      <c r="B56" s="81"/>
      <c r="C56" s="81"/>
      <c r="D56" s="81"/>
      <c r="E56" s="81"/>
      <c r="F56" s="81"/>
      <c r="G56" s="81"/>
      <c r="H56" s="81"/>
      <c r="I56" s="81"/>
      <c r="J56" s="81"/>
    </row>
    <row r="57" spans="1:10" ht="18.75">
      <c r="A57" s="81"/>
      <c r="B57" s="81"/>
      <c r="C57" s="81"/>
      <c r="D57" s="81"/>
      <c r="E57" s="81"/>
      <c r="F57" s="81"/>
      <c r="G57" s="81"/>
      <c r="H57" s="81"/>
      <c r="I57" s="81"/>
      <c r="J57" s="81"/>
    </row>
    <row r="58" spans="1:10" ht="18.75">
      <c r="A58" s="81"/>
      <c r="B58" s="81"/>
      <c r="C58" s="81"/>
      <c r="D58" s="81"/>
      <c r="E58" s="81"/>
      <c r="F58" s="81"/>
      <c r="G58" s="81"/>
      <c r="H58" s="81"/>
      <c r="I58" s="81"/>
      <c r="J58" s="81"/>
    </row>
    <row r="59" spans="1:10" ht="18.75">
      <c r="A59" s="81"/>
      <c r="B59" s="81"/>
      <c r="C59" s="81"/>
      <c r="D59" s="81"/>
      <c r="E59" s="81"/>
      <c r="F59" s="81"/>
      <c r="G59" s="81"/>
      <c r="H59" s="81"/>
      <c r="I59" s="81"/>
      <c r="J59" s="81"/>
    </row>
    <row r="60" spans="1:10" ht="18.75">
      <c r="A60" s="81"/>
      <c r="B60" s="81"/>
      <c r="C60" s="81"/>
      <c r="D60" s="81"/>
      <c r="E60" s="81"/>
      <c r="F60" s="81"/>
      <c r="G60" s="81"/>
      <c r="H60" s="81"/>
      <c r="I60" s="81"/>
      <c r="J60" s="81"/>
    </row>
    <row r="61" spans="1:10" ht="18.75">
      <c r="A61" s="81"/>
      <c r="B61" s="81"/>
      <c r="C61" s="81"/>
      <c r="D61" s="81"/>
      <c r="E61" s="81"/>
      <c r="F61" s="81"/>
      <c r="G61" s="81"/>
      <c r="H61" s="81"/>
      <c r="I61" s="81"/>
      <c r="J61" s="81"/>
    </row>
    <row r="62" spans="1:10" ht="18.75">
      <c r="A62" s="81"/>
      <c r="B62" s="81"/>
      <c r="C62" s="81"/>
      <c r="D62" s="81"/>
      <c r="E62" s="81"/>
      <c r="F62" s="81"/>
      <c r="G62" s="81"/>
      <c r="H62" s="81"/>
      <c r="I62" s="81"/>
      <c r="J62" s="81"/>
    </row>
    <row r="63" spans="1:10" ht="18.75">
      <c r="A63" s="81"/>
      <c r="B63" s="81"/>
      <c r="C63" s="81"/>
      <c r="D63" s="81"/>
      <c r="E63" s="81"/>
      <c r="F63" s="81"/>
      <c r="G63" s="81"/>
      <c r="H63" s="81"/>
      <c r="I63" s="81"/>
      <c r="J63" s="81"/>
    </row>
    <row r="64" spans="1:10" ht="18.75">
      <c r="A64" s="81"/>
      <c r="B64" s="81"/>
      <c r="C64" s="81"/>
      <c r="D64" s="81"/>
      <c r="E64" s="81"/>
      <c r="F64" s="81"/>
      <c r="G64" s="81"/>
      <c r="H64" s="81"/>
      <c r="I64" s="81"/>
      <c r="J64" s="81"/>
    </row>
    <row r="65" spans="1:10" ht="18.75">
      <c r="A65" s="81"/>
      <c r="B65" s="81"/>
      <c r="C65" s="81"/>
      <c r="D65" s="81"/>
      <c r="E65" s="81"/>
      <c r="F65" s="81"/>
      <c r="G65" s="81"/>
      <c r="H65" s="81"/>
      <c r="I65" s="81"/>
      <c r="J65" s="81"/>
    </row>
    <row r="66" spans="1:10" ht="18.75">
      <c r="A66" s="81"/>
      <c r="B66" s="81"/>
      <c r="C66" s="81"/>
      <c r="D66" s="81"/>
      <c r="E66" s="81"/>
      <c r="F66" s="81"/>
      <c r="G66" s="81"/>
      <c r="H66" s="81"/>
      <c r="I66" s="81"/>
      <c r="J66" s="81"/>
    </row>
    <row r="67" spans="1:10" ht="18.75">
      <c r="A67" s="81"/>
      <c r="B67" s="81"/>
      <c r="C67" s="81"/>
      <c r="D67" s="81"/>
      <c r="E67" s="81"/>
      <c r="F67" s="81"/>
      <c r="G67" s="81"/>
      <c r="H67" s="81"/>
      <c r="I67" s="81"/>
      <c r="J67" s="81"/>
    </row>
    <row r="68" spans="1:10" ht="18.75">
      <c r="A68" s="81"/>
      <c r="B68" s="81"/>
      <c r="C68" s="81"/>
      <c r="D68" s="81"/>
      <c r="E68" s="81"/>
      <c r="F68" s="81"/>
      <c r="G68" s="81"/>
      <c r="H68" s="81"/>
      <c r="I68" s="81"/>
      <c r="J68" s="81"/>
    </row>
    <row r="69" spans="1:10" ht="18.75">
      <c r="A69" s="81"/>
      <c r="B69" s="81"/>
      <c r="C69" s="81"/>
      <c r="D69" s="81"/>
      <c r="E69" s="81"/>
      <c r="F69" s="81"/>
      <c r="G69" s="81"/>
      <c r="H69" s="81"/>
      <c r="I69" s="81"/>
      <c r="J69" s="81"/>
    </row>
    <row r="70" spans="1:10" ht="18.75">
      <c r="A70" s="81"/>
      <c r="B70" s="81"/>
      <c r="C70" s="81"/>
      <c r="D70" s="81"/>
      <c r="E70" s="81"/>
      <c r="F70" s="81"/>
      <c r="G70" s="81"/>
      <c r="H70" s="81"/>
      <c r="I70" s="81"/>
      <c r="J70" s="81"/>
    </row>
    <row r="71" spans="1:10" ht="18.75">
      <c r="A71" s="81"/>
      <c r="B71" s="81"/>
      <c r="C71" s="81"/>
      <c r="D71" s="81"/>
      <c r="E71" s="81"/>
      <c r="F71" s="81"/>
      <c r="G71" s="81"/>
      <c r="H71" s="81"/>
      <c r="I71" s="81"/>
      <c r="J71" s="81"/>
    </row>
    <row r="72" spans="1:10" ht="18.75">
      <c r="A72" s="81"/>
      <c r="B72" s="81"/>
      <c r="C72" s="81"/>
      <c r="D72" s="81"/>
      <c r="E72" s="81"/>
      <c r="F72" s="81"/>
      <c r="G72" s="81"/>
      <c r="H72" s="81"/>
      <c r="I72" s="81"/>
      <c r="J72" s="81"/>
    </row>
    <row r="73" spans="1:10" ht="18.75">
      <c r="A73" s="81"/>
      <c r="B73" s="81"/>
      <c r="C73" s="81"/>
      <c r="D73" s="81"/>
      <c r="E73" s="81"/>
      <c r="F73" s="81"/>
      <c r="G73" s="81"/>
      <c r="H73" s="81"/>
      <c r="I73" s="81"/>
      <c r="J73" s="81"/>
    </row>
    <row r="74" spans="1:10" ht="18.75">
      <c r="A74" s="81"/>
      <c r="B74" s="81"/>
      <c r="C74" s="81"/>
      <c r="D74" s="81"/>
      <c r="E74" s="81"/>
      <c r="F74" s="81"/>
      <c r="G74" s="81"/>
      <c r="H74" s="81"/>
      <c r="I74" s="81"/>
      <c r="J74" s="81"/>
    </row>
    <row r="75" spans="1:10" ht="18.75">
      <c r="A75" s="81"/>
      <c r="B75" s="81"/>
      <c r="C75" s="81"/>
      <c r="D75" s="81"/>
      <c r="E75" s="81"/>
      <c r="F75" s="81"/>
      <c r="G75" s="81"/>
      <c r="H75" s="81"/>
      <c r="I75" s="81"/>
      <c r="J75" s="81"/>
    </row>
    <row r="76" spans="1:10" ht="18.75">
      <c r="A76" s="81"/>
      <c r="B76" s="81"/>
      <c r="C76" s="81"/>
      <c r="D76" s="81"/>
      <c r="E76" s="81"/>
      <c r="F76" s="81"/>
      <c r="G76" s="81"/>
      <c r="H76" s="81"/>
      <c r="I76" s="81"/>
      <c r="J76" s="81"/>
    </row>
    <row r="77" spans="1:10" ht="18.75">
      <c r="A77" s="81"/>
      <c r="B77" s="81"/>
      <c r="C77" s="81"/>
      <c r="D77" s="81"/>
      <c r="E77" s="81"/>
      <c r="F77" s="81"/>
      <c r="G77" s="81"/>
      <c r="H77" s="81"/>
      <c r="I77" s="81"/>
      <c r="J77" s="81"/>
    </row>
    <row r="78" spans="1:10" ht="18.75">
      <c r="A78" s="81"/>
      <c r="B78" s="81"/>
      <c r="C78" s="81"/>
      <c r="D78" s="81"/>
      <c r="E78" s="81"/>
      <c r="F78" s="81"/>
      <c r="G78" s="81"/>
      <c r="H78" s="81"/>
      <c r="I78" s="81"/>
      <c r="J78" s="81"/>
    </row>
    <row r="79" spans="1:10" ht="18.75">
      <c r="A79" s="81"/>
      <c r="B79" s="81"/>
      <c r="C79" s="81"/>
      <c r="D79" s="81"/>
      <c r="E79" s="81"/>
      <c r="F79" s="81"/>
      <c r="G79" s="81"/>
      <c r="H79" s="81"/>
      <c r="I79" s="81"/>
      <c r="J79" s="81"/>
    </row>
    <row r="80" spans="1:10" ht="18.75">
      <c r="A80" s="81"/>
      <c r="B80" s="81"/>
      <c r="C80" s="81"/>
      <c r="D80" s="81"/>
      <c r="E80" s="81"/>
      <c r="F80" s="81"/>
      <c r="G80" s="81"/>
      <c r="H80" s="81"/>
      <c r="I80" s="81"/>
      <c r="J80" s="81"/>
    </row>
    <row r="81" spans="1:10" ht="18.75">
      <c r="A81" s="81"/>
      <c r="B81" s="81"/>
      <c r="C81" s="81"/>
      <c r="D81" s="81"/>
      <c r="E81" s="81"/>
      <c r="F81" s="81"/>
      <c r="G81" s="81"/>
      <c r="H81" s="81"/>
      <c r="I81" s="81"/>
      <c r="J81" s="81"/>
    </row>
    <row r="82" spans="1:10" ht="18.75">
      <c r="A82" s="81"/>
      <c r="B82" s="81"/>
      <c r="C82" s="81"/>
      <c r="D82" s="81"/>
      <c r="E82" s="81"/>
      <c r="F82" s="81"/>
      <c r="G82" s="81"/>
      <c r="H82" s="81"/>
      <c r="I82" s="81"/>
      <c r="J82" s="81"/>
    </row>
    <row r="83" spans="1:10" ht="18.75">
      <c r="A83" s="81"/>
      <c r="B83" s="81"/>
      <c r="C83" s="81"/>
      <c r="D83" s="81"/>
      <c r="E83" s="81"/>
      <c r="F83" s="81"/>
      <c r="G83" s="81"/>
      <c r="H83" s="81"/>
      <c r="I83" s="81"/>
      <c r="J83" s="81"/>
    </row>
    <row r="84" spans="1:10" ht="18.75">
      <c r="A84" s="81"/>
      <c r="B84" s="81"/>
      <c r="C84" s="81"/>
      <c r="D84" s="81"/>
      <c r="E84" s="81"/>
      <c r="F84" s="81"/>
      <c r="G84" s="81"/>
      <c r="H84" s="81"/>
      <c r="I84" s="81"/>
      <c r="J84" s="81"/>
    </row>
    <row r="85" spans="1:10" ht="18.75">
      <c r="A85" s="81"/>
      <c r="B85" s="81"/>
      <c r="C85" s="81"/>
      <c r="D85" s="81"/>
      <c r="E85" s="81"/>
      <c r="F85" s="81"/>
      <c r="G85" s="81"/>
      <c r="H85" s="81"/>
      <c r="I85" s="81"/>
      <c r="J85" s="81"/>
    </row>
    <row r="86" spans="1:10" ht="18.75">
      <c r="A86" s="81"/>
      <c r="B86" s="81"/>
      <c r="C86" s="81"/>
      <c r="D86" s="81"/>
      <c r="E86" s="81"/>
      <c r="F86" s="81"/>
      <c r="G86" s="81"/>
      <c r="H86" s="81"/>
      <c r="I86" s="81"/>
      <c r="J86" s="81"/>
    </row>
    <row r="87" spans="1:10" ht="18.75">
      <c r="A87" s="81"/>
      <c r="B87" s="81"/>
      <c r="C87" s="81"/>
      <c r="D87" s="81"/>
      <c r="E87" s="81"/>
      <c r="F87" s="81"/>
      <c r="G87" s="81"/>
      <c r="H87" s="81"/>
      <c r="I87" s="81"/>
      <c r="J87" s="81"/>
    </row>
    <row r="88" spans="1:10" ht="18.75">
      <c r="A88" s="81"/>
      <c r="B88" s="81"/>
      <c r="C88" s="81"/>
      <c r="D88" s="81"/>
      <c r="E88" s="81"/>
      <c r="F88" s="81"/>
      <c r="G88" s="81"/>
      <c r="H88" s="81"/>
      <c r="I88" s="81"/>
      <c r="J88" s="81"/>
    </row>
    <row r="89" spans="1:10" ht="18.75">
      <c r="A89" s="81"/>
      <c r="B89" s="81"/>
      <c r="C89" s="81"/>
      <c r="D89" s="81"/>
      <c r="E89" s="81"/>
      <c r="F89" s="81"/>
      <c r="G89" s="81"/>
      <c r="H89" s="81"/>
      <c r="I89" s="81"/>
      <c r="J89" s="81"/>
    </row>
    <row r="90" spans="1:10" ht="18.75">
      <c r="A90" s="81"/>
      <c r="B90" s="81"/>
      <c r="C90" s="81"/>
      <c r="D90" s="81"/>
      <c r="E90" s="81"/>
      <c r="F90" s="81"/>
      <c r="G90" s="81"/>
      <c r="H90" s="81"/>
      <c r="I90" s="81"/>
      <c r="J90" s="81"/>
    </row>
    <row r="91" spans="1:10" ht="18.75">
      <c r="A91" s="81"/>
      <c r="B91" s="81"/>
      <c r="C91" s="81"/>
      <c r="D91" s="81"/>
      <c r="E91" s="81"/>
      <c r="F91" s="81"/>
      <c r="G91" s="81"/>
      <c r="H91" s="81"/>
      <c r="I91" s="81"/>
      <c r="J91" s="81"/>
    </row>
    <row r="92" spans="1:10" ht="18.75">
      <c r="A92" s="81"/>
      <c r="B92" s="81"/>
      <c r="C92" s="81"/>
      <c r="D92" s="81"/>
      <c r="E92" s="81"/>
      <c r="F92" s="81"/>
      <c r="G92" s="81"/>
      <c r="H92" s="81"/>
      <c r="I92" s="81"/>
      <c r="J92" s="81"/>
    </row>
    <row r="93" spans="1:10" ht="18.75">
      <c r="A93" s="81"/>
      <c r="B93" s="81"/>
      <c r="C93" s="81"/>
      <c r="D93" s="81"/>
      <c r="E93" s="81"/>
      <c r="F93" s="81"/>
      <c r="G93" s="81"/>
      <c r="H93" s="81"/>
      <c r="I93" s="81"/>
      <c r="J93" s="81"/>
    </row>
    <row r="94" spans="1:10" ht="18.75">
      <c r="A94" s="81"/>
      <c r="B94" s="81"/>
      <c r="C94" s="81"/>
      <c r="D94" s="81"/>
      <c r="E94" s="81"/>
      <c r="F94" s="81"/>
      <c r="G94" s="81"/>
      <c r="H94" s="81"/>
      <c r="I94" s="81"/>
      <c r="J94" s="81"/>
    </row>
    <row r="95" spans="1:10" ht="18.75">
      <c r="A95" s="81"/>
      <c r="B95" s="81"/>
      <c r="C95" s="81"/>
      <c r="D95" s="81"/>
      <c r="E95" s="81"/>
      <c r="F95" s="81"/>
      <c r="G95" s="81"/>
      <c r="H95" s="81"/>
      <c r="I95" s="81"/>
      <c r="J95" s="81"/>
    </row>
    <row r="96" spans="1:10" ht="18.75">
      <c r="A96" s="81"/>
      <c r="B96" s="81"/>
      <c r="C96" s="81"/>
      <c r="D96" s="81"/>
      <c r="E96" s="81"/>
      <c r="F96" s="81"/>
      <c r="G96" s="81"/>
      <c r="H96" s="81"/>
      <c r="I96" s="81"/>
      <c r="J96" s="81"/>
    </row>
    <row r="97" spans="1:10" ht="18.75">
      <c r="A97" s="81"/>
      <c r="B97" s="81"/>
      <c r="C97" s="81"/>
      <c r="D97" s="81"/>
      <c r="E97" s="81"/>
      <c r="F97" s="81"/>
      <c r="G97" s="81"/>
      <c r="H97" s="81"/>
      <c r="I97" s="81"/>
      <c r="J97" s="81"/>
    </row>
    <row r="98" spans="1:10" ht="18.75">
      <c r="A98" s="81"/>
      <c r="B98" s="81"/>
      <c r="C98" s="81"/>
      <c r="D98" s="81"/>
      <c r="E98" s="81"/>
      <c r="F98" s="81"/>
      <c r="G98" s="81"/>
      <c r="H98" s="81"/>
      <c r="I98" s="81"/>
      <c r="J98" s="81"/>
    </row>
    <row r="99" spans="1:10" ht="18.75">
      <c r="A99" s="81"/>
      <c r="B99" s="81"/>
      <c r="C99" s="81"/>
      <c r="D99" s="81"/>
      <c r="E99" s="81"/>
      <c r="F99" s="81"/>
      <c r="G99" s="81"/>
      <c r="H99" s="81"/>
      <c r="I99" s="81"/>
      <c r="J99" s="81"/>
    </row>
    <row r="100" spans="1:10" ht="18.75">
      <c r="A100" s="81"/>
      <c r="B100" s="81"/>
      <c r="C100" s="81"/>
      <c r="D100" s="81"/>
      <c r="E100" s="81"/>
      <c r="F100" s="81"/>
      <c r="G100" s="81"/>
      <c r="H100" s="81"/>
      <c r="I100" s="81"/>
      <c r="J100" s="81"/>
    </row>
    <row r="101" spans="1:10" ht="18.75">
      <c r="A101" s="81"/>
      <c r="B101" s="81"/>
      <c r="C101" s="81"/>
      <c r="D101" s="81"/>
      <c r="E101" s="81"/>
      <c r="F101" s="81"/>
      <c r="G101" s="81"/>
      <c r="H101" s="81"/>
      <c r="I101" s="81"/>
      <c r="J101" s="81"/>
    </row>
    <row r="102" spans="1:10" ht="18.75">
      <c r="A102" s="81"/>
      <c r="B102" s="81"/>
      <c r="C102" s="81"/>
      <c r="D102" s="81"/>
      <c r="E102" s="81"/>
      <c r="F102" s="81"/>
      <c r="G102" s="81"/>
      <c r="H102" s="81"/>
      <c r="I102" s="81"/>
      <c r="J102" s="81"/>
    </row>
    <row r="103" spans="1:10" ht="18.75">
      <c r="A103" s="81"/>
      <c r="B103" s="81"/>
      <c r="C103" s="81"/>
      <c r="D103" s="81"/>
      <c r="E103" s="81"/>
      <c r="F103" s="81"/>
      <c r="G103" s="81"/>
      <c r="H103" s="81"/>
      <c r="I103" s="81"/>
      <c r="J103" s="81"/>
    </row>
    <row r="104" spans="1:10" ht="18.75">
      <c r="A104" s="81"/>
      <c r="B104" s="81"/>
      <c r="C104" s="81"/>
      <c r="D104" s="81"/>
      <c r="E104" s="81"/>
      <c r="F104" s="81"/>
      <c r="G104" s="81"/>
      <c r="H104" s="81"/>
      <c r="I104" s="81"/>
      <c r="J104" s="81"/>
    </row>
    <row r="105" spans="1:10" ht="18.75">
      <c r="A105" s="81"/>
      <c r="B105" s="81"/>
      <c r="C105" s="81"/>
      <c r="D105" s="81"/>
      <c r="E105" s="81"/>
      <c r="F105" s="81"/>
      <c r="G105" s="81"/>
      <c r="H105" s="81"/>
      <c r="I105" s="81"/>
      <c r="J105" s="81"/>
    </row>
    <row r="106" spans="1:10" ht="18.75">
      <c r="A106" s="81"/>
      <c r="B106" s="81"/>
      <c r="C106" s="81"/>
      <c r="D106" s="81"/>
      <c r="E106" s="81"/>
      <c r="F106" s="81"/>
      <c r="G106" s="81"/>
      <c r="H106" s="81"/>
      <c r="I106" s="81"/>
      <c r="J106" s="81"/>
    </row>
    <row r="107" spans="1:10" ht="18.75">
      <c r="A107" s="81"/>
      <c r="B107" s="81"/>
      <c r="C107" s="81"/>
      <c r="D107" s="81"/>
      <c r="E107" s="81"/>
      <c r="F107" s="81"/>
      <c r="G107" s="81"/>
      <c r="H107" s="81"/>
      <c r="I107" s="81"/>
      <c r="J107" s="81"/>
    </row>
    <row r="108" spans="1:10" ht="18.75">
      <c r="A108" s="81"/>
      <c r="B108" s="81"/>
      <c r="C108" s="81"/>
      <c r="D108" s="81"/>
      <c r="E108" s="81"/>
      <c r="F108" s="81"/>
      <c r="G108" s="81"/>
      <c r="H108" s="81"/>
      <c r="I108" s="81"/>
      <c r="J108" s="81"/>
    </row>
    <row r="109" spans="1:10" ht="18.75">
      <c r="A109" s="81"/>
      <c r="B109" s="81"/>
      <c r="C109" s="81"/>
      <c r="D109" s="81"/>
      <c r="E109" s="81"/>
      <c r="F109" s="81"/>
      <c r="G109" s="81"/>
      <c r="H109" s="81"/>
      <c r="I109" s="81"/>
      <c r="J109" s="81"/>
    </row>
    <row r="110" spans="1:10" ht="18.75">
      <c r="A110" s="81"/>
      <c r="B110" s="81"/>
      <c r="C110" s="81"/>
      <c r="D110" s="81"/>
      <c r="E110" s="81"/>
      <c r="F110" s="81"/>
      <c r="G110" s="81"/>
      <c r="H110" s="81"/>
      <c r="I110" s="81"/>
      <c r="J110" s="81"/>
    </row>
    <row r="111" spans="1:10" ht="18.75">
      <c r="A111" s="81"/>
      <c r="B111" s="81"/>
      <c r="C111" s="81"/>
      <c r="D111" s="81"/>
      <c r="E111" s="81"/>
      <c r="F111" s="81"/>
      <c r="G111" s="81"/>
      <c r="H111" s="81"/>
      <c r="I111" s="81"/>
      <c r="J111" s="81"/>
    </row>
    <row r="112" spans="1:10" ht="18.75">
      <c r="A112" s="81"/>
      <c r="B112" s="81"/>
      <c r="C112" s="81"/>
      <c r="D112" s="81"/>
      <c r="E112" s="81"/>
      <c r="F112" s="81"/>
      <c r="G112" s="81"/>
      <c r="H112" s="81"/>
      <c r="I112" s="81"/>
      <c r="J112" s="81"/>
    </row>
    <row r="113" spans="1:10" ht="18.75">
      <c r="A113" s="81"/>
      <c r="B113" s="81"/>
      <c r="C113" s="81"/>
      <c r="D113" s="81"/>
      <c r="E113" s="81"/>
      <c r="F113" s="81"/>
      <c r="G113" s="81"/>
      <c r="H113" s="81"/>
      <c r="I113" s="81"/>
      <c r="J113" s="81"/>
    </row>
    <row r="114" spans="1:10" ht="18.75">
      <c r="A114" s="81"/>
      <c r="B114" s="81"/>
      <c r="C114" s="81"/>
      <c r="D114" s="81"/>
      <c r="E114" s="81"/>
      <c r="F114" s="81"/>
      <c r="G114" s="81"/>
      <c r="H114" s="81"/>
      <c r="I114" s="81"/>
      <c r="J114" s="81"/>
    </row>
    <row r="115" spans="1:10" ht="18.75">
      <c r="A115" s="81"/>
      <c r="B115" s="81"/>
      <c r="C115" s="81"/>
      <c r="D115" s="81"/>
      <c r="E115" s="81"/>
      <c r="F115" s="81"/>
      <c r="G115" s="81"/>
      <c r="H115" s="81"/>
      <c r="I115" s="81"/>
      <c r="J115" s="81"/>
    </row>
    <row r="116" spans="1:10" ht="18.75">
      <c r="A116" s="81"/>
      <c r="B116" s="81"/>
      <c r="C116" s="81"/>
      <c r="D116" s="81"/>
      <c r="E116" s="81"/>
      <c r="F116" s="81"/>
      <c r="G116" s="81"/>
      <c r="H116" s="81"/>
      <c r="I116" s="81"/>
      <c r="J116" s="81"/>
    </row>
    <row r="117" spans="1:10" ht="18.75">
      <c r="A117" s="81"/>
      <c r="B117" s="81"/>
      <c r="C117" s="81"/>
      <c r="D117" s="81"/>
      <c r="E117" s="81"/>
      <c r="F117" s="81"/>
      <c r="G117" s="81"/>
      <c r="H117" s="81"/>
      <c r="I117" s="81"/>
      <c r="J117" s="81"/>
    </row>
    <row r="118" spans="1:10" ht="18.75">
      <c r="A118" s="81"/>
      <c r="B118" s="81"/>
      <c r="C118" s="81"/>
      <c r="D118" s="81"/>
      <c r="E118" s="81"/>
      <c r="F118" s="81"/>
      <c r="G118" s="81"/>
      <c r="H118" s="81"/>
      <c r="I118" s="81"/>
      <c r="J118" s="81"/>
    </row>
    <row r="119" spans="1:10" ht="18.75">
      <c r="A119" s="81"/>
      <c r="B119" s="81"/>
      <c r="C119" s="81"/>
      <c r="D119" s="81"/>
      <c r="E119" s="81"/>
      <c r="F119" s="81"/>
      <c r="G119" s="81"/>
      <c r="H119" s="81"/>
      <c r="I119" s="81"/>
      <c r="J119" s="81"/>
    </row>
    <row r="120" spans="1:10" ht="18.75">
      <c r="A120" s="81"/>
      <c r="B120" s="81"/>
      <c r="C120" s="81"/>
      <c r="D120" s="81"/>
      <c r="E120" s="81"/>
      <c r="F120" s="81"/>
      <c r="G120" s="81"/>
      <c r="H120" s="81"/>
      <c r="I120" s="81"/>
      <c r="J120" s="81"/>
    </row>
    <row r="121" spans="1:10" ht="18.75">
      <c r="A121" s="81"/>
      <c r="B121" s="81"/>
      <c r="C121" s="81"/>
      <c r="D121" s="81"/>
      <c r="E121" s="81"/>
      <c r="F121" s="81"/>
      <c r="G121" s="81"/>
      <c r="H121" s="81"/>
      <c r="I121" s="81"/>
      <c r="J121" s="81"/>
    </row>
    <row r="122" spans="1:10" ht="18.75">
      <c r="A122" s="81"/>
      <c r="B122" s="81"/>
      <c r="C122" s="81"/>
      <c r="D122" s="81"/>
      <c r="E122" s="81"/>
      <c r="F122" s="81"/>
      <c r="G122" s="81"/>
      <c r="H122" s="81"/>
      <c r="I122" s="81"/>
      <c r="J122" s="81"/>
    </row>
    <row r="123" spans="1:10" ht="18.75">
      <c r="A123" s="81"/>
      <c r="B123" s="81"/>
      <c r="C123" s="81"/>
      <c r="D123" s="81"/>
      <c r="E123" s="81"/>
      <c r="F123" s="81"/>
      <c r="G123" s="81"/>
      <c r="H123" s="81"/>
      <c r="I123" s="81"/>
      <c r="J123" s="81"/>
    </row>
    <row r="124" spans="1:10" ht="18.75">
      <c r="A124" s="81"/>
      <c r="B124" s="81"/>
      <c r="C124" s="81"/>
      <c r="D124" s="81"/>
      <c r="E124" s="81"/>
      <c r="F124" s="81"/>
      <c r="G124" s="81"/>
      <c r="H124" s="81"/>
      <c r="I124" s="81"/>
      <c r="J124" s="81"/>
    </row>
    <row r="125" spans="1:10" ht="18.75">
      <c r="A125" s="81"/>
      <c r="B125" s="81"/>
      <c r="C125" s="81"/>
      <c r="D125" s="81"/>
      <c r="E125" s="81"/>
      <c r="F125" s="81"/>
      <c r="G125" s="81"/>
      <c r="H125" s="81"/>
      <c r="I125" s="81"/>
      <c r="J125" s="81"/>
    </row>
    <row r="126" spans="1:10" ht="18.75">
      <c r="A126" s="81"/>
      <c r="B126" s="81"/>
      <c r="C126" s="81"/>
      <c r="D126" s="81"/>
      <c r="E126" s="81"/>
      <c r="F126" s="81"/>
      <c r="G126" s="81"/>
      <c r="H126" s="81"/>
      <c r="I126" s="81"/>
      <c r="J126" s="81"/>
    </row>
    <row r="127" spans="1:10" ht="18.75">
      <c r="A127" s="81"/>
      <c r="B127" s="81"/>
      <c r="C127" s="81"/>
      <c r="D127" s="81"/>
      <c r="E127" s="81"/>
      <c r="F127" s="81"/>
      <c r="G127" s="81"/>
      <c r="H127" s="81"/>
      <c r="I127" s="81"/>
      <c r="J127" s="81"/>
    </row>
    <row r="128" spans="1:10" ht="18.75">
      <c r="A128" s="81"/>
      <c r="B128" s="81"/>
      <c r="C128" s="81"/>
      <c r="D128" s="81"/>
      <c r="E128" s="81"/>
      <c r="F128" s="81"/>
      <c r="G128" s="81"/>
      <c r="H128" s="81"/>
      <c r="I128" s="81"/>
      <c r="J128" s="81"/>
    </row>
    <row r="129" spans="1:10" ht="18.75">
      <c r="A129" s="81"/>
      <c r="B129" s="81"/>
      <c r="C129" s="81"/>
      <c r="D129" s="81"/>
      <c r="E129" s="81"/>
      <c r="F129" s="81"/>
      <c r="G129" s="81"/>
      <c r="H129" s="81"/>
      <c r="I129" s="81"/>
      <c r="J129" s="81"/>
    </row>
    <row r="130" spans="1:10" ht="18.75">
      <c r="A130" s="81"/>
      <c r="B130" s="81"/>
      <c r="C130" s="81"/>
      <c r="D130" s="81"/>
      <c r="E130" s="81"/>
      <c r="F130" s="81"/>
      <c r="G130" s="81"/>
      <c r="H130" s="81"/>
      <c r="I130" s="81"/>
      <c r="J130" s="81"/>
    </row>
    <row r="131" spans="1:10" ht="18.75">
      <c r="A131" s="81"/>
      <c r="B131" s="81"/>
      <c r="C131" s="81"/>
      <c r="D131" s="81"/>
      <c r="E131" s="81"/>
      <c r="F131" s="81"/>
      <c r="G131" s="81"/>
      <c r="H131" s="81"/>
      <c r="I131" s="81"/>
      <c r="J131" s="81"/>
    </row>
    <row r="132" spans="1:10" ht="18.75">
      <c r="A132" s="81"/>
      <c r="B132" s="81"/>
      <c r="C132" s="81"/>
      <c r="D132" s="81"/>
      <c r="E132" s="81"/>
      <c r="F132" s="81"/>
      <c r="G132" s="81"/>
      <c r="H132" s="81"/>
      <c r="I132" s="81"/>
      <c r="J132" s="81"/>
    </row>
    <row r="133" spans="1:10" ht="18.75">
      <c r="A133" s="81"/>
      <c r="B133" s="81"/>
      <c r="C133" s="81"/>
      <c r="D133" s="81"/>
      <c r="E133" s="81"/>
      <c r="F133" s="81"/>
      <c r="G133" s="81"/>
      <c r="H133" s="81"/>
      <c r="I133" s="81"/>
      <c r="J133" s="81"/>
    </row>
    <row r="134" spans="1:10" ht="18.75">
      <c r="A134" s="81"/>
      <c r="B134" s="81"/>
      <c r="C134" s="81"/>
      <c r="D134" s="81"/>
      <c r="E134" s="81"/>
      <c r="F134" s="81"/>
      <c r="G134" s="81"/>
      <c r="H134" s="81"/>
      <c r="I134" s="81"/>
      <c r="J134" s="81"/>
    </row>
    <row r="135" spans="1:10" ht="18.75">
      <c r="A135" s="81"/>
      <c r="B135" s="81"/>
      <c r="C135" s="81"/>
      <c r="D135" s="81"/>
      <c r="E135" s="81"/>
      <c r="F135" s="81"/>
      <c r="G135" s="81"/>
      <c r="H135" s="81"/>
      <c r="I135" s="81"/>
      <c r="J135" s="81"/>
    </row>
    <row r="136" spans="1:10" ht="18.75">
      <c r="A136" s="81"/>
      <c r="B136" s="81"/>
      <c r="C136" s="81"/>
      <c r="D136" s="81"/>
      <c r="E136" s="81"/>
      <c r="F136" s="81"/>
      <c r="G136" s="81"/>
      <c r="H136" s="81"/>
      <c r="I136" s="81"/>
      <c r="J136" s="81"/>
    </row>
    <row r="137" spans="1:10" ht="18.75">
      <c r="A137" s="81"/>
      <c r="B137" s="81"/>
      <c r="C137" s="81"/>
      <c r="D137" s="81"/>
      <c r="E137" s="81"/>
      <c r="F137" s="81"/>
      <c r="G137" s="81"/>
      <c r="H137" s="81"/>
      <c r="I137" s="81"/>
      <c r="J137" s="81"/>
    </row>
    <row r="138" spans="1:10" ht="18.75">
      <c r="A138" s="81"/>
      <c r="B138" s="81"/>
      <c r="C138" s="81"/>
      <c r="D138" s="81"/>
      <c r="E138" s="81"/>
      <c r="F138" s="81"/>
      <c r="G138" s="81"/>
      <c r="H138" s="81"/>
      <c r="I138" s="81"/>
      <c r="J138" s="81"/>
    </row>
    <row r="139" spans="1:10" ht="18.75">
      <c r="A139" s="81"/>
      <c r="B139" s="81"/>
      <c r="C139" s="81"/>
      <c r="D139" s="81"/>
      <c r="E139" s="81"/>
      <c r="F139" s="81"/>
      <c r="G139" s="81"/>
      <c r="H139" s="81"/>
      <c r="I139" s="81"/>
      <c r="J139" s="81"/>
    </row>
    <row r="140" spans="1:10" ht="18.75">
      <c r="A140" s="81"/>
      <c r="B140" s="81"/>
      <c r="C140" s="81"/>
      <c r="D140" s="81"/>
      <c r="E140" s="81"/>
      <c r="F140" s="81"/>
      <c r="G140" s="81"/>
      <c r="H140" s="81"/>
      <c r="I140" s="81"/>
      <c r="J140" s="81"/>
    </row>
    <row r="141" spans="1:10" ht="18.75">
      <c r="A141" s="81"/>
      <c r="B141" s="81"/>
      <c r="C141" s="81"/>
      <c r="D141" s="81"/>
      <c r="E141" s="81"/>
      <c r="F141" s="81"/>
      <c r="G141" s="81"/>
      <c r="H141" s="81"/>
      <c r="I141" s="81"/>
      <c r="J141" s="81"/>
    </row>
    <row r="142" spans="1:10" ht="18.75">
      <c r="A142" s="81"/>
      <c r="B142" s="81"/>
      <c r="C142" s="81"/>
      <c r="D142" s="81"/>
      <c r="E142" s="81"/>
      <c r="F142" s="81"/>
      <c r="G142" s="81"/>
      <c r="H142" s="81"/>
      <c r="I142" s="81"/>
      <c r="J142" s="81"/>
    </row>
    <row r="143" spans="1:10" ht="18.75">
      <c r="A143" s="81"/>
      <c r="B143" s="81"/>
      <c r="C143" s="81"/>
      <c r="D143" s="81"/>
      <c r="E143" s="81"/>
      <c r="F143" s="81"/>
      <c r="G143" s="81"/>
      <c r="H143" s="81"/>
      <c r="I143" s="81"/>
      <c r="J143" s="81"/>
    </row>
    <row r="144" spans="1:10" ht="18.75">
      <c r="A144" s="81"/>
      <c r="B144" s="81"/>
      <c r="C144" s="81"/>
      <c r="D144" s="81"/>
      <c r="E144" s="81"/>
      <c r="F144" s="81"/>
      <c r="G144" s="81"/>
      <c r="H144" s="81"/>
      <c r="I144" s="81"/>
      <c r="J144" s="81"/>
    </row>
    <row r="145" spans="1:10" ht="18.75">
      <c r="A145" s="81"/>
      <c r="B145" s="81"/>
      <c r="C145" s="81"/>
      <c r="D145" s="81"/>
      <c r="E145" s="81"/>
      <c r="F145" s="81"/>
      <c r="G145" s="81"/>
      <c r="H145" s="81"/>
      <c r="I145" s="81"/>
      <c r="J145" s="81"/>
    </row>
    <row r="146" spans="1:10" ht="18.75">
      <c r="A146" s="81"/>
      <c r="B146" s="81"/>
      <c r="C146" s="81"/>
      <c r="D146" s="81"/>
      <c r="E146" s="81"/>
      <c r="F146" s="81"/>
      <c r="G146" s="81"/>
      <c r="H146" s="81"/>
      <c r="I146" s="81"/>
      <c r="J146" s="81"/>
    </row>
    <row r="147" spans="1:10" ht="18.75">
      <c r="A147" s="81"/>
      <c r="B147" s="81"/>
      <c r="C147" s="81"/>
      <c r="D147" s="81"/>
      <c r="E147" s="81"/>
      <c r="F147" s="81"/>
      <c r="G147" s="81"/>
      <c r="H147" s="81"/>
      <c r="I147" s="81"/>
      <c r="J147" s="81"/>
    </row>
    <row r="148" spans="1:10" ht="18.75">
      <c r="A148" s="81"/>
      <c r="B148" s="81"/>
      <c r="C148" s="81"/>
      <c r="D148" s="81"/>
      <c r="E148" s="81"/>
      <c r="F148" s="81"/>
      <c r="G148" s="81"/>
      <c r="H148" s="81"/>
      <c r="I148" s="81"/>
      <c r="J148" s="81"/>
    </row>
    <row r="149" spans="1:10" ht="18.75">
      <c r="A149" s="81"/>
      <c r="B149" s="81"/>
      <c r="C149" s="81"/>
      <c r="D149" s="81"/>
      <c r="E149" s="81"/>
      <c r="F149" s="81"/>
      <c r="G149" s="81"/>
      <c r="H149" s="81"/>
      <c r="I149" s="81"/>
      <c r="J149" s="81"/>
    </row>
    <row r="150" spans="1:10" ht="18.75">
      <c r="A150" s="81"/>
      <c r="B150" s="81"/>
      <c r="C150" s="81"/>
      <c r="D150" s="81"/>
      <c r="E150" s="81"/>
      <c r="F150" s="81"/>
      <c r="G150" s="81"/>
      <c r="H150" s="81"/>
      <c r="I150" s="81"/>
      <c r="J150" s="81"/>
    </row>
    <row r="151" spans="1:10" ht="18.75">
      <c r="A151" s="81"/>
      <c r="B151" s="81"/>
      <c r="C151" s="81"/>
      <c r="D151" s="81"/>
      <c r="E151" s="81"/>
      <c r="F151" s="81"/>
      <c r="G151" s="81"/>
      <c r="H151" s="81"/>
      <c r="I151" s="81"/>
      <c r="J151" s="81"/>
    </row>
    <row r="152" spans="1:10" ht="18.75">
      <c r="A152" s="81"/>
      <c r="B152" s="81"/>
      <c r="C152" s="81"/>
      <c r="D152" s="81"/>
      <c r="E152" s="81"/>
      <c r="F152" s="81"/>
      <c r="G152" s="81"/>
      <c r="H152" s="81"/>
      <c r="I152" s="81"/>
      <c r="J152" s="81"/>
    </row>
    <row r="153" spans="1:10" ht="18.75">
      <c r="A153" s="81"/>
      <c r="B153" s="81"/>
      <c r="C153" s="81"/>
      <c r="D153" s="81"/>
      <c r="E153" s="81"/>
      <c r="F153" s="81"/>
      <c r="G153" s="81"/>
      <c r="H153" s="81"/>
      <c r="I153" s="81"/>
      <c r="J153" s="81"/>
    </row>
    <row r="154" spans="1:10" ht="18.75">
      <c r="A154" s="81"/>
      <c r="B154" s="81"/>
      <c r="C154" s="81"/>
      <c r="D154" s="81"/>
      <c r="E154" s="81"/>
      <c r="F154" s="81"/>
      <c r="G154" s="81"/>
      <c r="H154" s="81"/>
      <c r="I154" s="81"/>
      <c r="J154" s="81"/>
    </row>
    <row r="155" spans="1:10" ht="18.75">
      <c r="A155" s="81"/>
      <c r="B155" s="81"/>
      <c r="C155" s="81"/>
      <c r="D155" s="81"/>
      <c r="E155" s="81"/>
      <c r="F155" s="81"/>
      <c r="G155" s="81"/>
      <c r="H155" s="81"/>
      <c r="I155" s="81"/>
      <c r="J155" s="81"/>
    </row>
    <row r="156" spans="1:10" ht="18.75">
      <c r="A156" s="81"/>
      <c r="B156" s="81"/>
      <c r="C156" s="81"/>
      <c r="D156" s="81"/>
      <c r="E156" s="81"/>
      <c r="F156" s="81"/>
      <c r="G156" s="81"/>
      <c r="H156" s="81"/>
      <c r="I156" s="81"/>
      <c r="J156" s="81"/>
    </row>
    <row r="157" spans="1:10" ht="18.75">
      <c r="A157" s="81"/>
      <c r="B157" s="81"/>
      <c r="C157" s="81"/>
      <c r="D157" s="81"/>
      <c r="E157" s="81"/>
      <c r="F157" s="81"/>
      <c r="G157" s="81"/>
      <c r="H157" s="81"/>
      <c r="I157" s="81"/>
      <c r="J157" s="81"/>
    </row>
    <row r="158" spans="1:10" ht="18.75">
      <c r="A158" s="81"/>
      <c r="B158" s="81"/>
      <c r="C158" s="81"/>
      <c r="D158" s="81"/>
      <c r="E158" s="81"/>
      <c r="F158" s="81"/>
      <c r="G158" s="81"/>
      <c r="H158" s="81"/>
      <c r="I158" s="81"/>
      <c r="J158" s="81"/>
    </row>
    <row r="159" spans="1:10" ht="18.75">
      <c r="A159" s="81"/>
      <c r="B159" s="81"/>
      <c r="C159" s="81"/>
      <c r="D159" s="81"/>
      <c r="E159" s="81"/>
      <c r="F159" s="81"/>
      <c r="G159" s="81"/>
      <c r="H159" s="81"/>
      <c r="I159" s="81"/>
      <c r="J159" s="81"/>
    </row>
    <row r="160" spans="1:10" ht="18.75">
      <c r="A160" s="81"/>
      <c r="B160" s="81"/>
      <c r="C160" s="81"/>
      <c r="D160" s="81"/>
      <c r="E160" s="81"/>
      <c r="F160" s="81"/>
      <c r="G160" s="81"/>
      <c r="H160" s="81"/>
      <c r="I160" s="81"/>
      <c r="J160" s="81"/>
    </row>
    <row r="161" spans="1:10" ht="18.75">
      <c r="A161" s="81"/>
      <c r="B161" s="81"/>
      <c r="C161" s="81"/>
      <c r="D161" s="81"/>
      <c r="E161" s="81"/>
      <c r="F161" s="81"/>
      <c r="G161" s="81"/>
      <c r="H161" s="81"/>
      <c r="I161" s="81"/>
      <c r="J161" s="81"/>
    </row>
    <row r="162" spans="1:10" ht="18.75">
      <c r="A162" s="81"/>
      <c r="B162" s="81"/>
      <c r="C162" s="81"/>
      <c r="D162" s="81"/>
      <c r="E162" s="81"/>
      <c r="F162" s="81"/>
      <c r="G162" s="81"/>
      <c r="H162" s="81"/>
      <c r="I162" s="81"/>
      <c r="J162" s="81"/>
    </row>
    <row r="163" spans="1:10" ht="18.75">
      <c r="A163" s="81"/>
      <c r="B163" s="81"/>
      <c r="C163" s="81"/>
      <c r="D163" s="81"/>
      <c r="E163" s="81"/>
      <c r="F163" s="81"/>
      <c r="G163" s="81"/>
      <c r="H163" s="81"/>
      <c r="I163" s="81"/>
      <c r="J163" s="81"/>
    </row>
    <row r="164" spans="1:10" ht="18.75">
      <c r="A164" s="81"/>
      <c r="B164" s="81"/>
      <c r="C164" s="81"/>
      <c r="D164" s="81"/>
      <c r="E164" s="81"/>
      <c r="F164" s="81"/>
      <c r="G164" s="81"/>
      <c r="H164" s="81"/>
      <c r="I164" s="81"/>
      <c r="J164" s="81"/>
    </row>
    <row r="165" spans="1:10" ht="18.75">
      <c r="A165" s="81"/>
      <c r="B165" s="81"/>
      <c r="C165" s="81"/>
      <c r="D165" s="81"/>
      <c r="E165" s="81"/>
      <c r="F165" s="81"/>
      <c r="G165" s="81"/>
      <c r="H165" s="81"/>
      <c r="I165" s="81"/>
      <c r="J165" s="81"/>
    </row>
    <row r="166" spans="1:10" ht="18.75">
      <c r="A166" s="81"/>
      <c r="B166" s="81"/>
      <c r="C166" s="81"/>
      <c r="D166" s="81"/>
      <c r="E166" s="81"/>
      <c r="F166" s="81"/>
      <c r="G166" s="81"/>
      <c r="H166" s="81"/>
      <c r="I166" s="81"/>
      <c r="J166" s="81"/>
    </row>
    <row r="167" spans="1:10" ht="18.75">
      <c r="A167" s="81"/>
      <c r="B167" s="81"/>
      <c r="C167" s="81"/>
      <c r="D167" s="81"/>
      <c r="E167" s="81"/>
      <c r="F167" s="81"/>
      <c r="G167" s="81"/>
      <c r="H167" s="81"/>
      <c r="I167" s="81"/>
      <c r="J167" s="81"/>
    </row>
    <row r="168" spans="1:10" ht="18.75">
      <c r="A168" s="81"/>
      <c r="B168" s="81"/>
      <c r="C168" s="81"/>
      <c r="D168" s="81"/>
      <c r="E168" s="81"/>
      <c r="F168" s="81"/>
      <c r="G168" s="81"/>
      <c r="H168" s="81"/>
      <c r="I168" s="81"/>
      <c r="J168" s="81"/>
    </row>
    <row r="169" spans="1:10" ht="18.75">
      <c r="A169" s="81"/>
      <c r="B169" s="81"/>
      <c r="C169" s="81"/>
      <c r="D169" s="81"/>
      <c r="E169" s="81"/>
      <c r="F169" s="81"/>
      <c r="G169" s="81"/>
      <c r="H169" s="81"/>
      <c r="I169" s="81"/>
      <c r="J169" s="81"/>
    </row>
    <row r="170" spans="1:10" ht="18.75">
      <c r="A170" s="81"/>
      <c r="B170" s="81"/>
      <c r="C170" s="81"/>
      <c r="D170" s="81"/>
      <c r="E170" s="81"/>
      <c r="F170" s="81"/>
      <c r="G170" s="81"/>
      <c r="H170" s="81"/>
      <c r="I170" s="81"/>
      <c r="J170" s="81"/>
    </row>
    <row r="171" spans="1:10" ht="18.75">
      <c r="A171" s="81"/>
      <c r="B171" s="81"/>
      <c r="C171" s="81"/>
      <c r="D171" s="81"/>
      <c r="E171" s="81"/>
      <c r="F171" s="81"/>
      <c r="G171" s="81"/>
      <c r="H171" s="81"/>
      <c r="I171" s="81"/>
      <c r="J171" s="81"/>
    </row>
    <row r="172" spans="1:10" ht="18.75">
      <c r="A172" s="81"/>
      <c r="B172" s="81"/>
      <c r="C172" s="81"/>
      <c r="D172" s="81"/>
      <c r="E172" s="81"/>
      <c r="F172" s="81"/>
      <c r="G172" s="81"/>
      <c r="H172" s="81"/>
      <c r="I172" s="81"/>
      <c r="J172" s="81"/>
    </row>
    <row r="173" spans="1:10" ht="18.75">
      <c r="A173" s="81"/>
      <c r="B173" s="81"/>
      <c r="C173" s="81"/>
      <c r="D173" s="81"/>
      <c r="E173" s="81"/>
      <c r="F173" s="81"/>
      <c r="G173" s="81"/>
      <c r="H173" s="81"/>
      <c r="I173" s="81"/>
      <c r="J173" s="81"/>
    </row>
    <row r="174" spans="1:10" ht="18.75">
      <c r="A174" s="81"/>
      <c r="B174" s="81"/>
      <c r="C174" s="81"/>
      <c r="D174" s="81"/>
      <c r="E174" s="81"/>
      <c r="F174" s="81"/>
      <c r="G174" s="81"/>
      <c r="H174" s="81"/>
      <c r="I174" s="81"/>
      <c r="J174" s="81"/>
    </row>
    <row r="175" spans="1:10" ht="18.75">
      <c r="A175" s="81"/>
      <c r="B175" s="81"/>
      <c r="C175" s="81"/>
      <c r="D175" s="81"/>
      <c r="E175" s="81"/>
      <c r="F175" s="81"/>
      <c r="G175" s="81"/>
      <c r="H175" s="81"/>
      <c r="I175" s="81"/>
      <c r="J175" s="81"/>
    </row>
    <row r="176" spans="1:10" ht="18.75">
      <c r="A176" s="81"/>
      <c r="B176" s="81"/>
      <c r="C176" s="81"/>
      <c r="D176" s="81"/>
      <c r="E176" s="81"/>
      <c r="F176" s="81"/>
      <c r="G176" s="81"/>
      <c r="H176" s="81"/>
      <c r="I176" s="81"/>
      <c r="J176" s="81"/>
    </row>
    <row r="177" spans="1:10" ht="18.75">
      <c r="A177" s="81"/>
      <c r="B177" s="81"/>
      <c r="C177" s="81"/>
      <c r="D177" s="81"/>
      <c r="E177" s="81"/>
      <c r="F177" s="81"/>
      <c r="G177" s="81"/>
      <c r="H177" s="81"/>
      <c r="I177" s="81"/>
      <c r="J177" s="81"/>
    </row>
    <row r="178" spans="1:10" ht="18.75">
      <c r="A178" s="81"/>
      <c r="B178" s="81"/>
      <c r="C178" s="81"/>
      <c r="D178" s="81"/>
      <c r="E178" s="81"/>
      <c r="F178" s="81"/>
      <c r="G178" s="81"/>
      <c r="H178" s="81"/>
      <c r="I178" s="81"/>
      <c r="J178" s="81"/>
    </row>
    <row r="179" spans="1:10" ht="18.75">
      <c r="A179" s="81"/>
      <c r="B179" s="81"/>
      <c r="C179" s="81"/>
      <c r="D179" s="81"/>
      <c r="E179" s="81"/>
      <c r="F179" s="81"/>
      <c r="G179" s="81"/>
      <c r="H179" s="81"/>
      <c r="I179" s="81"/>
      <c r="J179" s="81"/>
    </row>
    <row r="180" spans="1:10" ht="18.75">
      <c r="A180" s="81"/>
      <c r="B180" s="81"/>
      <c r="C180" s="81"/>
      <c r="D180" s="81"/>
      <c r="E180" s="81"/>
      <c r="F180" s="81"/>
      <c r="G180" s="81"/>
      <c r="H180" s="81"/>
      <c r="I180" s="81"/>
      <c r="J180" s="81"/>
    </row>
    <row r="181" spans="1:10" ht="18.75">
      <c r="A181" s="81"/>
      <c r="B181" s="81"/>
      <c r="C181" s="81"/>
      <c r="D181" s="81"/>
      <c r="E181" s="81"/>
      <c r="F181" s="81"/>
      <c r="G181" s="81"/>
      <c r="H181" s="81"/>
      <c r="I181" s="81"/>
      <c r="J181" s="81"/>
    </row>
    <row r="182" spans="1:10" ht="18.75">
      <c r="A182" s="81"/>
      <c r="B182" s="81"/>
      <c r="C182" s="81"/>
      <c r="D182" s="81"/>
      <c r="E182" s="81"/>
      <c r="F182" s="81"/>
      <c r="G182" s="81"/>
      <c r="H182" s="81"/>
      <c r="I182" s="81"/>
      <c r="J182" s="81"/>
    </row>
    <row r="183" spans="1:10" ht="18.75">
      <c r="A183" s="81"/>
      <c r="B183" s="81"/>
      <c r="C183" s="81"/>
      <c r="D183" s="81"/>
      <c r="E183" s="81"/>
      <c r="F183" s="81"/>
      <c r="G183" s="81"/>
      <c r="H183" s="81"/>
      <c r="I183" s="81"/>
      <c r="J183" s="81"/>
    </row>
    <row r="184" spans="1:10" ht="18.75">
      <c r="A184" s="81"/>
      <c r="B184" s="81"/>
      <c r="C184" s="81"/>
      <c r="D184" s="81"/>
      <c r="E184" s="81"/>
      <c r="F184" s="81"/>
      <c r="G184" s="81"/>
      <c r="H184" s="81"/>
      <c r="I184" s="81"/>
      <c r="J184" s="81"/>
    </row>
    <row r="185" spans="1:10" ht="18.75">
      <c r="A185" s="81"/>
      <c r="B185" s="81"/>
      <c r="C185" s="81"/>
      <c r="D185" s="81"/>
      <c r="E185" s="81"/>
      <c r="F185" s="81"/>
      <c r="G185" s="81"/>
      <c r="H185" s="81"/>
      <c r="I185" s="81"/>
      <c r="J185" s="81"/>
    </row>
    <row r="186" spans="1:10" ht="18.75">
      <c r="A186" s="81"/>
      <c r="B186" s="81"/>
      <c r="C186" s="81"/>
      <c r="D186" s="81"/>
      <c r="E186" s="81"/>
      <c r="F186" s="81"/>
      <c r="G186" s="81"/>
      <c r="H186" s="81"/>
      <c r="I186" s="81"/>
      <c r="J186" s="81"/>
    </row>
    <row r="187" spans="1:10" ht="18.75">
      <c r="A187" s="81"/>
      <c r="B187" s="81"/>
      <c r="C187" s="81"/>
      <c r="D187" s="81"/>
      <c r="E187" s="81"/>
      <c r="F187" s="81"/>
      <c r="G187" s="81"/>
      <c r="H187" s="81"/>
      <c r="I187" s="81"/>
      <c r="J187" s="81"/>
    </row>
    <row r="188" spans="1:10" ht="18.75">
      <c r="A188" s="81"/>
      <c r="B188" s="81"/>
      <c r="C188" s="81"/>
      <c r="D188" s="81"/>
      <c r="E188" s="81"/>
      <c r="F188" s="81"/>
      <c r="G188" s="81"/>
      <c r="H188" s="81"/>
      <c r="I188" s="81"/>
      <c r="J188" s="81"/>
    </row>
    <row r="189" spans="1:10" ht="18.75">
      <c r="A189" s="81"/>
      <c r="B189" s="81"/>
      <c r="C189" s="81"/>
      <c r="D189" s="81"/>
      <c r="E189" s="81"/>
      <c r="F189" s="81"/>
      <c r="G189" s="81"/>
      <c r="H189" s="81"/>
      <c r="I189" s="81"/>
      <c r="J189" s="81"/>
    </row>
    <row r="190" spans="1:10" ht="18.75">
      <c r="A190" s="81"/>
      <c r="B190" s="81"/>
      <c r="C190" s="81"/>
      <c r="D190" s="81"/>
      <c r="E190" s="81"/>
      <c r="F190" s="81"/>
      <c r="G190" s="81"/>
      <c r="H190" s="81"/>
      <c r="I190" s="81"/>
      <c r="J190" s="81"/>
    </row>
    <row r="191" spans="1:10" ht="18.75">
      <c r="A191" s="81"/>
      <c r="B191" s="81"/>
      <c r="C191" s="81"/>
      <c r="D191" s="81"/>
      <c r="E191" s="81"/>
      <c r="F191" s="81"/>
      <c r="G191" s="81"/>
      <c r="H191" s="81"/>
      <c r="I191" s="81"/>
      <c r="J191" s="81"/>
    </row>
    <row r="192" spans="1:10" ht="18.75">
      <c r="A192" s="81"/>
      <c r="B192" s="81"/>
      <c r="C192" s="81"/>
      <c r="D192" s="81"/>
      <c r="E192" s="81"/>
      <c r="F192" s="81"/>
      <c r="G192" s="81"/>
      <c r="H192" s="81"/>
      <c r="I192" s="81"/>
      <c r="J192" s="81"/>
    </row>
    <row r="193" spans="1:10" ht="18.75">
      <c r="A193" s="81"/>
      <c r="B193" s="81"/>
      <c r="C193" s="81"/>
      <c r="D193" s="81"/>
      <c r="E193" s="81"/>
      <c r="F193" s="81"/>
      <c r="G193" s="81"/>
      <c r="H193" s="81"/>
      <c r="I193" s="81"/>
      <c r="J193" s="81"/>
    </row>
    <row r="194" spans="1:10" ht="18.75">
      <c r="A194" s="81"/>
      <c r="B194" s="81"/>
      <c r="C194" s="81"/>
      <c r="D194" s="81"/>
      <c r="E194" s="81"/>
      <c r="F194" s="81"/>
      <c r="G194" s="81"/>
      <c r="H194" s="81"/>
      <c r="I194" s="81"/>
      <c r="J194" s="81"/>
    </row>
    <row r="195" spans="1:10" ht="18.75">
      <c r="A195" s="81"/>
      <c r="B195" s="81"/>
      <c r="C195" s="81"/>
      <c r="D195" s="81"/>
      <c r="E195" s="81"/>
      <c r="F195" s="81"/>
      <c r="G195" s="81"/>
      <c r="H195" s="81"/>
      <c r="I195" s="81"/>
      <c r="J195" s="81"/>
    </row>
    <row r="196" spans="1:10" ht="18.75">
      <c r="A196" s="81"/>
      <c r="B196" s="81"/>
      <c r="C196" s="81"/>
      <c r="D196" s="81"/>
      <c r="E196" s="81"/>
      <c r="F196" s="81"/>
      <c r="G196" s="81"/>
      <c r="H196" s="81"/>
      <c r="I196" s="81"/>
      <c r="J196" s="81"/>
    </row>
    <row r="197" spans="1:10" ht="18.75">
      <c r="A197" s="81"/>
      <c r="B197" s="81"/>
      <c r="C197" s="81"/>
      <c r="D197" s="81"/>
      <c r="E197" s="81"/>
      <c r="F197" s="81"/>
      <c r="G197" s="81"/>
      <c r="H197" s="81"/>
      <c r="I197" s="81"/>
      <c r="J197" s="81"/>
    </row>
    <row r="198" spans="1:10" ht="18.75">
      <c r="A198" s="81"/>
      <c r="B198" s="81"/>
      <c r="C198" s="81"/>
      <c r="D198" s="81"/>
      <c r="E198" s="81"/>
      <c r="F198" s="81"/>
      <c r="G198" s="81"/>
      <c r="H198" s="81"/>
      <c r="I198" s="81"/>
      <c r="J198" s="81"/>
    </row>
    <row r="199" spans="1:10" ht="18.75">
      <c r="A199" s="81"/>
      <c r="B199" s="81"/>
      <c r="C199" s="81"/>
      <c r="D199" s="81"/>
      <c r="E199" s="81"/>
      <c r="F199" s="81"/>
      <c r="G199" s="81"/>
      <c r="H199" s="81"/>
      <c r="I199" s="81"/>
      <c r="J199" s="81"/>
    </row>
    <row r="200" spans="1:10" ht="18.75">
      <c r="A200" s="81"/>
      <c r="B200" s="81"/>
      <c r="C200" s="81"/>
      <c r="D200" s="81"/>
      <c r="E200" s="81"/>
      <c r="F200" s="81"/>
      <c r="G200" s="81"/>
      <c r="H200" s="81"/>
      <c r="I200" s="81"/>
      <c r="J200" s="81"/>
    </row>
    <row r="201" spans="1:10" ht="18.75">
      <c r="A201" s="81"/>
      <c r="B201" s="81"/>
      <c r="C201" s="81"/>
      <c r="D201" s="81"/>
      <c r="E201" s="81"/>
      <c r="F201" s="81"/>
      <c r="G201" s="81"/>
      <c r="H201" s="81"/>
      <c r="I201" s="81"/>
      <c r="J201" s="81"/>
    </row>
    <row r="202" spans="1:10" ht="18.75">
      <c r="A202" s="81"/>
      <c r="B202" s="81"/>
      <c r="C202" s="81"/>
      <c r="D202" s="81"/>
      <c r="E202" s="81"/>
      <c r="F202" s="81"/>
      <c r="G202" s="81"/>
      <c r="H202" s="81"/>
      <c r="I202" s="81"/>
      <c r="J202" s="81"/>
    </row>
  </sheetData>
  <sheetProtection password="EC8F" sheet="1" formatColumns="0" formatRows="0" autoFilter="0"/>
  <hyperlinks>
    <hyperlink ref="D1" location="'HD_DIEN_BIEU'!A229" display="→ Hướng dẫn điền: HD_DIEN_BIEU" xr:uid="{00000000-0004-0000-1000-000000000000}"/>
  </hyperlinks>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13"/>
  <sheetViews>
    <sheetView workbookViewId="0">
      <pane ySplit="2" topLeftCell="A3" activePane="bottomLeft" state="frozen"/>
      <selection pane="bottomLeft" activeCell="B14" sqref="B14"/>
    </sheetView>
  </sheetViews>
  <sheetFormatPr defaultRowHeight="14.25"/>
  <cols>
    <col min="1" max="1" width="25.75" customWidth="1"/>
    <col min="2" max="2" width="31.625" customWidth="1"/>
    <col min="3" max="3" width="27.75" customWidth="1"/>
    <col min="4" max="4" width="29.375" customWidth="1"/>
  </cols>
  <sheetData>
    <row r="1" spans="1:4" ht="22.5" customHeight="1">
      <c r="A1" s="151" t="s">
        <v>994</v>
      </c>
      <c r="B1" s="146"/>
    </row>
    <row r="2" spans="1:4" s="6" customFormat="1" ht="42.95" customHeight="1">
      <c r="A2" s="16" t="s">
        <v>995</v>
      </c>
      <c r="B2" s="16" t="s">
        <v>83</v>
      </c>
      <c r="C2" s="16" t="s">
        <v>996</v>
      </c>
      <c r="D2" s="16" t="s">
        <v>997</v>
      </c>
    </row>
    <row r="3" spans="1:4" ht="18" customHeight="1">
      <c r="A3" s="4" t="s">
        <v>184</v>
      </c>
      <c r="B3" s="4">
        <v>6000</v>
      </c>
      <c r="C3" s="4" t="s">
        <v>998</v>
      </c>
      <c r="D3" s="4">
        <v>6000</v>
      </c>
    </row>
    <row r="4" spans="1:4" ht="18" customHeight="1">
      <c r="A4" s="4" t="s">
        <v>999</v>
      </c>
      <c r="B4" s="4">
        <v>30</v>
      </c>
      <c r="C4" s="4" t="s">
        <v>998</v>
      </c>
      <c r="D4" s="4">
        <v>30</v>
      </c>
    </row>
    <row r="5" spans="1:4" ht="18" customHeight="1">
      <c r="A5" s="4" t="s">
        <v>1000</v>
      </c>
      <c r="B5" s="4">
        <f>B3*B4/60</f>
        <v>3000</v>
      </c>
      <c r="C5" s="4" t="s">
        <v>1001</v>
      </c>
      <c r="D5" s="4">
        <v>3000</v>
      </c>
    </row>
    <row r="6" spans="1:4" ht="18" customHeight="1">
      <c r="A6" s="4" t="s">
        <v>1002</v>
      </c>
      <c r="B6" s="4">
        <v>500</v>
      </c>
      <c r="C6" s="4" t="s">
        <v>998</v>
      </c>
      <c r="D6" s="4">
        <v>500</v>
      </c>
    </row>
    <row r="7" spans="1:4" ht="18" customHeight="1">
      <c r="A7" s="4" t="s">
        <v>1003</v>
      </c>
      <c r="B7" s="4">
        <v>100</v>
      </c>
      <c r="C7" s="4" t="s">
        <v>998</v>
      </c>
      <c r="D7" s="4">
        <v>100</v>
      </c>
    </row>
    <row r="8" spans="1:4" ht="18" customHeight="1">
      <c r="A8" s="4" t="s">
        <v>355</v>
      </c>
      <c r="B8" s="4">
        <v>200</v>
      </c>
      <c r="C8" s="4" t="s">
        <v>998</v>
      </c>
      <c r="D8" s="4">
        <v>200</v>
      </c>
    </row>
    <row r="9" spans="1:4" ht="18" customHeight="1">
      <c r="A9" s="4" t="s">
        <v>555</v>
      </c>
      <c r="B9" s="4">
        <f>B5-B6-B7+B8</f>
        <v>2600</v>
      </c>
      <c r="C9" s="4" t="s">
        <v>1004</v>
      </c>
      <c r="D9" s="4">
        <v>2600</v>
      </c>
    </row>
    <row r="10" spans="1:4" ht="18" customHeight="1">
      <c r="A10" s="4" t="s">
        <v>1005</v>
      </c>
      <c r="B10" s="4">
        <v>1904</v>
      </c>
      <c r="C10" s="4" t="s">
        <v>1006</v>
      </c>
      <c r="D10" s="4">
        <v>1904</v>
      </c>
    </row>
    <row r="11" spans="1:4" ht="18" customHeight="1">
      <c r="A11" s="4" t="s">
        <v>1007</v>
      </c>
      <c r="B11" s="4">
        <f>B9/B10</f>
        <v>1.365546218487395</v>
      </c>
      <c r="C11" s="4" t="s">
        <v>1008</v>
      </c>
      <c r="D11" s="4">
        <f>D9/D10</f>
        <v>1.365546218487395</v>
      </c>
    </row>
    <row r="13" spans="1:4" ht="18" customHeight="1">
      <c r="A13" s="10" t="s">
        <v>117</v>
      </c>
      <c r="B13" s="10" t="s">
        <v>1009</v>
      </c>
      <c r="C13" s="10" t="s">
        <v>1010</v>
      </c>
      <c r="D13" s="10" t="s">
        <v>1011</v>
      </c>
    </row>
  </sheetData>
  <mergeCells count="1">
    <mergeCell ref="A1:B1"/>
  </mergeCells>
  <pageMargins left="0.7" right="0.7" top="0.75" bottom="0.75" header="0.3" footer="0.3"/>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8"/>
  <sheetViews>
    <sheetView workbookViewId="0">
      <pane ySplit="2" topLeftCell="A3" activePane="bottomLeft" state="frozen"/>
      <selection pane="bottomLeft" activeCell="D10" sqref="D10"/>
    </sheetView>
  </sheetViews>
  <sheetFormatPr defaultRowHeight="14.25"/>
  <cols>
    <col min="1" max="1" width="8" customWidth="1"/>
    <col min="2" max="2" width="17.5" customWidth="1"/>
    <col min="3" max="3" width="18.125" customWidth="1"/>
    <col min="4" max="4" width="13.75" customWidth="1"/>
    <col min="5" max="5" width="23" customWidth="1"/>
    <col min="6" max="6" width="20.5" customWidth="1"/>
    <col min="7" max="7" width="27.625" customWidth="1"/>
    <col min="8" max="8" width="22" customWidth="1"/>
    <col min="9" max="9" width="23" customWidth="1"/>
    <col min="10" max="10" width="85" customWidth="1"/>
    <col min="11" max="11" width="28" customWidth="1"/>
  </cols>
  <sheetData>
    <row r="1" spans="1:11" ht="29.25" customHeight="1">
      <c r="A1" s="21" t="s">
        <v>1012</v>
      </c>
    </row>
    <row r="2" spans="1:11" ht="44.25" customHeight="1">
      <c r="A2" s="17" t="s">
        <v>757</v>
      </c>
      <c r="B2" s="17" t="s">
        <v>903</v>
      </c>
      <c r="C2" s="17" t="s">
        <v>907</v>
      </c>
      <c r="D2" s="17" t="s">
        <v>911</v>
      </c>
      <c r="E2" s="17" t="s">
        <v>914</v>
      </c>
      <c r="F2" s="17" t="s">
        <v>918</v>
      </c>
      <c r="G2" s="17" t="s">
        <v>922</v>
      </c>
      <c r="H2" s="74" t="s">
        <v>926</v>
      </c>
      <c r="I2" s="74" t="s">
        <v>929</v>
      </c>
      <c r="J2" s="74" t="s">
        <v>932</v>
      </c>
      <c r="K2" s="17" t="s">
        <v>935</v>
      </c>
    </row>
    <row r="3" spans="1:11" ht="33.950000000000003" customHeight="1">
      <c r="A3" s="18"/>
      <c r="B3" s="18"/>
      <c r="C3" s="18"/>
      <c r="D3" s="18"/>
      <c r="E3" s="18"/>
      <c r="F3" s="18"/>
      <c r="G3" s="18"/>
      <c r="H3" s="75"/>
      <c r="I3" s="75"/>
      <c r="J3" s="75"/>
      <c r="K3" s="18"/>
    </row>
    <row r="4" spans="1:11" ht="33.950000000000003" customHeight="1">
      <c r="A4" s="18"/>
      <c r="B4" s="18"/>
      <c r="C4" s="18"/>
      <c r="D4" s="18"/>
      <c r="E4" s="18"/>
      <c r="F4" s="18"/>
      <c r="G4" s="18"/>
      <c r="H4" s="75"/>
      <c r="I4" s="75"/>
      <c r="J4" s="75"/>
      <c r="K4" s="18"/>
    </row>
    <row r="5" spans="1:11" ht="33.950000000000003" customHeight="1">
      <c r="H5" s="76"/>
      <c r="I5" s="76"/>
      <c r="J5" s="76"/>
    </row>
    <row r="6" spans="1:11" ht="33.950000000000003" customHeight="1">
      <c r="H6" s="76"/>
      <c r="I6" s="76"/>
      <c r="J6" s="76"/>
    </row>
    <row r="7" spans="1:11" ht="33.950000000000003" customHeight="1">
      <c r="H7" s="76"/>
      <c r="I7" s="76"/>
      <c r="J7" s="76"/>
    </row>
    <row r="8" spans="1:11" ht="33.950000000000003" customHeight="1">
      <c r="H8" s="76"/>
      <c r="I8" s="76"/>
      <c r="J8" s="76"/>
    </row>
    <row r="9" spans="1:11" ht="33.950000000000003" customHeight="1">
      <c r="H9" s="76"/>
      <c r="I9" s="76"/>
      <c r="J9" s="76"/>
    </row>
    <row r="10" spans="1:11" ht="33.950000000000003" customHeight="1">
      <c r="H10" s="76"/>
      <c r="I10" s="76"/>
      <c r="J10" s="76"/>
    </row>
    <row r="11" spans="1:11" ht="33.950000000000003" customHeight="1">
      <c r="H11" s="76"/>
      <c r="I11" s="76"/>
      <c r="J11" s="76"/>
    </row>
    <row r="12" spans="1:11" ht="33.950000000000003" customHeight="1">
      <c r="H12" s="76"/>
      <c r="I12" s="76"/>
      <c r="J12" s="76"/>
    </row>
    <row r="13" spans="1:11" ht="33.950000000000003" customHeight="1">
      <c r="H13" s="76"/>
      <c r="I13" s="76"/>
      <c r="J13" s="76"/>
    </row>
    <row r="14" spans="1:11" ht="33.950000000000003" customHeight="1">
      <c r="H14" s="76"/>
      <c r="I14" s="76"/>
      <c r="J14" s="76"/>
    </row>
    <row r="15" spans="1:11" ht="33.950000000000003" customHeight="1">
      <c r="H15" s="76"/>
      <c r="I15" s="76"/>
      <c r="J15" s="76"/>
    </row>
    <row r="16" spans="1:11" ht="33.950000000000003" customHeight="1">
      <c r="H16" s="76"/>
      <c r="I16" s="76"/>
      <c r="J16" s="76"/>
    </row>
    <row r="17" ht="33.950000000000003" customHeight="1"/>
    <row r="18" ht="33.950000000000003" customHeight="1"/>
    <row r="19" ht="33.950000000000003" customHeight="1"/>
    <row r="20" ht="33.950000000000003" customHeight="1"/>
    <row r="21" ht="33.950000000000003" customHeight="1"/>
    <row r="22" ht="33.950000000000003" customHeight="1"/>
    <row r="23" ht="33.950000000000003" customHeight="1"/>
    <row r="24" ht="33.950000000000003" customHeight="1"/>
    <row r="25" ht="33.950000000000003" customHeight="1"/>
    <row r="26" ht="33.950000000000003" customHeight="1"/>
    <row r="27" ht="33.950000000000003" customHeight="1"/>
    <row r="28" ht="33.950000000000003" customHeight="1"/>
    <row r="29" ht="33.950000000000003" customHeight="1"/>
    <row r="30" ht="33.950000000000003" customHeight="1"/>
    <row r="31" ht="33.950000000000003" customHeight="1"/>
    <row r="32" ht="33.950000000000003" customHeight="1"/>
    <row r="35" ht="44.1" customHeight="1"/>
    <row r="36" ht="27.75" customHeight="1"/>
    <row r="37" ht="62.1" customHeight="1"/>
    <row r="38" ht="62.1" customHeight="1"/>
  </sheetData>
  <dataValidations count="2">
    <dataValidation type="list" sqref="C3:C201" xr:uid="{00000000-0002-0000-1200-000000000000}">
      <formula1>"Phạm vi/mã,B1 - thời gian,B2-CT - tác động,PP1/PP2/PP3,VTVL/năng lực,Nguồn lực/biên chế,Kỹ thuật Excel,Khác"</formula1>
    </dataValidation>
    <dataValidation type="list" sqref="I3:I201" xr:uid="{00000000-0002-0000-1200-000001000000}">
      <formula1>"Bắt buộc trước áp dụng,Đề nghị chỉnh,Tham khảo"</formula1>
    </dataValidation>
  </dataValidations>
  <pageMargins left="0.7" right="0.7" top="0.75" bottom="0.75" header="0.3" footer="0.3"/>
  <pageSetup paperSize="9" scale="4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24"/>
  <sheetViews>
    <sheetView zoomScale="70" zoomScaleNormal="70" workbookViewId="0">
      <pane ySplit="2" topLeftCell="A3" activePane="bottomLeft" state="frozen"/>
      <selection pane="bottomLeft" activeCell="B5" sqref="B5"/>
    </sheetView>
  </sheetViews>
  <sheetFormatPr defaultRowHeight="14.25"/>
  <cols>
    <col min="1" max="1" width="18" customWidth="1"/>
    <col min="2" max="2" width="59.625" customWidth="1"/>
    <col min="3" max="3" width="48.125" customWidth="1"/>
  </cols>
  <sheetData>
    <row r="1" spans="1:7" ht="29.25" customHeight="1">
      <c r="A1" s="29" t="s">
        <v>1023</v>
      </c>
    </row>
    <row r="2" spans="1:7" s="20" customFormat="1" ht="36" customHeight="1">
      <c r="A2" s="5" t="s">
        <v>1024</v>
      </c>
      <c r="B2" s="5" t="s">
        <v>1025</v>
      </c>
      <c r="C2" s="5" t="s">
        <v>1026</v>
      </c>
    </row>
    <row r="3" spans="1:7" s="1" customFormat="1" ht="36" customHeight="1">
      <c r="A3" s="11" t="s">
        <v>1027</v>
      </c>
      <c r="B3" s="11" t="s">
        <v>1028</v>
      </c>
      <c r="C3" s="11" t="s">
        <v>1029</v>
      </c>
    </row>
    <row r="4" spans="1:7" s="1" customFormat="1" ht="36" customHeight="1">
      <c r="A4" s="11" t="s">
        <v>1030</v>
      </c>
      <c r="B4" s="11" t="s">
        <v>1031</v>
      </c>
      <c r="C4" s="11" t="s">
        <v>1032</v>
      </c>
    </row>
    <row r="5" spans="1:7" s="1" customFormat="1" ht="36" customHeight="1">
      <c r="A5" s="11" t="s">
        <v>1033</v>
      </c>
      <c r="B5" s="11" t="s">
        <v>1034</v>
      </c>
      <c r="C5" s="11" t="s">
        <v>1035</v>
      </c>
    </row>
    <row r="6" spans="1:7" s="1" customFormat="1" ht="36" customHeight="1">
      <c r="A6" s="11" t="s">
        <v>1036</v>
      </c>
      <c r="B6" s="11" t="s">
        <v>1037</v>
      </c>
      <c r="C6" s="11" t="s">
        <v>1038</v>
      </c>
    </row>
    <row r="7" spans="1:7" s="118" customFormat="1" ht="36" customHeight="1">
      <c r="A7" s="117" t="s">
        <v>1039</v>
      </c>
      <c r="B7" s="117" t="s">
        <v>1040</v>
      </c>
      <c r="C7" s="117" t="s">
        <v>1041</v>
      </c>
    </row>
    <row r="8" spans="1:7" s="118" customFormat="1" ht="36" customHeight="1">
      <c r="A8" s="117" t="s">
        <v>1042</v>
      </c>
      <c r="B8" s="117" t="s">
        <v>1043</v>
      </c>
      <c r="C8" s="117" t="s">
        <v>1044</v>
      </c>
    </row>
    <row r="9" spans="1:7" s="118" customFormat="1" ht="36" customHeight="1">
      <c r="A9" s="117" t="s">
        <v>1045</v>
      </c>
      <c r="B9" s="117" t="s">
        <v>1046</v>
      </c>
      <c r="C9" s="117" t="s">
        <v>1047</v>
      </c>
    </row>
    <row r="10" spans="1:7" s="118" customFormat="1" ht="36" customHeight="1">
      <c r="A10" s="117" t="s">
        <v>1048</v>
      </c>
      <c r="B10" s="117" t="s">
        <v>1049</v>
      </c>
      <c r="C10" s="117" t="s">
        <v>1050</v>
      </c>
    </row>
    <row r="11" spans="1:7" s="118" customFormat="1" ht="36" customHeight="1">
      <c r="A11" s="117" t="s">
        <v>1051</v>
      </c>
      <c r="B11" s="117" t="s">
        <v>1052</v>
      </c>
      <c r="C11" s="117" t="s">
        <v>1053</v>
      </c>
    </row>
    <row r="12" spans="1:7" s="106" customFormat="1" ht="18.75"/>
    <row r="13" spans="1:7" s="106" customFormat="1" ht="18.75"/>
    <row r="14" spans="1:7" s="106" customFormat="1" ht="44.1" customHeight="1">
      <c r="A14" s="158" t="s">
        <v>1054</v>
      </c>
      <c r="B14" s="159"/>
      <c r="C14" s="159"/>
      <c r="D14" s="159"/>
      <c r="E14" s="159"/>
      <c r="F14" s="159"/>
      <c r="G14" s="159"/>
    </row>
    <row r="15" spans="1:7" s="106" customFormat="1" ht="18.75">
      <c r="A15" s="119" t="s">
        <v>1024</v>
      </c>
      <c r="B15" s="119" t="s">
        <v>1025</v>
      </c>
      <c r="C15" s="119" t="s">
        <v>1026</v>
      </c>
    </row>
    <row r="16" spans="1:7" s="106" customFormat="1" ht="62.1" customHeight="1">
      <c r="A16" s="120" t="s">
        <v>1055</v>
      </c>
      <c r="B16" s="120" t="s">
        <v>1056</v>
      </c>
      <c r="C16" s="120" t="s">
        <v>1057</v>
      </c>
    </row>
    <row r="17" spans="1:7" s="106" customFormat="1" ht="62.1" customHeight="1">
      <c r="A17" s="120" t="s">
        <v>1058</v>
      </c>
      <c r="B17" s="120" t="s">
        <v>1059</v>
      </c>
      <c r="C17" s="120" t="s">
        <v>1060</v>
      </c>
    </row>
    <row r="18" spans="1:7" s="106" customFormat="1" ht="18.75"/>
    <row r="19" spans="1:7" s="106" customFormat="1" ht="44.1" customHeight="1">
      <c r="A19" s="158" t="s">
        <v>1061</v>
      </c>
      <c r="B19" s="159"/>
      <c r="C19" s="159"/>
      <c r="D19" s="159"/>
      <c r="E19" s="159"/>
      <c r="F19" s="159"/>
      <c r="G19" s="159"/>
    </row>
    <row r="20" spans="1:7" s="106" customFormat="1" ht="41.45" customHeight="1">
      <c r="A20" s="114" t="s">
        <v>98</v>
      </c>
      <c r="B20" s="114" t="s">
        <v>99</v>
      </c>
      <c r="C20" s="114" t="s">
        <v>100</v>
      </c>
      <c r="D20" s="114" t="s">
        <v>101</v>
      </c>
      <c r="E20" s="114" t="s">
        <v>102</v>
      </c>
      <c r="F20" s="114" t="s">
        <v>103</v>
      </c>
      <c r="G20" s="114" t="s">
        <v>104</v>
      </c>
    </row>
    <row r="21" spans="1:7" s="106" customFormat="1" ht="102.95" customHeight="1">
      <c r="A21" s="115" t="s">
        <v>105</v>
      </c>
      <c r="B21" s="115" t="s">
        <v>1024</v>
      </c>
      <c r="C21" s="115" t="s">
        <v>1062</v>
      </c>
      <c r="D21" s="115" t="s">
        <v>108</v>
      </c>
      <c r="E21" s="115" t="s">
        <v>109</v>
      </c>
      <c r="F21" s="115" t="s">
        <v>110</v>
      </c>
    </row>
    <row r="22" spans="1:7" s="106" customFormat="1" ht="102.95" customHeight="1">
      <c r="A22" s="115" t="s">
        <v>111</v>
      </c>
      <c r="B22" s="115" t="s">
        <v>1025</v>
      </c>
      <c r="C22" s="115" t="s">
        <v>1063</v>
      </c>
      <c r="D22" s="115" t="s">
        <v>108</v>
      </c>
      <c r="E22" s="115" t="s">
        <v>109</v>
      </c>
      <c r="F22" s="115" t="s">
        <v>110</v>
      </c>
    </row>
    <row r="23" spans="1:7" s="106" customFormat="1" ht="102.95" customHeight="1">
      <c r="A23" s="115" t="s">
        <v>113</v>
      </c>
      <c r="B23" s="115" t="s">
        <v>1026</v>
      </c>
      <c r="C23" s="115" t="s">
        <v>1064</v>
      </c>
      <c r="D23" s="115" t="s">
        <v>108</v>
      </c>
      <c r="E23" s="115" t="s">
        <v>109</v>
      </c>
      <c r="F23" s="115" t="s">
        <v>110</v>
      </c>
    </row>
    <row r="24" spans="1:7" s="106" customFormat="1" ht="42" customHeight="1">
      <c r="A24" s="116" t="s">
        <v>117</v>
      </c>
      <c r="B24" s="116" t="s">
        <v>118</v>
      </c>
    </row>
  </sheetData>
  <mergeCells count="2">
    <mergeCell ref="A14:G14"/>
    <mergeCell ref="A19:G19"/>
  </mergeCells>
  <pageMargins left="0.7" right="0.7" top="0.75" bottom="0.75" header="0.3" footer="0.3"/>
  <pageSetup paperSize="9" scale="96"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30"/>
  <sheetViews>
    <sheetView zoomScale="55" zoomScaleNormal="55" workbookViewId="0">
      <pane ySplit="2" topLeftCell="A3" activePane="bottomLeft" state="frozen"/>
      <selection pane="bottomLeft" activeCell="E6" sqref="E6"/>
    </sheetView>
  </sheetViews>
  <sheetFormatPr defaultRowHeight="14.25"/>
  <cols>
    <col min="1" max="1" width="10.75" customWidth="1"/>
    <col min="2" max="2" width="17.625" customWidth="1"/>
    <col min="3" max="3" width="17.25" customWidth="1"/>
    <col min="4" max="4" width="20.125" customWidth="1"/>
    <col min="5" max="5" width="19" customWidth="1"/>
    <col min="6" max="6" width="14" customWidth="1"/>
    <col min="7" max="7" width="15.375" customWidth="1"/>
    <col min="8" max="8" width="17.125" customWidth="1"/>
    <col min="9" max="9" width="12.125" customWidth="1"/>
    <col min="10" max="10" width="14.625" customWidth="1"/>
    <col min="11" max="11" width="12.5" customWidth="1"/>
    <col min="12" max="12" width="20.25" customWidth="1"/>
  </cols>
  <sheetData>
    <row r="1" spans="1:12" ht="30" customHeight="1">
      <c r="A1" s="160" t="s">
        <v>1065</v>
      </c>
      <c r="B1" s="146"/>
    </row>
    <row r="2" spans="1:12" s="20" customFormat="1" ht="59.45" customHeight="1">
      <c r="A2" s="5" t="s">
        <v>1066</v>
      </c>
      <c r="B2" s="5" t="s">
        <v>1067</v>
      </c>
      <c r="C2" s="5" t="s">
        <v>133</v>
      </c>
      <c r="D2" s="5" t="s">
        <v>1068</v>
      </c>
      <c r="E2" s="5" t="s">
        <v>1069</v>
      </c>
      <c r="F2" s="5" t="s">
        <v>1070</v>
      </c>
      <c r="G2" s="5" t="s">
        <v>1071</v>
      </c>
      <c r="H2" s="5" t="s">
        <v>1072</v>
      </c>
      <c r="I2" s="5" t="s">
        <v>1073</v>
      </c>
      <c r="J2" s="5" t="s">
        <v>1074</v>
      </c>
      <c r="K2" s="5" t="s">
        <v>1075</v>
      </c>
      <c r="L2" s="5" t="s">
        <v>1076</v>
      </c>
    </row>
    <row r="3" spans="1:12" s="1" customFormat="1" ht="18.75">
      <c r="A3" s="11"/>
      <c r="B3" s="11"/>
      <c r="C3" s="11"/>
      <c r="D3" s="11"/>
      <c r="E3" s="11"/>
      <c r="F3" s="11"/>
      <c r="G3" s="11"/>
      <c r="H3" s="11"/>
      <c r="I3" s="11"/>
      <c r="J3" s="11"/>
      <c r="K3" s="11"/>
      <c r="L3" s="11"/>
    </row>
    <row r="4" spans="1:12" s="1" customFormat="1" ht="18" customHeight="1">
      <c r="A4" s="11"/>
      <c r="B4" s="11"/>
      <c r="C4" s="11"/>
      <c r="D4" s="11"/>
      <c r="E4" s="11"/>
      <c r="F4" s="11"/>
      <c r="G4" s="11"/>
      <c r="H4" s="11"/>
      <c r="I4" s="11"/>
      <c r="J4" s="11"/>
      <c r="K4" s="11"/>
      <c r="L4" s="11"/>
    </row>
    <row r="5" spans="1:12" s="1" customFormat="1" ht="18" customHeight="1">
      <c r="A5" s="11"/>
      <c r="B5" s="11"/>
      <c r="C5" s="11"/>
      <c r="D5" s="11"/>
      <c r="E5" s="11"/>
      <c r="F5" s="11"/>
      <c r="G5" s="11"/>
      <c r="H5" s="11"/>
      <c r="I5" s="11"/>
      <c r="J5" s="11"/>
      <c r="K5" s="11"/>
      <c r="L5" s="11"/>
    </row>
    <row r="6" spans="1:12" s="1" customFormat="1" ht="18" customHeight="1">
      <c r="A6" s="11"/>
      <c r="B6" s="11"/>
      <c r="C6" s="11"/>
      <c r="D6" s="11"/>
      <c r="E6" s="11"/>
      <c r="F6" s="11"/>
      <c r="G6" s="11"/>
      <c r="H6" s="11"/>
      <c r="I6" s="11"/>
      <c r="J6" s="11"/>
      <c r="K6" s="11"/>
      <c r="L6" s="11"/>
    </row>
    <row r="7" spans="1:12" s="1" customFormat="1" ht="18" customHeight="1">
      <c r="A7" s="11"/>
      <c r="B7" s="11"/>
      <c r="C7" s="11"/>
      <c r="D7" s="11"/>
      <c r="E7" s="11"/>
      <c r="F7" s="11"/>
      <c r="G7" s="11"/>
      <c r="H7" s="11"/>
      <c r="I7" s="11"/>
      <c r="J7" s="11"/>
      <c r="K7" s="11"/>
      <c r="L7" s="11"/>
    </row>
    <row r="8" spans="1:12" s="1" customFormat="1" ht="18" customHeight="1">
      <c r="A8" s="11"/>
      <c r="B8" s="11"/>
      <c r="C8" s="11"/>
      <c r="D8" s="11"/>
      <c r="E8" s="11"/>
      <c r="F8" s="11"/>
      <c r="G8" s="11"/>
      <c r="H8" s="11"/>
      <c r="I8" s="11"/>
      <c r="J8" s="11"/>
      <c r="K8" s="11"/>
      <c r="L8" s="11"/>
    </row>
    <row r="11" spans="1:12" ht="44.1" customHeight="1">
      <c r="A11" s="135"/>
      <c r="B11" s="136"/>
      <c r="C11" s="136"/>
      <c r="D11" s="136"/>
      <c r="E11" s="136"/>
      <c r="F11" s="136"/>
      <c r="G11" s="136"/>
      <c r="H11" s="136"/>
      <c r="I11" s="136"/>
      <c r="J11" s="136"/>
      <c r="K11" s="136"/>
      <c r="L11" s="136"/>
    </row>
    <row r="12" spans="1:12" ht="27.75" customHeight="1">
      <c r="A12" s="55"/>
      <c r="B12" s="55"/>
      <c r="C12" s="55"/>
      <c r="D12" s="55"/>
      <c r="E12" s="55"/>
      <c r="F12" s="55"/>
      <c r="G12" s="55"/>
      <c r="H12" s="55"/>
      <c r="I12" s="55"/>
      <c r="J12" s="55"/>
      <c r="K12" s="55"/>
      <c r="L12" s="55"/>
    </row>
    <row r="13" spans="1:12" ht="62.1" customHeight="1">
      <c r="A13" s="54"/>
      <c r="B13" s="54"/>
      <c r="C13" s="54"/>
      <c r="D13" s="54"/>
      <c r="E13" s="54"/>
      <c r="F13" s="54"/>
      <c r="G13" s="54"/>
      <c r="H13" s="54"/>
      <c r="I13" s="54"/>
      <c r="J13" s="54"/>
      <c r="K13" s="54"/>
      <c r="L13" s="54"/>
    </row>
    <row r="14" spans="1:12" ht="62.1" customHeight="1">
      <c r="A14" s="54"/>
      <c r="B14" s="54"/>
      <c r="C14" s="54"/>
      <c r="D14" s="54"/>
      <c r="E14" s="54"/>
      <c r="F14" s="54"/>
      <c r="G14" s="54"/>
      <c r="H14" s="54"/>
      <c r="I14" s="54"/>
      <c r="J14" s="54"/>
      <c r="K14" s="54"/>
      <c r="L14" s="54"/>
    </row>
    <row r="16" spans="1:12" ht="44.1" customHeight="1">
      <c r="A16" s="135"/>
      <c r="B16" s="136"/>
      <c r="C16" s="136"/>
      <c r="D16" s="136"/>
      <c r="E16" s="136"/>
      <c r="F16" s="136"/>
      <c r="G16" s="136"/>
      <c r="H16" s="136"/>
      <c r="I16" s="136"/>
      <c r="J16" s="136"/>
      <c r="K16" s="136"/>
      <c r="L16" s="136"/>
    </row>
    <row r="17" spans="1:7" ht="27.75" customHeight="1">
      <c r="A17" s="57"/>
      <c r="B17" s="57"/>
      <c r="C17" s="57"/>
      <c r="D17" s="57"/>
      <c r="E17" s="57"/>
      <c r="F17" s="57"/>
      <c r="G17" s="57"/>
    </row>
    <row r="18" spans="1:7" ht="102.95" customHeight="1">
      <c r="A18" s="56"/>
      <c r="B18" s="56"/>
      <c r="C18" s="56"/>
      <c r="D18" s="56"/>
      <c r="E18" s="56"/>
      <c r="F18" s="56"/>
      <c r="G18" s="56"/>
    </row>
    <row r="19" spans="1:7" ht="102.95" customHeight="1">
      <c r="A19" s="56"/>
      <c r="B19" s="56"/>
      <c r="C19" s="56"/>
      <c r="D19" s="56"/>
      <c r="E19" s="56"/>
      <c r="F19" s="56"/>
      <c r="G19" s="56"/>
    </row>
    <row r="20" spans="1:7" ht="102.95" customHeight="1">
      <c r="A20" s="56"/>
      <c r="B20" s="56"/>
      <c r="C20" s="56"/>
      <c r="D20" s="56"/>
      <c r="E20" s="56"/>
      <c r="F20" s="56"/>
    </row>
    <row r="21" spans="1:7" ht="102.95" customHeight="1">
      <c r="A21" s="56"/>
      <c r="B21" s="56"/>
      <c r="C21" s="56"/>
      <c r="D21" s="56"/>
      <c r="E21" s="56"/>
      <c r="F21" s="56"/>
    </row>
    <row r="22" spans="1:7" ht="102.95" customHeight="1">
      <c r="A22" s="56"/>
      <c r="B22" s="56"/>
      <c r="C22" s="56"/>
      <c r="D22" s="56"/>
      <c r="E22" s="56"/>
      <c r="F22" s="56"/>
    </row>
    <row r="23" spans="1:7" ht="102.95" customHeight="1">
      <c r="A23" s="56"/>
      <c r="B23" s="56"/>
      <c r="C23" s="56"/>
      <c r="D23" s="56"/>
      <c r="E23" s="56"/>
      <c r="F23" s="56"/>
    </row>
    <row r="24" spans="1:7" ht="102.95" customHeight="1">
      <c r="A24" s="56"/>
      <c r="B24" s="56"/>
      <c r="C24" s="56"/>
      <c r="D24" s="56"/>
      <c r="E24" s="56"/>
      <c r="F24" s="56"/>
    </row>
    <row r="25" spans="1:7" ht="102.95" customHeight="1">
      <c r="A25" s="56"/>
      <c r="B25" s="56"/>
      <c r="C25" s="56"/>
      <c r="D25" s="56"/>
      <c r="E25" s="56"/>
      <c r="F25" s="56"/>
    </row>
    <row r="26" spans="1:7" ht="102.95" customHeight="1">
      <c r="A26" s="56"/>
      <c r="B26" s="56"/>
      <c r="C26" s="56"/>
      <c r="D26" s="56"/>
      <c r="E26" s="56"/>
      <c r="F26" s="56"/>
    </row>
    <row r="27" spans="1:7" ht="102.95" customHeight="1">
      <c r="A27" s="56"/>
      <c r="B27" s="56"/>
      <c r="C27" s="56"/>
      <c r="D27" s="56"/>
      <c r="E27" s="56"/>
      <c r="F27" s="56"/>
      <c r="G27" s="56"/>
    </row>
    <row r="28" spans="1:7" ht="102.95" customHeight="1">
      <c r="A28" s="56"/>
      <c r="B28" s="56"/>
      <c r="C28" s="56"/>
      <c r="D28" s="56"/>
      <c r="E28" s="56"/>
      <c r="F28" s="56"/>
      <c r="G28" s="56"/>
    </row>
    <row r="29" spans="1:7" ht="102.95" customHeight="1">
      <c r="A29" s="56"/>
      <c r="B29" s="56"/>
      <c r="C29" s="56"/>
      <c r="D29" s="56"/>
      <c r="E29" s="56"/>
      <c r="F29" s="56"/>
    </row>
    <row r="30" spans="1:7" ht="42" customHeight="1">
      <c r="A30" s="58"/>
      <c r="B30" s="58"/>
    </row>
  </sheetData>
  <mergeCells count="3">
    <mergeCell ref="A11:L11"/>
    <mergeCell ref="A16:L16"/>
    <mergeCell ref="A1:B1"/>
  </mergeCells>
  <pageMargins left="0.25" right="0.25" top="0.75" bottom="0.75" header="0.3" footer="0.3"/>
  <pageSetup paperSize="9" scale="68"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28"/>
  <sheetViews>
    <sheetView workbookViewId="0">
      <pane ySplit="2" topLeftCell="A3" activePane="bottomLeft" state="frozen"/>
      <selection pane="bottomLeft" activeCell="D3" sqref="D3"/>
    </sheetView>
  </sheetViews>
  <sheetFormatPr defaultRowHeight="14.25"/>
  <cols>
    <col min="1" max="1" width="12.125" customWidth="1"/>
    <col min="2" max="2" width="10.5" customWidth="1"/>
    <col min="3" max="3" width="9.5" customWidth="1"/>
    <col min="4" max="4" width="11.75" customWidth="1"/>
    <col min="5" max="5" width="13.75" customWidth="1"/>
    <col min="6" max="7" width="9.75" customWidth="1"/>
    <col min="8" max="8" width="7.625" customWidth="1"/>
    <col min="9" max="9" width="15.25" customWidth="1"/>
    <col min="10" max="10" width="22" customWidth="1"/>
  </cols>
  <sheetData>
    <row r="1" spans="1:10" ht="33.75" customHeight="1">
      <c r="A1" s="30" t="s">
        <v>1077</v>
      </c>
      <c r="B1" s="30"/>
    </row>
    <row r="2" spans="1:10" s="9" customFormat="1" ht="36" customHeight="1">
      <c r="A2" s="5" t="s">
        <v>1078</v>
      </c>
      <c r="B2" s="5" t="s">
        <v>449</v>
      </c>
      <c r="C2" s="5" t="s">
        <v>133</v>
      </c>
      <c r="D2" s="5" t="s">
        <v>454</v>
      </c>
      <c r="E2" s="5" t="s">
        <v>1079</v>
      </c>
      <c r="F2" s="5" t="s">
        <v>1070</v>
      </c>
      <c r="G2" s="5" t="s">
        <v>1080</v>
      </c>
      <c r="H2" s="5" t="s">
        <v>145</v>
      </c>
      <c r="I2" s="5" t="s">
        <v>1081</v>
      </c>
      <c r="J2" s="5" t="s">
        <v>1082</v>
      </c>
    </row>
    <row r="3" spans="1:10" s="7" customFormat="1" ht="18" customHeight="1">
      <c r="A3" s="13"/>
      <c r="B3" s="13"/>
      <c r="C3" s="13"/>
      <c r="D3" s="13"/>
      <c r="E3" s="13"/>
      <c r="F3" s="13"/>
      <c r="G3" s="13"/>
      <c r="H3" s="13"/>
      <c r="I3" s="13"/>
      <c r="J3" s="13"/>
    </row>
    <row r="4" spans="1:10" s="7" customFormat="1" ht="18" customHeight="1">
      <c r="A4" s="3"/>
      <c r="B4" s="3"/>
      <c r="C4" s="3"/>
      <c r="D4" s="3"/>
      <c r="E4" s="3"/>
      <c r="F4" s="3"/>
      <c r="G4" s="3"/>
      <c r="H4" s="3"/>
      <c r="I4" s="3"/>
      <c r="J4" s="3"/>
    </row>
    <row r="5" spans="1:10">
      <c r="A5" s="2"/>
      <c r="B5" s="2"/>
      <c r="C5" s="2"/>
      <c r="D5" s="2"/>
      <c r="E5" s="2"/>
      <c r="F5" s="2"/>
      <c r="G5" s="2"/>
      <c r="H5" s="2"/>
      <c r="I5" s="2"/>
      <c r="J5" s="2"/>
    </row>
    <row r="6" spans="1:10">
      <c r="A6" s="2"/>
      <c r="B6" s="2"/>
      <c r="C6" s="2"/>
      <c r="D6" s="2"/>
      <c r="E6" s="2"/>
      <c r="F6" s="2"/>
      <c r="G6" s="2"/>
      <c r="H6" s="2"/>
      <c r="I6" s="2"/>
      <c r="J6" s="2"/>
    </row>
    <row r="7" spans="1:10">
      <c r="A7" s="2"/>
      <c r="B7" s="2"/>
      <c r="C7" s="2"/>
      <c r="D7" s="2"/>
      <c r="E7" s="2"/>
      <c r="F7" s="2"/>
      <c r="G7" s="2"/>
      <c r="H7" s="2"/>
      <c r="I7" s="2"/>
      <c r="J7" s="2"/>
    </row>
    <row r="8" spans="1:10">
      <c r="A8" s="2"/>
      <c r="B8" s="2"/>
      <c r="C8" s="2"/>
      <c r="D8" s="2"/>
      <c r="E8" s="2"/>
      <c r="F8" s="2"/>
      <c r="G8" s="2"/>
      <c r="H8" s="2"/>
      <c r="I8" s="2"/>
      <c r="J8" s="2"/>
    </row>
    <row r="11" spans="1:10" ht="44.1" customHeight="1">
      <c r="A11" s="135"/>
      <c r="B11" s="136"/>
      <c r="C11" s="136"/>
      <c r="D11" s="136"/>
      <c r="E11" s="136"/>
      <c r="F11" s="136"/>
      <c r="G11" s="136"/>
      <c r="H11" s="136"/>
      <c r="I11" s="136"/>
      <c r="J11" s="136"/>
    </row>
    <row r="12" spans="1:10" ht="27.75" customHeight="1">
      <c r="A12" s="55"/>
      <c r="B12" s="55"/>
      <c r="C12" s="55"/>
      <c r="D12" s="55"/>
      <c r="E12" s="55"/>
      <c r="F12" s="55"/>
      <c r="G12" s="55"/>
      <c r="H12" s="55"/>
      <c r="I12" s="55"/>
      <c r="J12" s="55"/>
    </row>
    <row r="13" spans="1:10" ht="62.1" customHeight="1">
      <c r="A13" s="54"/>
      <c r="B13" s="54"/>
      <c r="C13" s="54"/>
      <c r="D13" s="54"/>
      <c r="E13" s="54"/>
      <c r="F13" s="54"/>
      <c r="G13" s="54"/>
      <c r="H13" s="54"/>
      <c r="I13" s="54"/>
      <c r="J13" s="54"/>
    </row>
    <row r="14" spans="1:10" ht="62.1" customHeight="1">
      <c r="A14" s="54"/>
      <c r="B14" s="54"/>
      <c r="C14" s="54"/>
      <c r="D14" s="54"/>
      <c r="E14" s="54"/>
      <c r="F14" s="54"/>
      <c r="G14" s="54"/>
      <c r="H14" s="54"/>
      <c r="I14" s="54"/>
      <c r="J14" s="54"/>
    </row>
    <row r="16" spans="1:10" ht="44.1" customHeight="1">
      <c r="A16" s="135"/>
      <c r="B16" s="136"/>
      <c r="C16" s="136"/>
      <c r="D16" s="136"/>
      <c r="E16" s="136"/>
      <c r="F16" s="136"/>
      <c r="G16" s="136"/>
      <c r="H16" s="136"/>
      <c r="I16" s="136"/>
      <c r="J16" s="136"/>
    </row>
    <row r="17" spans="1:7" ht="41.45" customHeight="1">
      <c r="A17" s="57"/>
      <c r="B17" s="57"/>
      <c r="C17" s="57"/>
      <c r="D17" s="57"/>
      <c r="E17" s="57"/>
      <c r="F17" s="57"/>
      <c r="G17" s="57"/>
    </row>
    <row r="18" spans="1:7" ht="102.95" customHeight="1">
      <c r="A18" s="56"/>
      <c r="B18" s="56"/>
      <c r="C18" s="56"/>
      <c r="D18" s="56"/>
      <c r="E18" s="56"/>
      <c r="F18" s="56"/>
    </row>
    <row r="19" spans="1:7" ht="102.95" customHeight="1">
      <c r="A19" s="56"/>
      <c r="B19" s="56"/>
      <c r="C19" s="56"/>
      <c r="D19" s="56"/>
      <c r="E19" s="56"/>
      <c r="F19" s="56"/>
    </row>
    <row r="20" spans="1:7" ht="102.95" customHeight="1">
      <c r="A20" s="56"/>
      <c r="B20" s="56"/>
      <c r="C20" s="56"/>
      <c r="D20" s="56"/>
      <c r="E20" s="56"/>
      <c r="F20" s="56"/>
    </row>
    <row r="21" spans="1:7" ht="102.95" customHeight="1">
      <c r="A21" s="56"/>
      <c r="B21" s="56"/>
      <c r="C21" s="56"/>
      <c r="D21" s="56"/>
      <c r="E21" s="56"/>
      <c r="F21" s="56"/>
    </row>
    <row r="22" spans="1:7" ht="102.95" customHeight="1">
      <c r="A22" s="56"/>
      <c r="B22" s="56"/>
      <c r="C22" s="56"/>
      <c r="D22" s="56"/>
      <c r="E22" s="56"/>
      <c r="F22" s="56"/>
    </row>
    <row r="23" spans="1:7" ht="102.95" customHeight="1">
      <c r="A23" s="56"/>
      <c r="B23" s="56"/>
      <c r="C23" s="56"/>
      <c r="D23" s="56"/>
      <c r="E23" s="56"/>
      <c r="F23" s="56"/>
    </row>
    <row r="24" spans="1:7" ht="102.95" customHeight="1">
      <c r="A24" s="56"/>
      <c r="B24" s="56"/>
      <c r="C24" s="56"/>
      <c r="D24" s="56"/>
      <c r="E24" s="56"/>
      <c r="F24" s="56"/>
    </row>
    <row r="25" spans="1:7" ht="102.95" customHeight="1">
      <c r="A25" s="56"/>
      <c r="B25" s="56"/>
      <c r="C25" s="56"/>
      <c r="D25" s="56"/>
      <c r="E25" s="56"/>
      <c r="F25" s="56"/>
    </row>
    <row r="26" spans="1:7" ht="102.95" customHeight="1">
      <c r="A26" s="56"/>
      <c r="B26" s="56"/>
      <c r="C26" s="56"/>
      <c r="D26" s="56"/>
      <c r="E26" s="56"/>
      <c r="F26" s="56"/>
    </row>
    <row r="27" spans="1:7" ht="102.95" customHeight="1">
      <c r="A27" s="56"/>
      <c r="B27" s="56"/>
      <c r="C27" s="56"/>
      <c r="D27" s="56"/>
      <c r="E27" s="56"/>
      <c r="F27" s="56"/>
      <c r="G27" s="56"/>
    </row>
    <row r="28" spans="1:7" ht="42" customHeight="1">
      <c r="A28" s="58"/>
      <c r="B28" s="58"/>
    </row>
  </sheetData>
  <mergeCells count="2">
    <mergeCell ref="A11:J11"/>
    <mergeCell ref="A16:J16"/>
  </mergeCells>
  <pageMargins left="0.7" right="0.7" top="0.75" bottom="0.75" header="0.3" footer="0.3"/>
  <pageSetup paperSize="9" scale="9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28"/>
  <sheetViews>
    <sheetView zoomScale="70" zoomScaleNormal="70" workbookViewId="0">
      <pane ySplit="2" topLeftCell="A3" activePane="bottomLeft" state="frozen"/>
      <selection pane="bottomLeft" activeCell="D7" sqref="D7"/>
    </sheetView>
  </sheetViews>
  <sheetFormatPr defaultRowHeight="14.25"/>
  <cols>
    <col min="1" max="1" width="9" customWidth="1"/>
    <col min="2" max="2" width="12.125" customWidth="1"/>
    <col min="3" max="3" width="11.25" customWidth="1"/>
    <col min="4" max="4" width="15.25" customWidth="1"/>
    <col min="5" max="6" width="12.375" customWidth="1"/>
    <col min="7" max="7" width="12" customWidth="1"/>
    <col min="8" max="8" width="12.375" customWidth="1"/>
    <col min="9" max="9" width="11.625" customWidth="1"/>
    <col min="10" max="10" width="14.75" customWidth="1"/>
    <col min="11" max="11" width="11.5" customWidth="1"/>
  </cols>
  <sheetData>
    <row r="1" spans="1:11" ht="33.75" customHeight="1">
      <c r="A1" s="160" t="s">
        <v>1083</v>
      </c>
      <c r="B1" s="146"/>
      <c r="C1" s="146"/>
    </row>
    <row r="2" spans="1:11" s="15" customFormat="1" ht="47.65" customHeight="1">
      <c r="A2" s="14" t="s">
        <v>133</v>
      </c>
      <c r="B2" s="14" t="s">
        <v>1084</v>
      </c>
      <c r="C2" s="14" t="s">
        <v>454</v>
      </c>
      <c r="D2" s="14" t="s">
        <v>1085</v>
      </c>
      <c r="E2" s="14" t="s">
        <v>1086</v>
      </c>
      <c r="F2" s="14" t="s">
        <v>1087</v>
      </c>
      <c r="G2" s="14" t="s">
        <v>1070</v>
      </c>
      <c r="H2" s="14" t="s">
        <v>1080</v>
      </c>
      <c r="I2" s="14" t="s">
        <v>1073</v>
      </c>
      <c r="J2" s="14" t="s">
        <v>1081</v>
      </c>
      <c r="K2" s="14" t="s">
        <v>1088</v>
      </c>
    </row>
    <row r="3" spans="1:11" ht="18" customHeight="1">
      <c r="A3" s="11"/>
      <c r="B3" s="11"/>
      <c r="C3" s="11"/>
      <c r="D3" s="11"/>
      <c r="E3" s="11"/>
      <c r="F3" s="11"/>
      <c r="G3" s="11"/>
      <c r="H3" s="11"/>
      <c r="I3" s="11"/>
      <c r="J3" s="11"/>
      <c r="K3" s="11"/>
    </row>
    <row r="4" spans="1:11" ht="18" customHeight="1">
      <c r="A4" s="4"/>
      <c r="B4" s="4"/>
      <c r="C4" s="4"/>
      <c r="D4" s="4"/>
      <c r="E4" s="4"/>
      <c r="F4" s="4"/>
      <c r="G4" s="4"/>
      <c r="H4" s="4"/>
      <c r="I4" s="4"/>
      <c r="J4" s="4"/>
      <c r="K4" s="4"/>
    </row>
    <row r="5" spans="1:11" ht="18" customHeight="1">
      <c r="A5" s="4"/>
      <c r="B5" s="4"/>
      <c r="C5" s="4"/>
      <c r="D5" s="4"/>
      <c r="E5" s="4"/>
      <c r="F5" s="4"/>
      <c r="G5" s="4"/>
      <c r="H5" s="4"/>
      <c r="I5" s="4"/>
      <c r="J5" s="4"/>
      <c r="K5" s="4"/>
    </row>
    <row r="6" spans="1:11" ht="18" customHeight="1">
      <c r="A6" s="4"/>
      <c r="B6" s="4"/>
      <c r="C6" s="4"/>
      <c r="D6" s="4"/>
      <c r="E6" s="4"/>
      <c r="F6" s="4"/>
      <c r="G6" s="4"/>
      <c r="H6" s="4"/>
      <c r="I6" s="4"/>
      <c r="J6" s="4"/>
      <c r="K6" s="4"/>
    </row>
    <row r="7" spans="1:11" ht="18" customHeight="1">
      <c r="A7" s="4"/>
      <c r="B7" s="4"/>
      <c r="C7" s="4"/>
      <c r="D7" s="4"/>
      <c r="E7" s="4"/>
      <c r="F7" s="4"/>
      <c r="G7" s="4"/>
      <c r="H7" s="4"/>
      <c r="I7" s="4"/>
      <c r="J7" s="4"/>
      <c r="K7" s="4"/>
    </row>
    <row r="10" spans="1:11" ht="44.1" customHeight="1">
      <c r="A10" s="135"/>
      <c r="B10" s="136"/>
      <c r="C10" s="136"/>
      <c r="D10" s="136"/>
      <c r="E10" s="136"/>
      <c r="F10" s="136"/>
      <c r="G10" s="136"/>
      <c r="H10" s="136"/>
      <c r="I10" s="136"/>
      <c r="J10" s="136"/>
      <c r="K10" s="136"/>
    </row>
    <row r="11" spans="1:11" ht="27.75" customHeight="1">
      <c r="A11" s="55"/>
      <c r="B11" s="55"/>
      <c r="C11" s="55"/>
      <c r="D11" s="55"/>
      <c r="E11" s="55"/>
      <c r="F11" s="55"/>
      <c r="G11" s="55"/>
      <c r="H11" s="55"/>
      <c r="I11" s="55"/>
      <c r="J11" s="55"/>
      <c r="K11" s="55"/>
    </row>
    <row r="12" spans="1:11" ht="62.1" customHeight="1">
      <c r="A12" s="54"/>
      <c r="B12" s="54"/>
      <c r="C12" s="54"/>
      <c r="D12" s="54"/>
      <c r="E12" s="54"/>
      <c r="F12" s="54"/>
      <c r="G12" s="54"/>
      <c r="H12" s="54"/>
      <c r="I12" s="54"/>
      <c r="J12" s="54"/>
      <c r="K12" s="54"/>
    </row>
    <row r="13" spans="1:11" ht="62.1" customHeight="1">
      <c r="A13" s="54"/>
      <c r="B13" s="54"/>
      <c r="C13" s="54"/>
      <c r="D13" s="54"/>
      <c r="E13" s="54"/>
      <c r="F13" s="54"/>
      <c r="G13" s="54"/>
      <c r="H13" s="54"/>
      <c r="I13" s="54"/>
      <c r="J13" s="54"/>
      <c r="K13" s="54"/>
    </row>
    <row r="15" spans="1:11" ht="44.1" customHeight="1">
      <c r="A15" s="135"/>
      <c r="B15" s="136"/>
      <c r="C15" s="136"/>
      <c r="D15" s="136"/>
      <c r="E15" s="136"/>
      <c r="F15" s="136"/>
      <c r="G15" s="136"/>
      <c r="H15" s="136"/>
      <c r="I15" s="136"/>
      <c r="J15" s="136"/>
      <c r="K15" s="136"/>
    </row>
    <row r="16" spans="1:11" ht="27.75" customHeight="1">
      <c r="A16" s="57"/>
      <c r="B16" s="57"/>
      <c r="C16" s="57"/>
      <c r="D16" s="57"/>
      <c r="E16" s="57"/>
      <c r="F16" s="57"/>
      <c r="G16" s="57"/>
    </row>
    <row r="17" spans="1:7" ht="102.95" customHeight="1">
      <c r="A17" s="56"/>
      <c r="B17" s="56"/>
      <c r="C17" s="56"/>
      <c r="D17" s="56"/>
      <c r="E17" s="56"/>
      <c r="F17" s="56"/>
    </row>
    <row r="18" spans="1:7" ht="102.95" customHeight="1">
      <c r="A18" s="56"/>
      <c r="B18" s="56"/>
      <c r="C18" s="56"/>
      <c r="D18" s="56"/>
      <c r="E18" s="56"/>
      <c r="F18" s="56"/>
    </row>
    <row r="19" spans="1:7" ht="102.95" customHeight="1">
      <c r="A19" s="56"/>
      <c r="B19" s="56"/>
      <c r="C19" s="56"/>
      <c r="D19" s="56"/>
      <c r="E19" s="56"/>
      <c r="F19" s="56"/>
      <c r="G19" s="56"/>
    </row>
    <row r="20" spans="1:7" ht="102.95" customHeight="1">
      <c r="A20" s="56"/>
      <c r="B20" s="56"/>
      <c r="C20" s="56"/>
      <c r="D20" s="56"/>
      <c r="E20" s="56"/>
      <c r="F20" s="56"/>
      <c r="G20" s="56"/>
    </row>
    <row r="21" spans="1:7" ht="102.95" customHeight="1">
      <c r="A21" s="56"/>
      <c r="B21" s="56"/>
      <c r="C21" s="56"/>
      <c r="D21" s="56"/>
      <c r="E21" s="56"/>
      <c r="F21" s="56"/>
      <c r="G21" s="56"/>
    </row>
    <row r="22" spans="1:7" ht="102.95" customHeight="1">
      <c r="A22" s="56"/>
      <c r="B22" s="56"/>
      <c r="C22" s="56"/>
      <c r="D22" s="56"/>
      <c r="E22" s="56"/>
      <c r="F22" s="56"/>
    </row>
    <row r="23" spans="1:7" ht="102.95" customHeight="1">
      <c r="A23" s="56"/>
      <c r="B23" s="56"/>
      <c r="C23" s="56"/>
      <c r="D23" s="56"/>
      <c r="E23" s="56"/>
      <c r="F23" s="56"/>
    </row>
    <row r="24" spans="1:7" ht="102.95" customHeight="1">
      <c r="A24" s="56"/>
      <c r="B24" s="56"/>
      <c r="C24" s="56"/>
      <c r="D24" s="56"/>
      <c r="E24" s="56"/>
      <c r="F24" s="56"/>
    </row>
    <row r="25" spans="1:7" ht="102.95" customHeight="1">
      <c r="A25" s="56"/>
      <c r="B25" s="56"/>
      <c r="C25" s="56"/>
      <c r="D25" s="56"/>
      <c r="E25" s="56"/>
      <c r="F25" s="56"/>
    </row>
    <row r="26" spans="1:7" ht="102.95" customHeight="1">
      <c r="A26" s="56"/>
      <c r="B26" s="56"/>
      <c r="C26" s="56"/>
      <c r="D26" s="56"/>
      <c r="E26" s="56"/>
      <c r="F26" s="56"/>
    </row>
    <row r="27" spans="1:7" ht="102.95" customHeight="1">
      <c r="A27" s="56"/>
      <c r="B27" s="56"/>
      <c r="C27" s="56"/>
      <c r="D27" s="56"/>
      <c r="E27" s="56"/>
      <c r="F27" s="56"/>
    </row>
    <row r="28" spans="1:7" ht="42" customHeight="1">
      <c r="A28" s="58"/>
      <c r="B28" s="58"/>
    </row>
  </sheetData>
  <mergeCells count="3">
    <mergeCell ref="A1:C1"/>
    <mergeCell ref="A15:K15"/>
    <mergeCell ref="A10:K10"/>
  </mergeCells>
  <pageMargins left="0.7" right="0.7" top="0.75" bottom="0.75" header="0.3" footer="0.3"/>
  <pageSetup paperSize="9" scale="8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20"/>
  <sheetViews>
    <sheetView workbookViewId="0">
      <pane ySplit="2" topLeftCell="A3" activePane="bottomLeft" state="frozen"/>
      <selection pane="bottomLeft" sqref="A1:B1"/>
    </sheetView>
  </sheetViews>
  <sheetFormatPr defaultRowHeight="14.25"/>
  <cols>
    <col min="1" max="1" width="15.5" customWidth="1"/>
    <col min="2" max="2" width="16.25" customWidth="1"/>
    <col min="3" max="3" width="11" customWidth="1"/>
    <col min="4" max="4" width="12.625" customWidth="1"/>
    <col min="5" max="5" width="10.375" customWidth="1"/>
    <col min="6" max="6" width="14.625" customWidth="1"/>
    <col min="7" max="7" width="13.5" customWidth="1"/>
    <col min="8" max="8" width="23.25" customWidth="1"/>
  </cols>
  <sheetData>
    <row r="1" spans="1:8" ht="25.5" customHeight="1">
      <c r="A1" s="160" t="s">
        <v>1089</v>
      </c>
      <c r="B1" s="146"/>
    </row>
    <row r="2" spans="1:8" s="9" customFormat="1" ht="36" customHeight="1">
      <c r="A2" s="5" t="s">
        <v>1090</v>
      </c>
      <c r="B2" s="5" t="s">
        <v>128</v>
      </c>
      <c r="C2" s="5" t="s">
        <v>821</v>
      </c>
      <c r="D2" s="5" t="s">
        <v>138</v>
      </c>
      <c r="E2" s="5" t="s">
        <v>1091</v>
      </c>
      <c r="F2" s="5" t="s">
        <v>1092</v>
      </c>
      <c r="G2" s="5" t="s">
        <v>1093</v>
      </c>
      <c r="H2" s="5" t="s">
        <v>1094</v>
      </c>
    </row>
    <row r="3" spans="1:8" s="8" customFormat="1" ht="18.75">
      <c r="A3" s="11" t="str">
        <f>IF(NGUON_NHIEM_VU!A3="","",NGUON_NHIEM_VU!A3)</f>
        <v/>
      </c>
      <c r="B3" s="11" t="str">
        <f>IF(A3="","",NGUON_NHIEM_VU!B3)</f>
        <v/>
      </c>
      <c r="C3" s="11" t="str">
        <f>IF(A3="","",NGUON_NHIEM_VU!C3)</f>
        <v/>
      </c>
      <c r="D3" s="11" t="str">
        <f>IF(A3="","",NGUON_NHIEM_VU!D3)</f>
        <v/>
      </c>
      <c r="E3" s="11" t="str">
        <f>IF(A3="","",NGUON_NHIEM_VU!I3)</f>
        <v/>
      </c>
      <c r="F3" s="11" t="str">
        <f>IF(A3="","",NGUON_NHIEM_VU!J3)</f>
        <v/>
      </c>
      <c r="G3" s="11" t="str">
        <f>IF(A3="","",IF(NGUON_NHIEM_VU!K3="","",NGUON_NHIEM_VU!K3))</f>
        <v/>
      </c>
      <c r="H3" s="11" t="str">
        <f t="shared" ref="H3:H34" si="0">IF(A3="","",IF(LEFT(A3,3)="VD-","KHÔNG TỔNG HỢP – VÍ DỤ",IF(B3="","THIẾU TÊN NHIỆM VỤ",IF(C3="","THIẾU CƠ QUAN",IF(D3="","THIẾU CĂN CỨ",IF(E3="","THIẾU KỲ",IF(COUNTIF($A$3:$A$202,A3)&gt;1,"TRÙNG MÃ NGUỒN",IF(F3&lt;&gt;"Đã xác nhận","CHỜ XÁC NHẬN","ĐỦ ĐIỀU KIỆN ĐỐI CHIẾU"))))))))</f>
        <v/>
      </c>
    </row>
    <row r="4" spans="1:8">
      <c r="A4" s="12" t="str">
        <f>IF(NGUON_NHIEM_VU!A4="","",NGUON_NHIEM_VU!A4)</f>
        <v/>
      </c>
      <c r="B4" s="12" t="str">
        <f>IF(A4="","",NGUON_NHIEM_VU!B4)</f>
        <v/>
      </c>
      <c r="C4" s="12" t="str">
        <f>IF(A4="","",NGUON_NHIEM_VU!C4)</f>
        <v/>
      </c>
      <c r="D4" s="12" t="str">
        <f>IF(A4="","",NGUON_NHIEM_VU!D4)</f>
        <v/>
      </c>
      <c r="E4" s="12" t="str">
        <f>IF(A4="","",NGUON_NHIEM_VU!I4)</f>
        <v/>
      </c>
      <c r="F4" s="12" t="str">
        <f>IF(A4="","",NGUON_NHIEM_VU!J4)</f>
        <v/>
      </c>
      <c r="G4" s="12" t="str">
        <f>IF(A4="","",IF(NGUON_NHIEM_VU!K4="","",NGUON_NHIEM_VU!K4))</f>
        <v/>
      </c>
      <c r="H4" s="12" t="str">
        <f t="shared" si="0"/>
        <v/>
      </c>
    </row>
    <row r="5" spans="1:8">
      <c r="A5" s="12" t="str">
        <f>IF(NGUON_NHIEM_VU!A5="","",NGUON_NHIEM_VU!A5)</f>
        <v/>
      </c>
      <c r="B5" s="12" t="str">
        <f>IF(A5="","",NGUON_NHIEM_VU!B5)</f>
        <v/>
      </c>
      <c r="C5" s="12" t="str">
        <f>IF(A5="","",NGUON_NHIEM_VU!C5)</f>
        <v/>
      </c>
      <c r="D5" s="12" t="str">
        <f>IF(A5="","",NGUON_NHIEM_VU!D5)</f>
        <v/>
      </c>
      <c r="E5" s="12" t="str">
        <f>IF(A5="","",NGUON_NHIEM_VU!I5)</f>
        <v/>
      </c>
      <c r="F5" s="12" t="str">
        <f>IF(A5="","",NGUON_NHIEM_VU!J5)</f>
        <v/>
      </c>
      <c r="G5" s="12" t="str">
        <f>IF(A5="","",IF(NGUON_NHIEM_VU!K5="","",NGUON_NHIEM_VU!K5))</f>
        <v/>
      </c>
      <c r="H5" s="12" t="str">
        <f t="shared" si="0"/>
        <v/>
      </c>
    </row>
    <row r="6" spans="1:8">
      <c r="A6" s="12" t="str">
        <f>IF(NGUON_NHIEM_VU!A6="","",NGUON_NHIEM_VU!A6)</f>
        <v/>
      </c>
      <c r="B6" s="12" t="str">
        <f>IF(A6="","",NGUON_NHIEM_VU!B6)</f>
        <v/>
      </c>
      <c r="C6" s="12" t="str">
        <f>IF(A6="","",NGUON_NHIEM_VU!C6)</f>
        <v/>
      </c>
      <c r="D6" s="12" t="str">
        <f>IF(A6="","",NGUON_NHIEM_VU!D6)</f>
        <v/>
      </c>
      <c r="E6" s="12" t="str">
        <f>IF(A6="","",NGUON_NHIEM_VU!I6)</f>
        <v/>
      </c>
      <c r="F6" s="12" t="str">
        <f>IF(A6="","",NGUON_NHIEM_VU!J6)</f>
        <v/>
      </c>
      <c r="G6" s="12" t="str">
        <f>IF(A6="","",IF(NGUON_NHIEM_VU!K6="","",NGUON_NHIEM_VU!K6))</f>
        <v/>
      </c>
      <c r="H6" s="12" t="str">
        <f t="shared" si="0"/>
        <v/>
      </c>
    </row>
    <row r="7" spans="1:8">
      <c r="A7" s="12" t="str">
        <f>IF(NGUON_NHIEM_VU!A7="","",NGUON_NHIEM_VU!A7)</f>
        <v/>
      </c>
      <c r="B7" s="12" t="str">
        <f>IF(A7="","",NGUON_NHIEM_VU!B7)</f>
        <v/>
      </c>
      <c r="C7" s="12" t="str">
        <f>IF(A7="","",NGUON_NHIEM_VU!C7)</f>
        <v/>
      </c>
      <c r="D7" s="12" t="str">
        <f>IF(A7="","",NGUON_NHIEM_VU!D7)</f>
        <v/>
      </c>
      <c r="E7" s="12" t="str">
        <f>IF(A7="","",NGUON_NHIEM_VU!I7)</f>
        <v/>
      </c>
      <c r="F7" s="12" t="str">
        <f>IF(A7="","",NGUON_NHIEM_VU!J7)</f>
        <v/>
      </c>
      <c r="G7" s="12" t="str">
        <f>IF(A7="","",IF(NGUON_NHIEM_VU!K7="","",NGUON_NHIEM_VU!K7))</f>
        <v/>
      </c>
      <c r="H7" s="12" t="str">
        <f t="shared" si="0"/>
        <v/>
      </c>
    </row>
    <row r="8" spans="1:8">
      <c r="A8" s="12" t="str">
        <f>IF(NGUON_NHIEM_VU!A8="","",NGUON_NHIEM_VU!A8)</f>
        <v/>
      </c>
      <c r="B8" s="12" t="str">
        <f>IF(A8="","",NGUON_NHIEM_VU!B8)</f>
        <v/>
      </c>
      <c r="C8" s="12" t="str">
        <f>IF(A8="","",NGUON_NHIEM_VU!C8)</f>
        <v/>
      </c>
      <c r="D8" s="12" t="str">
        <f>IF(A8="","",NGUON_NHIEM_VU!D8)</f>
        <v/>
      </c>
      <c r="E8" s="12" t="str">
        <f>IF(A8="","",NGUON_NHIEM_VU!I8)</f>
        <v/>
      </c>
      <c r="F8" s="12" t="str">
        <f>IF(A8="","",NGUON_NHIEM_VU!J8)</f>
        <v/>
      </c>
      <c r="G8" s="12" t="str">
        <f>IF(A8="","",IF(NGUON_NHIEM_VU!K8="","",NGUON_NHIEM_VU!K8))</f>
        <v/>
      </c>
      <c r="H8" s="12" t="str">
        <f t="shared" si="0"/>
        <v/>
      </c>
    </row>
    <row r="9" spans="1:8">
      <c r="A9" s="12" t="str">
        <f>IF(NGUON_NHIEM_VU!A9="","",NGUON_NHIEM_VU!A9)</f>
        <v/>
      </c>
      <c r="B9" s="12" t="str">
        <f>IF(A9="","",NGUON_NHIEM_VU!B9)</f>
        <v/>
      </c>
      <c r="C9" s="12" t="str">
        <f>IF(A9="","",NGUON_NHIEM_VU!C9)</f>
        <v/>
      </c>
      <c r="D9" s="12" t="str">
        <f>IF(A9="","",NGUON_NHIEM_VU!D9)</f>
        <v/>
      </c>
      <c r="E9" s="12" t="str">
        <f>IF(A9="","",NGUON_NHIEM_VU!I9)</f>
        <v/>
      </c>
      <c r="F9" s="12" t="str">
        <f>IF(A9="","",NGUON_NHIEM_VU!J9)</f>
        <v/>
      </c>
      <c r="G9" s="12" t="str">
        <f>IF(A9="","",IF(NGUON_NHIEM_VU!K9="","",NGUON_NHIEM_VU!K9))</f>
        <v/>
      </c>
      <c r="H9" s="12" t="str">
        <f t="shared" si="0"/>
        <v/>
      </c>
    </row>
    <row r="10" spans="1:8">
      <c r="A10" s="12" t="str">
        <f>IF(NGUON_NHIEM_VU!A10="","",NGUON_NHIEM_VU!A10)</f>
        <v/>
      </c>
      <c r="B10" s="12" t="str">
        <f>IF(A10="","",NGUON_NHIEM_VU!B10)</f>
        <v/>
      </c>
      <c r="C10" s="12" t="str">
        <f>IF(A10="","",NGUON_NHIEM_VU!C10)</f>
        <v/>
      </c>
      <c r="D10" s="12" t="str">
        <f>IF(A10="","",NGUON_NHIEM_VU!D10)</f>
        <v/>
      </c>
      <c r="E10" s="12" t="str">
        <f>IF(A10="","",NGUON_NHIEM_VU!I10)</f>
        <v/>
      </c>
      <c r="F10" s="12" t="str">
        <f>IF(A10="","",NGUON_NHIEM_VU!J10)</f>
        <v/>
      </c>
      <c r="G10" s="12" t="str">
        <f>IF(A10="","",IF(NGUON_NHIEM_VU!K10="","",NGUON_NHIEM_VU!K10))</f>
        <v/>
      </c>
      <c r="H10" s="12" t="str">
        <f t="shared" si="0"/>
        <v/>
      </c>
    </row>
    <row r="11" spans="1:8" ht="84" customHeight="1">
      <c r="A11" s="1" t="str">
        <f>IF(NGUON_NHIEM_VU!A11="","",NGUON_NHIEM_VU!A11)</f>
        <v/>
      </c>
      <c r="B11" s="1" t="str">
        <f>IF(A11="","",NGUON_NHIEM_VU!B11)</f>
        <v/>
      </c>
      <c r="C11" s="1" t="str">
        <f>IF(A11="","",NGUON_NHIEM_VU!C11)</f>
        <v/>
      </c>
      <c r="D11" s="1" t="str">
        <f>IF(A11="","",NGUON_NHIEM_VU!D11)</f>
        <v/>
      </c>
      <c r="E11" s="1" t="str">
        <f>IF(A11="","",NGUON_NHIEM_VU!I11)</f>
        <v/>
      </c>
      <c r="F11" s="1" t="str">
        <f>IF(A11="","",NGUON_NHIEM_VU!J11)</f>
        <v/>
      </c>
      <c r="G11" s="1" t="str">
        <f>IF(A11="","",IF(NGUON_NHIEM_VU!K11="","",NGUON_NHIEM_VU!K11))</f>
        <v/>
      </c>
      <c r="H11" s="1" t="str">
        <f t="shared" si="0"/>
        <v/>
      </c>
    </row>
    <row r="12" spans="1:8" ht="27.95" customHeight="1">
      <c r="A12" s="1" t="str">
        <f>IF(NGUON_NHIEM_VU!A12="","",NGUON_NHIEM_VU!A12)</f>
        <v/>
      </c>
      <c r="B12" s="1" t="str">
        <f>IF(A12="","",NGUON_NHIEM_VU!B12)</f>
        <v/>
      </c>
      <c r="C12" s="1" t="str">
        <f>IF(A12="","",NGUON_NHIEM_VU!C12)</f>
        <v/>
      </c>
      <c r="D12" s="1" t="str">
        <f>IF(A12="","",NGUON_NHIEM_VU!D12)</f>
        <v/>
      </c>
      <c r="E12" s="1" t="str">
        <f>IF(A12="","",NGUON_NHIEM_VU!I12)</f>
        <v/>
      </c>
      <c r="F12" s="1" t="str">
        <f>IF(A12="","",NGUON_NHIEM_VU!J12)</f>
        <v/>
      </c>
      <c r="G12" s="1" t="str">
        <f>IF(A12="","",IF(NGUON_NHIEM_VU!K12="","",NGUON_NHIEM_VU!K12))</f>
        <v/>
      </c>
      <c r="H12" s="1" t="str">
        <f t="shared" si="0"/>
        <v/>
      </c>
    </row>
    <row r="13" spans="1:8" ht="41.45" customHeight="1">
      <c r="A13" s="1" t="str">
        <f>IF(NGUON_NHIEM_VU!A13="","",NGUON_NHIEM_VU!A13)</f>
        <v/>
      </c>
      <c r="B13" s="1" t="str">
        <f>IF(A13="","",NGUON_NHIEM_VU!B13)</f>
        <v/>
      </c>
      <c r="C13" s="1" t="str">
        <f>IF(A13="","",NGUON_NHIEM_VU!C13)</f>
        <v/>
      </c>
      <c r="D13" s="1" t="str">
        <f>IF(A13="","",NGUON_NHIEM_VU!D13)</f>
        <v/>
      </c>
      <c r="E13" s="1" t="str">
        <f>IF(A13="","",NGUON_NHIEM_VU!I13)</f>
        <v/>
      </c>
      <c r="F13" s="1" t="str">
        <f>IF(A13="","",NGUON_NHIEM_VU!J13)</f>
        <v/>
      </c>
      <c r="G13" s="1" t="str">
        <f>IF(A13="","",IF(NGUON_NHIEM_VU!K13="","",NGUON_NHIEM_VU!K13))</f>
        <v/>
      </c>
      <c r="H13" s="1" t="str">
        <f t="shared" si="0"/>
        <v/>
      </c>
    </row>
    <row r="14" spans="1:8" ht="41.45" customHeight="1">
      <c r="A14" s="1" t="str">
        <f>IF(NGUON_NHIEM_VU!A14="","",NGUON_NHIEM_VU!A14)</f>
        <v/>
      </c>
      <c r="B14" s="1" t="str">
        <f>IF(A14="","",NGUON_NHIEM_VU!B14)</f>
        <v/>
      </c>
      <c r="C14" s="1" t="str">
        <f>IF(A14="","",NGUON_NHIEM_VU!C14)</f>
        <v/>
      </c>
      <c r="D14" s="1" t="str">
        <f>IF(A14="","",NGUON_NHIEM_VU!D14)</f>
        <v/>
      </c>
      <c r="E14" s="1" t="str">
        <f>IF(A14="","",NGUON_NHIEM_VU!I14)</f>
        <v/>
      </c>
      <c r="F14" s="1" t="str">
        <f>IF(A14="","",NGUON_NHIEM_VU!J14)</f>
        <v/>
      </c>
      <c r="G14" s="1" t="str">
        <f>IF(A14="","",IF(NGUON_NHIEM_VU!K14="","",NGUON_NHIEM_VU!K14))</f>
        <v/>
      </c>
      <c r="H14" s="1" t="str">
        <f t="shared" si="0"/>
        <v/>
      </c>
    </row>
    <row r="15" spans="1:8">
      <c r="A15" s="1" t="str">
        <f>IF(NGUON_NHIEM_VU!A15="","",NGUON_NHIEM_VU!A15)</f>
        <v/>
      </c>
      <c r="B15" s="1" t="str">
        <f>IF(A15="","",NGUON_NHIEM_VU!B15)</f>
        <v/>
      </c>
      <c r="C15" s="1" t="str">
        <f>IF(A15="","",NGUON_NHIEM_VU!C15)</f>
        <v/>
      </c>
      <c r="D15" s="1" t="str">
        <f>IF(A15="","",NGUON_NHIEM_VU!D15)</f>
        <v/>
      </c>
      <c r="E15" s="1" t="str">
        <f>IF(A15="","",NGUON_NHIEM_VU!I15)</f>
        <v/>
      </c>
      <c r="F15" s="1" t="str">
        <f>IF(A15="","",NGUON_NHIEM_VU!J15)</f>
        <v/>
      </c>
      <c r="G15" s="1" t="str">
        <f>IF(A15="","",IF(NGUON_NHIEM_VU!K15="","",NGUON_NHIEM_VU!K15))</f>
        <v/>
      </c>
      <c r="H15" s="1" t="str">
        <f t="shared" si="0"/>
        <v/>
      </c>
    </row>
    <row r="16" spans="1:8" ht="138" customHeight="1">
      <c r="A16" s="1" t="str">
        <f>IF(NGUON_NHIEM_VU!A16="","",NGUON_NHIEM_VU!A16)</f>
        <v/>
      </c>
      <c r="B16" s="1" t="str">
        <f>IF(A16="","",NGUON_NHIEM_VU!B16)</f>
        <v/>
      </c>
      <c r="C16" s="1" t="str">
        <f>IF(A16="","",NGUON_NHIEM_VU!C16)</f>
        <v/>
      </c>
      <c r="D16" s="1" t="str">
        <f>IF(A16="","",NGUON_NHIEM_VU!D16)</f>
        <v/>
      </c>
      <c r="E16" s="1" t="str">
        <f>IF(A16="","",NGUON_NHIEM_VU!I16)</f>
        <v/>
      </c>
      <c r="F16" s="1" t="str">
        <f>IF(A16="","",NGUON_NHIEM_VU!J16)</f>
        <v/>
      </c>
      <c r="G16" s="1" t="str">
        <f>IF(A16="","",IF(NGUON_NHIEM_VU!K16="","",NGUON_NHIEM_VU!K16))</f>
        <v/>
      </c>
      <c r="H16" s="1" t="str">
        <f t="shared" si="0"/>
        <v/>
      </c>
    </row>
    <row r="17" spans="1:8" ht="27.75" customHeight="1">
      <c r="A17" s="1" t="str">
        <f>IF(NGUON_NHIEM_VU!A17="","",NGUON_NHIEM_VU!A17)</f>
        <v/>
      </c>
      <c r="B17" s="1" t="str">
        <f>IF(A17="","",NGUON_NHIEM_VU!B17)</f>
        <v/>
      </c>
      <c r="C17" s="1" t="str">
        <f>IF(A17="","",NGUON_NHIEM_VU!C17)</f>
        <v/>
      </c>
      <c r="D17" s="1" t="str">
        <f>IF(A17="","",NGUON_NHIEM_VU!D17)</f>
        <v/>
      </c>
      <c r="E17" s="1" t="str">
        <f>IF(A17="","",NGUON_NHIEM_VU!I17)</f>
        <v/>
      </c>
      <c r="F17" s="1" t="str">
        <f>IF(A17="","",NGUON_NHIEM_VU!J17)</f>
        <v/>
      </c>
      <c r="G17" s="1" t="str">
        <f>IF(A17="","",IF(NGUON_NHIEM_VU!K17="","",NGUON_NHIEM_VU!K17))</f>
        <v/>
      </c>
      <c r="H17" s="1" t="str">
        <f t="shared" si="0"/>
        <v/>
      </c>
    </row>
    <row r="18" spans="1:8" ht="41.45" customHeight="1">
      <c r="A18" s="1" t="str">
        <f>IF(NGUON_NHIEM_VU!A18="","",NGUON_NHIEM_VU!A18)</f>
        <v/>
      </c>
      <c r="B18" s="1" t="str">
        <f>IF(A18="","",NGUON_NHIEM_VU!B18)</f>
        <v/>
      </c>
      <c r="C18" s="1" t="str">
        <f>IF(A18="","",NGUON_NHIEM_VU!C18)</f>
        <v/>
      </c>
      <c r="D18" s="1" t="str">
        <f>IF(A18="","",NGUON_NHIEM_VU!D18)</f>
        <v/>
      </c>
      <c r="E18" s="1" t="str">
        <f>IF(A18="","",NGUON_NHIEM_VU!I18)</f>
        <v/>
      </c>
      <c r="F18" s="1" t="str">
        <f>IF(A18="","",NGUON_NHIEM_VU!J18)</f>
        <v/>
      </c>
      <c r="G18" s="1" t="str">
        <f>IF(A18="","",IF(NGUON_NHIEM_VU!K18="","",NGUON_NHIEM_VU!K18))</f>
        <v/>
      </c>
      <c r="H18" s="1" t="str">
        <f t="shared" si="0"/>
        <v/>
      </c>
    </row>
    <row r="19" spans="1:8" ht="41.45" customHeight="1">
      <c r="A19" s="1" t="str">
        <f>IF(NGUON_NHIEM_VU!A19="","",NGUON_NHIEM_VU!A19)</f>
        <v/>
      </c>
      <c r="B19" s="1" t="str">
        <f>IF(A19="","",NGUON_NHIEM_VU!B19)</f>
        <v/>
      </c>
      <c r="C19" s="1" t="str">
        <f>IF(A19="","",NGUON_NHIEM_VU!C19)</f>
        <v/>
      </c>
      <c r="D19" s="1" t="str">
        <f>IF(A19="","",NGUON_NHIEM_VU!D19)</f>
        <v/>
      </c>
      <c r="E19" s="1" t="str">
        <f>IF(A19="","",NGUON_NHIEM_VU!I19)</f>
        <v/>
      </c>
      <c r="F19" s="1" t="str">
        <f>IF(A19="","",NGUON_NHIEM_VU!J19)</f>
        <v/>
      </c>
      <c r="G19" s="1" t="str">
        <f>IF(A19="","",IF(NGUON_NHIEM_VU!K19="","",NGUON_NHIEM_VU!K19))</f>
        <v/>
      </c>
      <c r="H19" s="1" t="str">
        <f t="shared" si="0"/>
        <v/>
      </c>
    </row>
    <row r="20" spans="1:8" ht="27.75" customHeight="1">
      <c r="A20" s="1" t="str">
        <f>IF(NGUON_NHIEM_VU!A20="","",NGUON_NHIEM_VU!A20)</f>
        <v/>
      </c>
      <c r="B20" s="1" t="str">
        <f>IF(A20="","",NGUON_NHIEM_VU!B20)</f>
        <v/>
      </c>
      <c r="C20" s="1" t="str">
        <f>IF(A20="","",NGUON_NHIEM_VU!C20)</f>
        <v/>
      </c>
      <c r="D20" s="1" t="str">
        <f>IF(A20="","",NGUON_NHIEM_VU!D20)</f>
        <v/>
      </c>
      <c r="E20" s="1" t="str">
        <f>IF(A20="","",NGUON_NHIEM_VU!I20)</f>
        <v/>
      </c>
      <c r="F20" s="1" t="str">
        <f>IF(A20="","",NGUON_NHIEM_VU!J20)</f>
        <v/>
      </c>
      <c r="G20" s="1" t="str">
        <f>IF(A20="","",IF(NGUON_NHIEM_VU!K20="","",NGUON_NHIEM_VU!K20))</f>
        <v/>
      </c>
      <c r="H20" s="1" t="str">
        <f t="shared" si="0"/>
        <v/>
      </c>
    </row>
    <row r="21" spans="1:8" ht="27.75" customHeight="1">
      <c r="A21" s="1" t="str">
        <f>IF(NGUON_NHIEM_VU!A21="","",NGUON_NHIEM_VU!A21)</f>
        <v/>
      </c>
      <c r="B21" s="1" t="str">
        <f>IF(A21="","",NGUON_NHIEM_VU!B21)</f>
        <v/>
      </c>
      <c r="C21" s="1" t="str">
        <f>IF(A21="","",NGUON_NHIEM_VU!C21)</f>
        <v/>
      </c>
      <c r="D21" s="1" t="str">
        <f>IF(A21="","",NGUON_NHIEM_VU!D21)</f>
        <v/>
      </c>
      <c r="E21" s="1" t="str">
        <f>IF(A21="","",NGUON_NHIEM_VU!I21)</f>
        <v/>
      </c>
      <c r="F21" s="1" t="str">
        <f>IF(A21="","",NGUON_NHIEM_VU!J21)</f>
        <v/>
      </c>
      <c r="G21" s="1" t="str">
        <f>IF(A21="","",IF(NGUON_NHIEM_VU!K21="","",NGUON_NHIEM_VU!K21))</f>
        <v/>
      </c>
      <c r="H21" s="1" t="str">
        <f t="shared" si="0"/>
        <v/>
      </c>
    </row>
    <row r="22" spans="1:8" ht="27.75" customHeight="1">
      <c r="A22" s="1" t="str">
        <f>IF(NGUON_NHIEM_VU!A22="","",NGUON_NHIEM_VU!A22)</f>
        <v/>
      </c>
      <c r="B22" s="1" t="str">
        <f>IF(A22="","",NGUON_NHIEM_VU!B22)</f>
        <v/>
      </c>
      <c r="C22" s="1" t="str">
        <f>IF(A22="","",NGUON_NHIEM_VU!C22)</f>
        <v/>
      </c>
      <c r="D22" s="1" t="str">
        <f>IF(A22="","",NGUON_NHIEM_VU!D22)</f>
        <v/>
      </c>
      <c r="E22" s="1" t="str">
        <f>IF(A22="","",NGUON_NHIEM_VU!I22)</f>
        <v/>
      </c>
      <c r="F22" s="1" t="str">
        <f>IF(A22="","",NGUON_NHIEM_VU!J22)</f>
        <v/>
      </c>
      <c r="G22" s="1" t="str">
        <f>IF(A22="","",IF(NGUON_NHIEM_VU!K22="","",NGUON_NHIEM_VU!K22))</f>
        <v/>
      </c>
      <c r="H22" s="1" t="str">
        <f t="shared" si="0"/>
        <v/>
      </c>
    </row>
    <row r="23" spans="1:8" ht="55.35" customHeight="1">
      <c r="A23" s="1" t="str">
        <f>IF(NGUON_NHIEM_VU!A23="","",NGUON_NHIEM_VU!A23)</f>
        <v/>
      </c>
      <c r="B23" s="1" t="str">
        <f>IF(A23="","",NGUON_NHIEM_VU!B23)</f>
        <v/>
      </c>
      <c r="C23" s="1" t="str">
        <f>IF(A23="","",NGUON_NHIEM_VU!C23)</f>
        <v/>
      </c>
      <c r="D23" s="1" t="str">
        <f>IF(A23="","",NGUON_NHIEM_VU!D23)</f>
        <v/>
      </c>
      <c r="E23" s="1" t="str">
        <f>IF(A23="","",NGUON_NHIEM_VU!I23)</f>
        <v/>
      </c>
      <c r="F23" s="1" t="str">
        <f>IF(A23="","",NGUON_NHIEM_VU!J23)</f>
        <v/>
      </c>
      <c r="G23" s="1" t="str">
        <f>IF(A23="","",IF(NGUON_NHIEM_VU!K23="","",NGUON_NHIEM_VU!K23))</f>
        <v/>
      </c>
      <c r="H23" s="1" t="str">
        <f t="shared" si="0"/>
        <v/>
      </c>
    </row>
    <row r="24" spans="1:8">
      <c r="A24" s="1" t="str">
        <f>IF(NGUON_NHIEM_VU!A24="","",NGUON_NHIEM_VU!A24)</f>
        <v/>
      </c>
      <c r="B24" s="1" t="str">
        <f>IF(A24="","",NGUON_NHIEM_VU!B24)</f>
        <v/>
      </c>
      <c r="C24" s="1" t="str">
        <f>IF(A24="","",NGUON_NHIEM_VU!C24)</f>
        <v/>
      </c>
      <c r="D24" s="1" t="str">
        <f>IF(A24="","",NGUON_NHIEM_VU!D24)</f>
        <v/>
      </c>
      <c r="E24" s="1" t="str">
        <f>IF(A24="","",NGUON_NHIEM_VU!I24)</f>
        <v/>
      </c>
      <c r="F24" s="1" t="str">
        <f>IF(A24="","",NGUON_NHIEM_VU!J24)</f>
        <v/>
      </c>
      <c r="G24" s="1" t="str">
        <f>IF(A24="","",IF(NGUON_NHIEM_VU!K24="","",NGUON_NHIEM_VU!K24))</f>
        <v/>
      </c>
      <c r="H24" s="1" t="str">
        <f t="shared" si="0"/>
        <v/>
      </c>
    </row>
    <row r="25" spans="1:8" ht="41.45" customHeight="1">
      <c r="A25" s="1" t="str">
        <f>IF(NGUON_NHIEM_VU!A25="","",NGUON_NHIEM_VU!A25)</f>
        <v/>
      </c>
      <c r="B25" s="1" t="str">
        <f>IF(A25="","",NGUON_NHIEM_VU!B25)</f>
        <v/>
      </c>
      <c r="C25" s="1" t="str">
        <f>IF(A25="","",NGUON_NHIEM_VU!C25)</f>
        <v/>
      </c>
      <c r="D25" s="1" t="str">
        <f>IF(A25="","",NGUON_NHIEM_VU!D25)</f>
        <v/>
      </c>
      <c r="E25" s="1" t="str">
        <f>IF(A25="","",NGUON_NHIEM_VU!I25)</f>
        <v/>
      </c>
      <c r="F25" s="1" t="str">
        <f>IF(A25="","",NGUON_NHIEM_VU!J25)</f>
        <v/>
      </c>
      <c r="G25" s="1" t="str">
        <f>IF(A25="","",IF(NGUON_NHIEM_VU!K25="","",NGUON_NHIEM_VU!K25))</f>
        <v/>
      </c>
      <c r="H25" s="1" t="str">
        <f t="shared" si="0"/>
        <v/>
      </c>
    </row>
    <row r="26" spans="1:8" ht="41.45" customHeight="1">
      <c r="A26" s="1" t="str">
        <f>IF(NGUON_NHIEM_VU!A26="","",NGUON_NHIEM_VU!A26)</f>
        <v/>
      </c>
      <c r="B26" s="1" t="str">
        <f>IF(A26="","",NGUON_NHIEM_VU!B26)</f>
        <v/>
      </c>
      <c r="C26" s="1" t="str">
        <f>IF(A26="","",NGUON_NHIEM_VU!C26)</f>
        <v/>
      </c>
      <c r="D26" s="1" t="str">
        <f>IF(A26="","",NGUON_NHIEM_VU!D26)</f>
        <v/>
      </c>
      <c r="E26" s="1" t="str">
        <f>IF(A26="","",NGUON_NHIEM_VU!I26)</f>
        <v/>
      </c>
      <c r="F26" s="1" t="str">
        <f>IF(A26="","",NGUON_NHIEM_VU!J26)</f>
        <v/>
      </c>
      <c r="G26" s="1" t="str">
        <f>IF(A26="","",IF(NGUON_NHIEM_VU!K26="","",NGUON_NHIEM_VU!K26))</f>
        <v/>
      </c>
      <c r="H26" s="1" t="str">
        <f t="shared" si="0"/>
        <v/>
      </c>
    </row>
    <row r="27" spans="1:8" ht="55.35" customHeight="1">
      <c r="A27" s="1" t="str">
        <f>IF(NGUON_NHIEM_VU!A27="","",NGUON_NHIEM_VU!A27)</f>
        <v/>
      </c>
      <c r="B27" s="1" t="str">
        <f>IF(A27="","",NGUON_NHIEM_VU!B27)</f>
        <v/>
      </c>
      <c r="C27" s="1" t="str">
        <f>IF(A27="","",NGUON_NHIEM_VU!C27)</f>
        <v/>
      </c>
      <c r="D27" s="1" t="str">
        <f>IF(A27="","",NGUON_NHIEM_VU!D27)</f>
        <v/>
      </c>
      <c r="E27" s="1" t="str">
        <f>IF(A27="","",NGUON_NHIEM_VU!I27)</f>
        <v/>
      </c>
      <c r="F27" s="1" t="str">
        <f>IF(A27="","",NGUON_NHIEM_VU!J27)</f>
        <v/>
      </c>
      <c r="G27" s="1" t="str">
        <f>IF(A27="","",IF(NGUON_NHIEM_VU!K27="","",NGUON_NHIEM_VU!K27))</f>
        <v/>
      </c>
      <c r="H27" s="1" t="str">
        <f t="shared" si="0"/>
        <v/>
      </c>
    </row>
    <row r="28" spans="1:8" ht="55.35" customHeight="1">
      <c r="A28" s="1" t="str">
        <f>IF(NGUON_NHIEM_VU!A28="","",NGUON_NHIEM_VU!A28)</f>
        <v/>
      </c>
      <c r="B28" s="1" t="str">
        <f>IF(A28="","",NGUON_NHIEM_VU!B28)</f>
        <v/>
      </c>
      <c r="C28" s="1" t="str">
        <f>IF(A28="","",NGUON_NHIEM_VU!C28)</f>
        <v/>
      </c>
      <c r="D28" s="1" t="str">
        <f>IF(A28="","",NGUON_NHIEM_VU!D28)</f>
        <v/>
      </c>
      <c r="E28" s="1" t="str">
        <f>IF(A28="","",NGUON_NHIEM_VU!I28)</f>
        <v/>
      </c>
      <c r="F28" s="1" t="str">
        <f>IF(A28="","",NGUON_NHIEM_VU!J28)</f>
        <v/>
      </c>
      <c r="G28" s="1" t="str">
        <f>IF(A28="","",IF(NGUON_NHIEM_VU!K28="","",NGUON_NHIEM_VU!K28))</f>
        <v/>
      </c>
      <c r="H28" s="1" t="str">
        <f t="shared" si="0"/>
        <v/>
      </c>
    </row>
    <row r="29" spans="1:8" ht="55.35" customHeight="1">
      <c r="A29" s="1" t="str">
        <f>IF(NGUON_NHIEM_VU!A29="","",NGUON_NHIEM_VU!A29)</f>
        <v/>
      </c>
      <c r="B29" s="1" t="str">
        <f>IF(A29="","",NGUON_NHIEM_VU!B29)</f>
        <v/>
      </c>
      <c r="C29" s="1" t="str">
        <f>IF(A29="","",NGUON_NHIEM_VU!C29)</f>
        <v/>
      </c>
      <c r="D29" s="1" t="str">
        <f>IF(A29="","",NGUON_NHIEM_VU!D29)</f>
        <v/>
      </c>
      <c r="E29" s="1" t="str">
        <f>IF(A29="","",NGUON_NHIEM_VU!I29)</f>
        <v/>
      </c>
      <c r="F29" s="1" t="str">
        <f>IF(A29="","",NGUON_NHIEM_VU!J29)</f>
        <v/>
      </c>
      <c r="G29" s="1" t="str">
        <f>IF(A29="","",IF(NGUON_NHIEM_VU!K29="","",NGUON_NHIEM_VU!K29))</f>
        <v/>
      </c>
      <c r="H29" s="1" t="str">
        <f t="shared" si="0"/>
        <v/>
      </c>
    </row>
    <row r="30" spans="1:8" ht="82.7" customHeight="1">
      <c r="A30" s="1" t="str">
        <f>IF(NGUON_NHIEM_VU!A30="","",NGUON_NHIEM_VU!A30)</f>
        <v/>
      </c>
      <c r="B30" s="1" t="str">
        <f>IF(A30="","",NGUON_NHIEM_VU!B30)</f>
        <v/>
      </c>
      <c r="C30" s="1" t="str">
        <f>IF(A30="","",NGUON_NHIEM_VU!C30)</f>
        <v/>
      </c>
      <c r="D30" s="1" t="str">
        <f>IF(A30="","",NGUON_NHIEM_VU!D30)</f>
        <v/>
      </c>
      <c r="E30" s="1" t="str">
        <f>IF(A30="","",NGUON_NHIEM_VU!I30)</f>
        <v/>
      </c>
      <c r="F30" s="1" t="str">
        <f>IF(A30="","",NGUON_NHIEM_VU!J30)</f>
        <v/>
      </c>
      <c r="G30" s="1" t="str">
        <f>IF(A30="","",IF(NGUON_NHIEM_VU!K30="","",NGUON_NHIEM_VU!K30))</f>
        <v/>
      </c>
      <c r="H30" s="1" t="str">
        <f t="shared" si="0"/>
        <v/>
      </c>
    </row>
    <row r="31" spans="1:8">
      <c r="A31" s="1" t="str">
        <f>IF(NGUON_NHIEM_VU!A31="","",NGUON_NHIEM_VU!A31)</f>
        <v/>
      </c>
      <c r="B31" s="1" t="str">
        <f>IF(A31="","",NGUON_NHIEM_VU!B31)</f>
        <v/>
      </c>
      <c r="C31" s="1" t="str">
        <f>IF(A31="","",NGUON_NHIEM_VU!C31)</f>
        <v/>
      </c>
      <c r="D31" s="1" t="str">
        <f>IF(A31="","",NGUON_NHIEM_VU!D31)</f>
        <v/>
      </c>
      <c r="E31" s="1" t="str">
        <f>IF(A31="","",NGUON_NHIEM_VU!I31)</f>
        <v/>
      </c>
      <c r="F31" s="1" t="str">
        <f>IF(A31="","",NGUON_NHIEM_VU!J31)</f>
        <v/>
      </c>
      <c r="G31" s="1" t="str">
        <f>IF(A31="","",IF(NGUON_NHIEM_VU!K31="","",NGUON_NHIEM_VU!K31))</f>
        <v/>
      </c>
      <c r="H31" s="1" t="str">
        <f t="shared" si="0"/>
        <v/>
      </c>
    </row>
    <row r="32" spans="1:8">
      <c r="A32" s="1" t="str">
        <f>IF(NGUON_NHIEM_VU!A32="","",NGUON_NHIEM_VU!A32)</f>
        <v/>
      </c>
      <c r="B32" s="1" t="str">
        <f>IF(A32="","",NGUON_NHIEM_VU!B32)</f>
        <v/>
      </c>
      <c r="C32" s="1" t="str">
        <f>IF(A32="","",NGUON_NHIEM_VU!C32)</f>
        <v/>
      </c>
      <c r="D32" s="1" t="str">
        <f>IF(A32="","",NGUON_NHIEM_VU!D32)</f>
        <v/>
      </c>
      <c r="E32" s="1" t="str">
        <f>IF(A32="","",NGUON_NHIEM_VU!I32)</f>
        <v/>
      </c>
      <c r="F32" s="1" t="str">
        <f>IF(A32="","",NGUON_NHIEM_VU!J32)</f>
        <v/>
      </c>
      <c r="G32" s="1" t="str">
        <f>IF(A32="","",IF(NGUON_NHIEM_VU!K32="","",NGUON_NHIEM_VU!K32))</f>
        <v/>
      </c>
      <c r="H32" s="1" t="str">
        <f t="shared" si="0"/>
        <v/>
      </c>
    </row>
    <row r="33" spans="1:8">
      <c r="A33" s="1" t="str">
        <f>IF(NGUON_NHIEM_VU!A33="","",NGUON_NHIEM_VU!A33)</f>
        <v/>
      </c>
      <c r="B33" s="1" t="str">
        <f>IF(A33="","",NGUON_NHIEM_VU!B33)</f>
        <v/>
      </c>
      <c r="C33" s="1" t="str">
        <f>IF(A33="","",NGUON_NHIEM_VU!C33)</f>
        <v/>
      </c>
      <c r="D33" s="1" t="str">
        <f>IF(A33="","",NGUON_NHIEM_VU!D33)</f>
        <v/>
      </c>
      <c r="E33" s="1" t="str">
        <f>IF(A33="","",NGUON_NHIEM_VU!I33)</f>
        <v/>
      </c>
      <c r="F33" s="1" t="str">
        <f>IF(A33="","",NGUON_NHIEM_VU!J33)</f>
        <v/>
      </c>
      <c r="G33" s="1" t="str">
        <f>IF(A33="","",IF(NGUON_NHIEM_VU!K33="","",NGUON_NHIEM_VU!K33))</f>
        <v/>
      </c>
      <c r="H33" s="1" t="str">
        <f t="shared" si="0"/>
        <v/>
      </c>
    </row>
    <row r="34" spans="1:8">
      <c r="A34" s="1" t="str">
        <f>IF(NGUON_NHIEM_VU!A34="","",NGUON_NHIEM_VU!A34)</f>
        <v/>
      </c>
      <c r="B34" s="1" t="str">
        <f>IF(A34="","",NGUON_NHIEM_VU!B34)</f>
        <v/>
      </c>
      <c r="C34" s="1" t="str">
        <f>IF(A34="","",NGUON_NHIEM_VU!C34)</f>
        <v/>
      </c>
      <c r="D34" s="1" t="str">
        <f>IF(A34="","",NGUON_NHIEM_VU!D34)</f>
        <v/>
      </c>
      <c r="E34" s="1" t="str">
        <f>IF(A34="","",NGUON_NHIEM_VU!I34)</f>
        <v/>
      </c>
      <c r="F34" s="1" t="str">
        <f>IF(A34="","",NGUON_NHIEM_VU!J34)</f>
        <v/>
      </c>
      <c r="G34" s="1" t="str">
        <f>IF(A34="","",IF(NGUON_NHIEM_VU!K34="","",NGUON_NHIEM_VU!K34))</f>
        <v/>
      </c>
      <c r="H34" s="1" t="str">
        <f t="shared" si="0"/>
        <v/>
      </c>
    </row>
    <row r="35" spans="1:8">
      <c r="A35" s="1" t="str">
        <f>IF(NGUON_NHIEM_VU!A35="","",NGUON_NHIEM_VU!A35)</f>
        <v/>
      </c>
      <c r="B35" s="1" t="str">
        <f>IF(A35="","",NGUON_NHIEM_VU!B35)</f>
        <v/>
      </c>
      <c r="C35" s="1" t="str">
        <f>IF(A35="","",NGUON_NHIEM_VU!C35)</f>
        <v/>
      </c>
      <c r="D35" s="1" t="str">
        <f>IF(A35="","",NGUON_NHIEM_VU!D35)</f>
        <v/>
      </c>
      <c r="E35" s="1" t="str">
        <f>IF(A35="","",NGUON_NHIEM_VU!I35)</f>
        <v/>
      </c>
      <c r="F35" s="1" t="str">
        <f>IF(A35="","",NGUON_NHIEM_VU!J35)</f>
        <v/>
      </c>
      <c r="G35" s="1" t="str">
        <f>IF(A35="","",IF(NGUON_NHIEM_VU!K35="","",NGUON_NHIEM_VU!K35))</f>
        <v/>
      </c>
      <c r="H35" s="1" t="str">
        <f t="shared" ref="H35:H66" si="1">IF(A35="","",IF(LEFT(A35,3)="VD-","KHÔNG TỔNG HỢP – VÍ DỤ",IF(B35="","THIẾU TÊN NHIỆM VỤ",IF(C35="","THIẾU CƠ QUAN",IF(D35="","THIẾU CĂN CỨ",IF(E35="","THIẾU KỲ",IF(COUNTIF($A$3:$A$202,A35)&gt;1,"TRÙNG MÃ NGUỒN",IF(F35&lt;&gt;"Đã xác nhận","CHỜ XÁC NHẬN","ĐỦ ĐIỀU KIỆN ĐỐI CHIẾU"))))))))</f>
        <v/>
      </c>
    </row>
    <row r="36" spans="1:8">
      <c r="A36" s="1" t="str">
        <f>IF(NGUON_NHIEM_VU!A36="","",NGUON_NHIEM_VU!A36)</f>
        <v/>
      </c>
      <c r="B36" s="1" t="str">
        <f>IF(A36="","",NGUON_NHIEM_VU!B36)</f>
        <v/>
      </c>
      <c r="C36" s="1" t="str">
        <f>IF(A36="","",NGUON_NHIEM_VU!C36)</f>
        <v/>
      </c>
      <c r="D36" s="1" t="str">
        <f>IF(A36="","",NGUON_NHIEM_VU!D36)</f>
        <v/>
      </c>
      <c r="E36" s="1" t="str">
        <f>IF(A36="","",NGUON_NHIEM_VU!I36)</f>
        <v/>
      </c>
      <c r="F36" s="1" t="str">
        <f>IF(A36="","",NGUON_NHIEM_VU!J36)</f>
        <v/>
      </c>
      <c r="G36" s="1" t="str">
        <f>IF(A36="","",IF(NGUON_NHIEM_VU!K36="","",NGUON_NHIEM_VU!K36))</f>
        <v/>
      </c>
      <c r="H36" s="1" t="str">
        <f t="shared" si="1"/>
        <v/>
      </c>
    </row>
    <row r="37" spans="1:8">
      <c r="A37" s="1" t="str">
        <f>IF(NGUON_NHIEM_VU!A37="","",NGUON_NHIEM_VU!A37)</f>
        <v/>
      </c>
      <c r="B37" s="1" t="str">
        <f>IF(A37="","",NGUON_NHIEM_VU!B37)</f>
        <v/>
      </c>
      <c r="C37" s="1" t="str">
        <f>IF(A37="","",NGUON_NHIEM_VU!C37)</f>
        <v/>
      </c>
      <c r="D37" s="1" t="str">
        <f>IF(A37="","",NGUON_NHIEM_VU!D37)</f>
        <v/>
      </c>
      <c r="E37" s="1" t="str">
        <f>IF(A37="","",NGUON_NHIEM_VU!I37)</f>
        <v/>
      </c>
      <c r="F37" s="1" t="str">
        <f>IF(A37="","",NGUON_NHIEM_VU!J37)</f>
        <v/>
      </c>
      <c r="G37" s="1" t="str">
        <f>IF(A37="","",IF(NGUON_NHIEM_VU!K37="","",NGUON_NHIEM_VU!K37))</f>
        <v/>
      </c>
      <c r="H37" s="1" t="str">
        <f t="shared" si="1"/>
        <v/>
      </c>
    </row>
    <row r="38" spans="1:8">
      <c r="A38" s="1" t="str">
        <f>IF(NGUON_NHIEM_VU!A38="","",NGUON_NHIEM_VU!A38)</f>
        <v/>
      </c>
      <c r="B38" s="1" t="str">
        <f>IF(A38="","",NGUON_NHIEM_VU!B38)</f>
        <v/>
      </c>
      <c r="C38" s="1" t="str">
        <f>IF(A38="","",NGUON_NHIEM_VU!C38)</f>
        <v/>
      </c>
      <c r="D38" s="1" t="str">
        <f>IF(A38="","",NGUON_NHIEM_VU!D38)</f>
        <v/>
      </c>
      <c r="E38" s="1" t="str">
        <f>IF(A38="","",NGUON_NHIEM_VU!I38)</f>
        <v/>
      </c>
      <c r="F38" s="1" t="str">
        <f>IF(A38="","",NGUON_NHIEM_VU!J38)</f>
        <v/>
      </c>
      <c r="G38" s="1" t="str">
        <f>IF(A38="","",IF(NGUON_NHIEM_VU!K38="","",NGUON_NHIEM_VU!K38))</f>
        <v/>
      </c>
      <c r="H38" s="1" t="str">
        <f t="shared" si="1"/>
        <v/>
      </c>
    </row>
    <row r="39" spans="1:8">
      <c r="A39" s="1" t="str">
        <f>IF(NGUON_NHIEM_VU!A39="","",NGUON_NHIEM_VU!A39)</f>
        <v/>
      </c>
      <c r="B39" s="1" t="str">
        <f>IF(A39="","",NGUON_NHIEM_VU!B39)</f>
        <v/>
      </c>
      <c r="C39" s="1" t="str">
        <f>IF(A39="","",NGUON_NHIEM_VU!C39)</f>
        <v/>
      </c>
      <c r="D39" s="1" t="str">
        <f>IF(A39="","",NGUON_NHIEM_VU!D39)</f>
        <v/>
      </c>
      <c r="E39" s="1" t="str">
        <f>IF(A39="","",NGUON_NHIEM_VU!I39)</f>
        <v/>
      </c>
      <c r="F39" s="1" t="str">
        <f>IF(A39="","",NGUON_NHIEM_VU!J39)</f>
        <v/>
      </c>
      <c r="G39" s="1" t="str">
        <f>IF(A39="","",IF(NGUON_NHIEM_VU!K39="","",NGUON_NHIEM_VU!K39))</f>
        <v/>
      </c>
      <c r="H39" s="1" t="str">
        <f t="shared" si="1"/>
        <v/>
      </c>
    </row>
    <row r="40" spans="1:8">
      <c r="A40" s="1" t="str">
        <f>IF(NGUON_NHIEM_VU!A40="","",NGUON_NHIEM_VU!A40)</f>
        <v/>
      </c>
      <c r="B40" s="1" t="str">
        <f>IF(A40="","",NGUON_NHIEM_VU!B40)</f>
        <v/>
      </c>
      <c r="C40" s="1" t="str">
        <f>IF(A40="","",NGUON_NHIEM_VU!C40)</f>
        <v/>
      </c>
      <c r="D40" s="1" t="str">
        <f>IF(A40="","",NGUON_NHIEM_VU!D40)</f>
        <v/>
      </c>
      <c r="E40" s="1" t="str">
        <f>IF(A40="","",NGUON_NHIEM_VU!I40)</f>
        <v/>
      </c>
      <c r="F40" s="1" t="str">
        <f>IF(A40="","",NGUON_NHIEM_VU!J40)</f>
        <v/>
      </c>
      <c r="G40" s="1" t="str">
        <f>IF(A40="","",IF(NGUON_NHIEM_VU!K40="","",NGUON_NHIEM_VU!K40))</f>
        <v/>
      </c>
      <c r="H40" s="1" t="str">
        <f t="shared" si="1"/>
        <v/>
      </c>
    </row>
    <row r="41" spans="1:8">
      <c r="A41" s="1" t="str">
        <f>IF(NGUON_NHIEM_VU!A41="","",NGUON_NHIEM_VU!A41)</f>
        <v/>
      </c>
      <c r="B41" s="1" t="str">
        <f>IF(A41="","",NGUON_NHIEM_VU!B41)</f>
        <v/>
      </c>
      <c r="C41" s="1" t="str">
        <f>IF(A41="","",NGUON_NHIEM_VU!C41)</f>
        <v/>
      </c>
      <c r="D41" s="1" t="str">
        <f>IF(A41="","",NGUON_NHIEM_VU!D41)</f>
        <v/>
      </c>
      <c r="E41" s="1" t="str">
        <f>IF(A41="","",NGUON_NHIEM_VU!I41)</f>
        <v/>
      </c>
      <c r="F41" s="1" t="str">
        <f>IF(A41="","",NGUON_NHIEM_VU!J41)</f>
        <v/>
      </c>
      <c r="G41" s="1" t="str">
        <f>IF(A41="","",IF(NGUON_NHIEM_VU!K41="","",NGUON_NHIEM_VU!K41))</f>
        <v/>
      </c>
      <c r="H41" s="1" t="str">
        <f t="shared" si="1"/>
        <v/>
      </c>
    </row>
    <row r="42" spans="1:8">
      <c r="A42" s="1" t="str">
        <f>IF(NGUON_NHIEM_VU!A42="","",NGUON_NHIEM_VU!A42)</f>
        <v/>
      </c>
      <c r="B42" s="1" t="str">
        <f>IF(A42="","",NGUON_NHIEM_VU!B42)</f>
        <v/>
      </c>
      <c r="C42" s="1" t="str">
        <f>IF(A42="","",NGUON_NHIEM_VU!C42)</f>
        <v/>
      </c>
      <c r="D42" s="1" t="str">
        <f>IF(A42="","",NGUON_NHIEM_VU!D42)</f>
        <v/>
      </c>
      <c r="E42" s="1" t="str">
        <f>IF(A42="","",NGUON_NHIEM_VU!I42)</f>
        <v/>
      </c>
      <c r="F42" s="1" t="str">
        <f>IF(A42="","",NGUON_NHIEM_VU!J42)</f>
        <v/>
      </c>
      <c r="G42" s="1" t="str">
        <f>IF(A42="","",IF(NGUON_NHIEM_VU!K42="","",NGUON_NHIEM_VU!K42))</f>
        <v/>
      </c>
      <c r="H42" s="1" t="str">
        <f t="shared" si="1"/>
        <v/>
      </c>
    </row>
    <row r="43" spans="1:8">
      <c r="A43" s="1" t="str">
        <f>IF(NGUON_NHIEM_VU!A43="","",NGUON_NHIEM_VU!A43)</f>
        <v/>
      </c>
      <c r="B43" s="1" t="str">
        <f>IF(A43="","",NGUON_NHIEM_VU!B43)</f>
        <v/>
      </c>
      <c r="C43" s="1" t="str">
        <f>IF(A43="","",NGUON_NHIEM_VU!C43)</f>
        <v/>
      </c>
      <c r="D43" s="1" t="str">
        <f>IF(A43="","",NGUON_NHIEM_VU!D43)</f>
        <v/>
      </c>
      <c r="E43" s="1" t="str">
        <f>IF(A43="","",NGUON_NHIEM_VU!I43)</f>
        <v/>
      </c>
      <c r="F43" s="1" t="str">
        <f>IF(A43="","",NGUON_NHIEM_VU!J43)</f>
        <v/>
      </c>
      <c r="G43" s="1" t="str">
        <f>IF(A43="","",IF(NGUON_NHIEM_VU!K43="","",NGUON_NHIEM_VU!K43))</f>
        <v/>
      </c>
      <c r="H43" s="1" t="str">
        <f t="shared" si="1"/>
        <v/>
      </c>
    </row>
    <row r="44" spans="1:8">
      <c r="A44" s="1" t="str">
        <f>IF(NGUON_NHIEM_VU!A44="","",NGUON_NHIEM_VU!A44)</f>
        <v/>
      </c>
      <c r="B44" s="1" t="str">
        <f>IF(A44="","",NGUON_NHIEM_VU!B44)</f>
        <v/>
      </c>
      <c r="C44" s="1" t="str">
        <f>IF(A44="","",NGUON_NHIEM_VU!C44)</f>
        <v/>
      </c>
      <c r="D44" s="1" t="str">
        <f>IF(A44="","",NGUON_NHIEM_VU!D44)</f>
        <v/>
      </c>
      <c r="E44" s="1" t="str">
        <f>IF(A44="","",NGUON_NHIEM_VU!I44)</f>
        <v/>
      </c>
      <c r="F44" s="1" t="str">
        <f>IF(A44="","",NGUON_NHIEM_VU!J44)</f>
        <v/>
      </c>
      <c r="G44" s="1" t="str">
        <f>IF(A44="","",IF(NGUON_NHIEM_VU!K44="","",NGUON_NHIEM_VU!K44))</f>
        <v/>
      </c>
      <c r="H44" s="1" t="str">
        <f t="shared" si="1"/>
        <v/>
      </c>
    </row>
    <row r="45" spans="1:8">
      <c r="A45" s="1" t="str">
        <f>IF(NGUON_NHIEM_VU!A45="","",NGUON_NHIEM_VU!A45)</f>
        <v/>
      </c>
      <c r="B45" s="1" t="str">
        <f>IF(A45="","",NGUON_NHIEM_VU!B45)</f>
        <v/>
      </c>
      <c r="C45" s="1" t="str">
        <f>IF(A45="","",NGUON_NHIEM_VU!C45)</f>
        <v/>
      </c>
      <c r="D45" s="1" t="str">
        <f>IF(A45="","",NGUON_NHIEM_VU!D45)</f>
        <v/>
      </c>
      <c r="E45" s="1" t="str">
        <f>IF(A45="","",NGUON_NHIEM_VU!I45)</f>
        <v/>
      </c>
      <c r="F45" s="1" t="str">
        <f>IF(A45="","",NGUON_NHIEM_VU!J45)</f>
        <v/>
      </c>
      <c r="G45" s="1" t="str">
        <f>IF(A45="","",IF(NGUON_NHIEM_VU!K45="","",NGUON_NHIEM_VU!K45))</f>
        <v/>
      </c>
      <c r="H45" s="1" t="str">
        <f t="shared" si="1"/>
        <v/>
      </c>
    </row>
    <row r="46" spans="1:8">
      <c r="A46" s="1" t="str">
        <f>IF(NGUON_NHIEM_VU!A46="","",NGUON_NHIEM_VU!A46)</f>
        <v/>
      </c>
      <c r="B46" s="1" t="str">
        <f>IF(A46="","",NGUON_NHIEM_VU!B46)</f>
        <v/>
      </c>
      <c r="C46" s="1" t="str">
        <f>IF(A46="","",NGUON_NHIEM_VU!C46)</f>
        <v/>
      </c>
      <c r="D46" s="1" t="str">
        <f>IF(A46="","",NGUON_NHIEM_VU!D46)</f>
        <v/>
      </c>
      <c r="E46" s="1" t="str">
        <f>IF(A46="","",NGUON_NHIEM_VU!I46)</f>
        <v/>
      </c>
      <c r="F46" s="1" t="str">
        <f>IF(A46="","",NGUON_NHIEM_VU!J46)</f>
        <v/>
      </c>
      <c r="G46" s="1" t="str">
        <f>IF(A46="","",IF(NGUON_NHIEM_VU!K46="","",NGUON_NHIEM_VU!K46))</f>
        <v/>
      </c>
      <c r="H46" s="1" t="str">
        <f t="shared" si="1"/>
        <v/>
      </c>
    </row>
    <row r="47" spans="1:8">
      <c r="A47" s="1" t="str">
        <f>IF(NGUON_NHIEM_VU!A47="","",NGUON_NHIEM_VU!A47)</f>
        <v/>
      </c>
      <c r="B47" s="1" t="str">
        <f>IF(A47="","",NGUON_NHIEM_VU!B47)</f>
        <v/>
      </c>
      <c r="C47" s="1" t="str">
        <f>IF(A47="","",NGUON_NHIEM_VU!C47)</f>
        <v/>
      </c>
      <c r="D47" s="1" t="str">
        <f>IF(A47="","",NGUON_NHIEM_VU!D47)</f>
        <v/>
      </c>
      <c r="E47" s="1" t="str">
        <f>IF(A47="","",NGUON_NHIEM_VU!I47)</f>
        <v/>
      </c>
      <c r="F47" s="1" t="str">
        <f>IF(A47="","",NGUON_NHIEM_VU!J47)</f>
        <v/>
      </c>
      <c r="G47" s="1" t="str">
        <f>IF(A47="","",IF(NGUON_NHIEM_VU!K47="","",NGUON_NHIEM_VU!K47))</f>
        <v/>
      </c>
      <c r="H47" s="1" t="str">
        <f t="shared" si="1"/>
        <v/>
      </c>
    </row>
    <row r="48" spans="1:8">
      <c r="A48" s="1" t="str">
        <f>IF(NGUON_NHIEM_VU!A48="","",NGUON_NHIEM_VU!A48)</f>
        <v/>
      </c>
      <c r="B48" s="1" t="str">
        <f>IF(A48="","",NGUON_NHIEM_VU!B48)</f>
        <v/>
      </c>
      <c r="C48" s="1" t="str">
        <f>IF(A48="","",NGUON_NHIEM_VU!C48)</f>
        <v/>
      </c>
      <c r="D48" s="1" t="str">
        <f>IF(A48="","",NGUON_NHIEM_VU!D48)</f>
        <v/>
      </c>
      <c r="E48" s="1" t="str">
        <f>IF(A48="","",NGUON_NHIEM_VU!I48)</f>
        <v/>
      </c>
      <c r="F48" s="1" t="str">
        <f>IF(A48="","",NGUON_NHIEM_VU!J48)</f>
        <v/>
      </c>
      <c r="G48" s="1" t="str">
        <f>IF(A48="","",IF(NGUON_NHIEM_VU!K48="","",NGUON_NHIEM_VU!K48))</f>
        <v/>
      </c>
      <c r="H48" s="1" t="str">
        <f t="shared" si="1"/>
        <v/>
      </c>
    </row>
    <row r="49" spans="1:8">
      <c r="A49" s="1" t="str">
        <f>IF(NGUON_NHIEM_VU!A49="","",NGUON_NHIEM_VU!A49)</f>
        <v/>
      </c>
      <c r="B49" s="1" t="str">
        <f>IF(A49="","",NGUON_NHIEM_VU!B49)</f>
        <v/>
      </c>
      <c r="C49" s="1" t="str">
        <f>IF(A49="","",NGUON_NHIEM_VU!C49)</f>
        <v/>
      </c>
      <c r="D49" s="1" t="str">
        <f>IF(A49="","",NGUON_NHIEM_VU!D49)</f>
        <v/>
      </c>
      <c r="E49" s="1" t="str">
        <f>IF(A49="","",NGUON_NHIEM_VU!I49)</f>
        <v/>
      </c>
      <c r="F49" s="1" t="str">
        <f>IF(A49="","",NGUON_NHIEM_VU!J49)</f>
        <v/>
      </c>
      <c r="G49" s="1" t="str">
        <f>IF(A49="","",IF(NGUON_NHIEM_VU!K49="","",NGUON_NHIEM_VU!K49))</f>
        <v/>
      </c>
      <c r="H49" s="1" t="str">
        <f t="shared" si="1"/>
        <v/>
      </c>
    </row>
    <row r="50" spans="1:8">
      <c r="A50" s="1" t="str">
        <f>IF(NGUON_NHIEM_VU!A50="","",NGUON_NHIEM_VU!A50)</f>
        <v/>
      </c>
      <c r="B50" s="1" t="str">
        <f>IF(A50="","",NGUON_NHIEM_VU!B50)</f>
        <v/>
      </c>
      <c r="C50" s="1" t="str">
        <f>IF(A50="","",NGUON_NHIEM_VU!C50)</f>
        <v/>
      </c>
      <c r="D50" s="1" t="str">
        <f>IF(A50="","",NGUON_NHIEM_VU!D50)</f>
        <v/>
      </c>
      <c r="E50" s="1" t="str">
        <f>IF(A50="","",NGUON_NHIEM_VU!I50)</f>
        <v/>
      </c>
      <c r="F50" s="1" t="str">
        <f>IF(A50="","",NGUON_NHIEM_VU!J50)</f>
        <v/>
      </c>
      <c r="G50" s="1" t="str">
        <f>IF(A50="","",IF(NGUON_NHIEM_VU!K50="","",NGUON_NHIEM_VU!K50))</f>
        <v/>
      </c>
      <c r="H50" s="1" t="str">
        <f t="shared" si="1"/>
        <v/>
      </c>
    </row>
    <row r="51" spans="1:8">
      <c r="A51" s="1" t="str">
        <f>IF(NGUON_NHIEM_VU!A51="","",NGUON_NHIEM_VU!A51)</f>
        <v/>
      </c>
      <c r="B51" s="1" t="str">
        <f>IF(A51="","",NGUON_NHIEM_VU!B51)</f>
        <v/>
      </c>
      <c r="C51" s="1" t="str">
        <f>IF(A51="","",NGUON_NHIEM_VU!C51)</f>
        <v/>
      </c>
      <c r="D51" s="1" t="str">
        <f>IF(A51="","",NGUON_NHIEM_VU!D51)</f>
        <v/>
      </c>
      <c r="E51" s="1" t="str">
        <f>IF(A51="","",NGUON_NHIEM_VU!I51)</f>
        <v/>
      </c>
      <c r="F51" s="1" t="str">
        <f>IF(A51="","",NGUON_NHIEM_VU!J51)</f>
        <v/>
      </c>
      <c r="G51" s="1" t="str">
        <f>IF(A51="","",IF(NGUON_NHIEM_VU!K51="","",NGUON_NHIEM_VU!K51))</f>
        <v/>
      </c>
      <c r="H51" s="1" t="str">
        <f t="shared" si="1"/>
        <v/>
      </c>
    </row>
    <row r="52" spans="1:8">
      <c r="A52" s="1" t="str">
        <f>IF(NGUON_NHIEM_VU!A52="","",NGUON_NHIEM_VU!A52)</f>
        <v/>
      </c>
      <c r="B52" s="1" t="str">
        <f>IF(A52="","",NGUON_NHIEM_VU!B52)</f>
        <v/>
      </c>
      <c r="C52" s="1" t="str">
        <f>IF(A52="","",NGUON_NHIEM_VU!C52)</f>
        <v/>
      </c>
      <c r="D52" s="1" t="str">
        <f>IF(A52="","",NGUON_NHIEM_VU!D52)</f>
        <v/>
      </c>
      <c r="E52" s="1" t="str">
        <f>IF(A52="","",NGUON_NHIEM_VU!I52)</f>
        <v/>
      </c>
      <c r="F52" s="1" t="str">
        <f>IF(A52="","",NGUON_NHIEM_VU!J52)</f>
        <v/>
      </c>
      <c r="G52" s="1" t="str">
        <f>IF(A52="","",IF(NGUON_NHIEM_VU!K52="","",NGUON_NHIEM_VU!K52))</f>
        <v/>
      </c>
      <c r="H52" s="1" t="str">
        <f t="shared" si="1"/>
        <v/>
      </c>
    </row>
    <row r="53" spans="1:8">
      <c r="A53" s="1" t="str">
        <f>IF(NGUON_NHIEM_VU!A53="","",NGUON_NHIEM_VU!A53)</f>
        <v/>
      </c>
      <c r="B53" s="1" t="str">
        <f>IF(A53="","",NGUON_NHIEM_VU!B53)</f>
        <v/>
      </c>
      <c r="C53" s="1" t="str">
        <f>IF(A53="","",NGUON_NHIEM_VU!C53)</f>
        <v/>
      </c>
      <c r="D53" s="1" t="str">
        <f>IF(A53="","",NGUON_NHIEM_VU!D53)</f>
        <v/>
      </c>
      <c r="E53" s="1" t="str">
        <f>IF(A53="","",NGUON_NHIEM_VU!I53)</f>
        <v/>
      </c>
      <c r="F53" s="1" t="str">
        <f>IF(A53="","",NGUON_NHIEM_VU!J53)</f>
        <v/>
      </c>
      <c r="G53" s="1" t="str">
        <f>IF(A53="","",IF(NGUON_NHIEM_VU!K53="","",NGUON_NHIEM_VU!K53))</f>
        <v/>
      </c>
      <c r="H53" s="1" t="str">
        <f t="shared" si="1"/>
        <v/>
      </c>
    </row>
    <row r="54" spans="1:8">
      <c r="A54" s="1" t="str">
        <f>IF(NGUON_NHIEM_VU!A54="","",NGUON_NHIEM_VU!A54)</f>
        <v/>
      </c>
      <c r="B54" s="1" t="str">
        <f>IF(A54="","",NGUON_NHIEM_VU!B54)</f>
        <v/>
      </c>
      <c r="C54" s="1" t="str">
        <f>IF(A54="","",NGUON_NHIEM_VU!C54)</f>
        <v/>
      </c>
      <c r="D54" s="1" t="str">
        <f>IF(A54="","",NGUON_NHIEM_VU!D54)</f>
        <v/>
      </c>
      <c r="E54" s="1" t="str">
        <f>IF(A54="","",NGUON_NHIEM_VU!I54)</f>
        <v/>
      </c>
      <c r="F54" s="1" t="str">
        <f>IF(A54="","",NGUON_NHIEM_VU!J54)</f>
        <v/>
      </c>
      <c r="G54" s="1" t="str">
        <f>IF(A54="","",IF(NGUON_NHIEM_VU!K54="","",NGUON_NHIEM_VU!K54))</f>
        <v/>
      </c>
      <c r="H54" s="1" t="str">
        <f t="shared" si="1"/>
        <v/>
      </c>
    </row>
    <row r="55" spans="1:8">
      <c r="A55" s="1" t="str">
        <f>IF(NGUON_NHIEM_VU!A55="","",NGUON_NHIEM_VU!A55)</f>
        <v/>
      </c>
      <c r="B55" s="1" t="str">
        <f>IF(A55="","",NGUON_NHIEM_VU!B55)</f>
        <v/>
      </c>
      <c r="C55" s="1" t="str">
        <f>IF(A55="","",NGUON_NHIEM_VU!C55)</f>
        <v/>
      </c>
      <c r="D55" s="1" t="str">
        <f>IF(A55="","",NGUON_NHIEM_VU!D55)</f>
        <v/>
      </c>
      <c r="E55" s="1" t="str">
        <f>IF(A55="","",NGUON_NHIEM_VU!I55)</f>
        <v/>
      </c>
      <c r="F55" s="1" t="str">
        <f>IF(A55="","",NGUON_NHIEM_VU!J55)</f>
        <v/>
      </c>
      <c r="G55" s="1" t="str">
        <f>IF(A55="","",IF(NGUON_NHIEM_VU!K55="","",NGUON_NHIEM_VU!K55))</f>
        <v/>
      </c>
      <c r="H55" s="1" t="str">
        <f t="shared" si="1"/>
        <v/>
      </c>
    </row>
    <row r="56" spans="1:8">
      <c r="A56" s="1" t="str">
        <f>IF(NGUON_NHIEM_VU!A56="","",NGUON_NHIEM_VU!A56)</f>
        <v/>
      </c>
      <c r="B56" s="1" t="str">
        <f>IF(A56="","",NGUON_NHIEM_VU!B56)</f>
        <v/>
      </c>
      <c r="C56" s="1" t="str">
        <f>IF(A56="","",NGUON_NHIEM_VU!C56)</f>
        <v/>
      </c>
      <c r="D56" s="1" t="str">
        <f>IF(A56="","",NGUON_NHIEM_VU!D56)</f>
        <v/>
      </c>
      <c r="E56" s="1" t="str">
        <f>IF(A56="","",NGUON_NHIEM_VU!I56)</f>
        <v/>
      </c>
      <c r="F56" s="1" t="str">
        <f>IF(A56="","",NGUON_NHIEM_VU!J56)</f>
        <v/>
      </c>
      <c r="G56" s="1" t="str">
        <f>IF(A56="","",IF(NGUON_NHIEM_VU!K56="","",NGUON_NHIEM_VU!K56))</f>
        <v/>
      </c>
      <c r="H56" s="1" t="str">
        <f t="shared" si="1"/>
        <v/>
      </c>
    </row>
    <row r="57" spans="1:8">
      <c r="A57" s="1" t="str">
        <f>IF(NGUON_NHIEM_VU!A57="","",NGUON_NHIEM_VU!A57)</f>
        <v/>
      </c>
      <c r="B57" s="1" t="str">
        <f>IF(A57="","",NGUON_NHIEM_VU!B57)</f>
        <v/>
      </c>
      <c r="C57" s="1" t="str">
        <f>IF(A57="","",NGUON_NHIEM_VU!C57)</f>
        <v/>
      </c>
      <c r="D57" s="1" t="str">
        <f>IF(A57="","",NGUON_NHIEM_VU!D57)</f>
        <v/>
      </c>
      <c r="E57" s="1" t="str">
        <f>IF(A57="","",NGUON_NHIEM_VU!I57)</f>
        <v/>
      </c>
      <c r="F57" s="1" t="str">
        <f>IF(A57="","",NGUON_NHIEM_VU!J57)</f>
        <v/>
      </c>
      <c r="G57" s="1" t="str">
        <f>IF(A57="","",IF(NGUON_NHIEM_VU!K57="","",NGUON_NHIEM_VU!K57))</f>
        <v/>
      </c>
      <c r="H57" s="1" t="str">
        <f t="shared" si="1"/>
        <v/>
      </c>
    </row>
    <row r="58" spans="1:8">
      <c r="A58" s="1" t="str">
        <f>IF(NGUON_NHIEM_VU!A58="","",NGUON_NHIEM_VU!A58)</f>
        <v/>
      </c>
      <c r="B58" s="1" t="str">
        <f>IF(A58="","",NGUON_NHIEM_VU!B58)</f>
        <v/>
      </c>
      <c r="C58" s="1" t="str">
        <f>IF(A58="","",NGUON_NHIEM_VU!C58)</f>
        <v/>
      </c>
      <c r="D58" s="1" t="str">
        <f>IF(A58="","",NGUON_NHIEM_VU!D58)</f>
        <v/>
      </c>
      <c r="E58" s="1" t="str">
        <f>IF(A58="","",NGUON_NHIEM_VU!I58)</f>
        <v/>
      </c>
      <c r="F58" s="1" t="str">
        <f>IF(A58="","",NGUON_NHIEM_VU!J58)</f>
        <v/>
      </c>
      <c r="G58" s="1" t="str">
        <f>IF(A58="","",IF(NGUON_NHIEM_VU!K58="","",NGUON_NHIEM_VU!K58))</f>
        <v/>
      </c>
      <c r="H58" s="1" t="str">
        <f t="shared" si="1"/>
        <v/>
      </c>
    </row>
    <row r="59" spans="1:8">
      <c r="A59" s="1" t="str">
        <f>IF(NGUON_NHIEM_VU!A59="","",NGUON_NHIEM_VU!A59)</f>
        <v/>
      </c>
      <c r="B59" s="1" t="str">
        <f>IF(A59="","",NGUON_NHIEM_VU!B59)</f>
        <v/>
      </c>
      <c r="C59" s="1" t="str">
        <f>IF(A59="","",NGUON_NHIEM_VU!C59)</f>
        <v/>
      </c>
      <c r="D59" s="1" t="str">
        <f>IF(A59="","",NGUON_NHIEM_VU!D59)</f>
        <v/>
      </c>
      <c r="E59" s="1" t="str">
        <f>IF(A59="","",NGUON_NHIEM_VU!I59)</f>
        <v/>
      </c>
      <c r="F59" s="1" t="str">
        <f>IF(A59="","",NGUON_NHIEM_VU!J59)</f>
        <v/>
      </c>
      <c r="G59" s="1" t="str">
        <f>IF(A59="","",IF(NGUON_NHIEM_VU!K59="","",NGUON_NHIEM_VU!K59))</f>
        <v/>
      </c>
      <c r="H59" s="1" t="str">
        <f t="shared" si="1"/>
        <v/>
      </c>
    </row>
    <row r="60" spans="1:8">
      <c r="A60" s="1" t="str">
        <f>IF(NGUON_NHIEM_VU!A60="","",NGUON_NHIEM_VU!A60)</f>
        <v/>
      </c>
      <c r="B60" s="1" t="str">
        <f>IF(A60="","",NGUON_NHIEM_VU!B60)</f>
        <v/>
      </c>
      <c r="C60" s="1" t="str">
        <f>IF(A60="","",NGUON_NHIEM_VU!C60)</f>
        <v/>
      </c>
      <c r="D60" s="1" t="str">
        <f>IF(A60="","",NGUON_NHIEM_VU!D60)</f>
        <v/>
      </c>
      <c r="E60" s="1" t="str">
        <f>IF(A60="","",NGUON_NHIEM_VU!I60)</f>
        <v/>
      </c>
      <c r="F60" s="1" t="str">
        <f>IF(A60="","",NGUON_NHIEM_VU!J60)</f>
        <v/>
      </c>
      <c r="G60" s="1" t="str">
        <f>IF(A60="","",IF(NGUON_NHIEM_VU!K60="","",NGUON_NHIEM_VU!K60))</f>
        <v/>
      </c>
      <c r="H60" s="1" t="str">
        <f t="shared" si="1"/>
        <v/>
      </c>
    </row>
    <row r="61" spans="1:8">
      <c r="A61" s="1" t="str">
        <f>IF(NGUON_NHIEM_VU!A61="","",NGUON_NHIEM_VU!A61)</f>
        <v/>
      </c>
      <c r="B61" s="1" t="str">
        <f>IF(A61="","",NGUON_NHIEM_VU!B61)</f>
        <v/>
      </c>
      <c r="C61" s="1" t="str">
        <f>IF(A61="","",NGUON_NHIEM_VU!C61)</f>
        <v/>
      </c>
      <c r="D61" s="1" t="str">
        <f>IF(A61="","",NGUON_NHIEM_VU!D61)</f>
        <v/>
      </c>
      <c r="E61" s="1" t="str">
        <f>IF(A61="","",NGUON_NHIEM_VU!I61)</f>
        <v/>
      </c>
      <c r="F61" s="1" t="str">
        <f>IF(A61="","",NGUON_NHIEM_VU!J61)</f>
        <v/>
      </c>
      <c r="G61" s="1" t="str">
        <f>IF(A61="","",IF(NGUON_NHIEM_VU!K61="","",NGUON_NHIEM_VU!K61))</f>
        <v/>
      </c>
      <c r="H61" s="1" t="str">
        <f t="shared" si="1"/>
        <v/>
      </c>
    </row>
    <row r="62" spans="1:8">
      <c r="A62" s="1" t="str">
        <f>IF(NGUON_NHIEM_VU!A62="","",NGUON_NHIEM_VU!A62)</f>
        <v/>
      </c>
      <c r="B62" s="1" t="str">
        <f>IF(A62="","",NGUON_NHIEM_VU!B62)</f>
        <v/>
      </c>
      <c r="C62" s="1" t="str">
        <f>IF(A62="","",NGUON_NHIEM_VU!C62)</f>
        <v/>
      </c>
      <c r="D62" s="1" t="str">
        <f>IF(A62="","",NGUON_NHIEM_VU!D62)</f>
        <v/>
      </c>
      <c r="E62" s="1" t="str">
        <f>IF(A62="","",NGUON_NHIEM_VU!I62)</f>
        <v/>
      </c>
      <c r="F62" s="1" t="str">
        <f>IF(A62="","",NGUON_NHIEM_VU!J62)</f>
        <v/>
      </c>
      <c r="G62" s="1" t="str">
        <f>IF(A62="","",IF(NGUON_NHIEM_VU!K62="","",NGUON_NHIEM_VU!K62))</f>
        <v/>
      </c>
      <c r="H62" s="1" t="str">
        <f t="shared" si="1"/>
        <v/>
      </c>
    </row>
    <row r="63" spans="1:8">
      <c r="A63" s="1" t="str">
        <f>IF(NGUON_NHIEM_VU!A63="","",NGUON_NHIEM_VU!A63)</f>
        <v/>
      </c>
      <c r="B63" s="1" t="str">
        <f>IF(A63="","",NGUON_NHIEM_VU!B63)</f>
        <v/>
      </c>
      <c r="C63" s="1" t="str">
        <f>IF(A63="","",NGUON_NHIEM_VU!C63)</f>
        <v/>
      </c>
      <c r="D63" s="1" t="str">
        <f>IF(A63="","",NGUON_NHIEM_VU!D63)</f>
        <v/>
      </c>
      <c r="E63" s="1" t="str">
        <f>IF(A63="","",NGUON_NHIEM_VU!I63)</f>
        <v/>
      </c>
      <c r="F63" s="1" t="str">
        <f>IF(A63="","",NGUON_NHIEM_VU!J63)</f>
        <v/>
      </c>
      <c r="G63" s="1" t="str">
        <f>IF(A63="","",IF(NGUON_NHIEM_VU!K63="","",NGUON_NHIEM_VU!K63))</f>
        <v/>
      </c>
      <c r="H63" s="1" t="str">
        <f t="shared" si="1"/>
        <v/>
      </c>
    </row>
    <row r="64" spans="1:8">
      <c r="A64" s="1" t="str">
        <f>IF(NGUON_NHIEM_VU!A64="","",NGUON_NHIEM_VU!A64)</f>
        <v/>
      </c>
      <c r="B64" s="1" t="str">
        <f>IF(A64="","",NGUON_NHIEM_VU!B64)</f>
        <v/>
      </c>
      <c r="C64" s="1" t="str">
        <f>IF(A64="","",NGUON_NHIEM_VU!C64)</f>
        <v/>
      </c>
      <c r="D64" s="1" t="str">
        <f>IF(A64="","",NGUON_NHIEM_VU!D64)</f>
        <v/>
      </c>
      <c r="E64" s="1" t="str">
        <f>IF(A64="","",NGUON_NHIEM_VU!I64)</f>
        <v/>
      </c>
      <c r="F64" s="1" t="str">
        <f>IF(A64="","",NGUON_NHIEM_VU!J64)</f>
        <v/>
      </c>
      <c r="G64" s="1" t="str">
        <f>IF(A64="","",IF(NGUON_NHIEM_VU!K64="","",NGUON_NHIEM_VU!K64))</f>
        <v/>
      </c>
      <c r="H64" s="1" t="str">
        <f t="shared" si="1"/>
        <v/>
      </c>
    </row>
    <row r="65" spans="1:8">
      <c r="A65" s="1" t="str">
        <f>IF(NGUON_NHIEM_VU!A65="","",NGUON_NHIEM_VU!A65)</f>
        <v/>
      </c>
      <c r="B65" s="1" t="str">
        <f>IF(A65="","",NGUON_NHIEM_VU!B65)</f>
        <v/>
      </c>
      <c r="C65" s="1" t="str">
        <f>IF(A65="","",NGUON_NHIEM_VU!C65)</f>
        <v/>
      </c>
      <c r="D65" s="1" t="str">
        <f>IF(A65="","",NGUON_NHIEM_VU!D65)</f>
        <v/>
      </c>
      <c r="E65" s="1" t="str">
        <f>IF(A65="","",NGUON_NHIEM_VU!I65)</f>
        <v/>
      </c>
      <c r="F65" s="1" t="str">
        <f>IF(A65="","",NGUON_NHIEM_VU!J65)</f>
        <v/>
      </c>
      <c r="G65" s="1" t="str">
        <f>IF(A65="","",IF(NGUON_NHIEM_VU!K65="","",NGUON_NHIEM_VU!K65))</f>
        <v/>
      </c>
      <c r="H65" s="1" t="str">
        <f t="shared" si="1"/>
        <v/>
      </c>
    </row>
    <row r="66" spans="1:8">
      <c r="A66" s="1" t="str">
        <f>IF(NGUON_NHIEM_VU!A66="","",NGUON_NHIEM_VU!A66)</f>
        <v/>
      </c>
      <c r="B66" s="1" t="str">
        <f>IF(A66="","",NGUON_NHIEM_VU!B66)</f>
        <v/>
      </c>
      <c r="C66" s="1" t="str">
        <f>IF(A66="","",NGUON_NHIEM_VU!C66)</f>
        <v/>
      </c>
      <c r="D66" s="1" t="str">
        <f>IF(A66="","",NGUON_NHIEM_VU!D66)</f>
        <v/>
      </c>
      <c r="E66" s="1" t="str">
        <f>IF(A66="","",NGUON_NHIEM_VU!I66)</f>
        <v/>
      </c>
      <c r="F66" s="1" t="str">
        <f>IF(A66="","",NGUON_NHIEM_VU!J66)</f>
        <v/>
      </c>
      <c r="G66" s="1" t="str">
        <f>IF(A66="","",IF(NGUON_NHIEM_VU!K66="","",NGUON_NHIEM_VU!K66))</f>
        <v/>
      </c>
      <c r="H66" s="1" t="str">
        <f t="shared" si="1"/>
        <v/>
      </c>
    </row>
    <row r="67" spans="1:8">
      <c r="A67" s="1" t="str">
        <f>IF(NGUON_NHIEM_VU!A67="","",NGUON_NHIEM_VU!A67)</f>
        <v/>
      </c>
      <c r="B67" s="1" t="str">
        <f>IF(A67="","",NGUON_NHIEM_VU!B67)</f>
        <v/>
      </c>
      <c r="C67" s="1" t="str">
        <f>IF(A67="","",NGUON_NHIEM_VU!C67)</f>
        <v/>
      </c>
      <c r="D67" s="1" t="str">
        <f>IF(A67="","",NGUON_NHIEM_VU!D67)</f>
        <v/>
      </c>
      <c r="E67" s="1" t="str">
        <f>IF(A67="","",NGUON_NHIEM_VU!I67)</f>
        <v/>
      </c>
      <c r="F67" s="1" t="str">
        <f>IF(A67="","",NGUON_NHIEM_VU!J67)</f>
        <v/>
      </c>
      <c r="G67" s="1" t="str">
        <f>IF(A67="","",IF(NGUON_NHIEM_VU!K67="","",NGUON_NHIEM_VU!K67))</f>
        <v/>
      </c>
      <c r="H67" s="1" t="str">
        <f t="shared" ref="H67:H98" si="2">IF(A67="","",IF(LEFT(A67,3)="VD-","KHÔNG TỔNG HỢP – VÍ DỤ",IF(B67="","THIẾU TÊN NHIỆM VỤ",IF(C67="","THIẾU CƠ QUAN",IF(D67="","THIẾU CĂN CỨ",IF(E67="","THIẾU KỲ",IF(COUNTIF($A$3:$A$202,A67)&gt;1,"TRÙNG MÃ NGUỒN",IF(F67&lt;&gt;"Đã xác nhận","CHỜ XÁC NHẬN","ĐỦ ĐIỀU KIỆN ĐỐI CHIẾU"))))))))</f>
        <v/>
      </c>
    </row>
    <row r="68" spans="1:8">
      <c r="A68" s="1" t="str">
        <f>IF(NGUON_NHIEM_VU!A68="","",NGUON_NHIEM_VU!A68)</f>
        <v/>
      </c>
      <c r="B68" s="1" t="str">
        <f>IF(A68="","",NGUON_NHIEM_VU!B68)</f>
        <v/>
      </c>
      <c r="C68" s="1" t="str">
        <f>IF(A68="","",NGUON_NHIEM_VU!C68)</f>
        <v/>
      </c>
      <c r="D68" s="1" t="str">
        <f>IF(A68="","",NGUON_NHIEM_VU!D68)</f>
        <v/>
      </c>
      <c r="E68" s="1" t="str">
        <f>IF(A68="","",NGUON_NHIEM_VU!I68)</f>
        <v/>
      </c>
      <c r="F68" s="1" t="str">
        <f>IF(A68="","",NGUON_NHIEM_VU!J68)</f>
        <v/>
      </c>
      <c r="G68" s="1" t="str">
        <f>IF(A68="","",IF(NGUON_NHIEM_VU!K68="","",NGUON_NHIEM_VU!K68))</f>
        <v/>
      </c>
      <c r="H68" s="1" t="str">
        <f t="shared" si="2"/>
        <v/>
      </c>
    </row>
    <row r="69" spans="1:8">
      <c r="A69" s="1" t="str">
        <f>IF(NGUON_NHIEM_VU!A69="","",NGUON_NHIEM_VU!A69)</f>
        <v/>
      </c>
      <c r="B69" s="1" t="str">
        <f>IF(A69="","",NGUON_NHIEM_VU!B69)</f>
        <v/>
      </c>
      <c r="C69" s="1" t="str">
        <f>IF(A69="","",NGUON_NHIEM_VU!C69)</f>
        <v/>
      </c>
      <c r="D69" s="1" t="str">
        <f>IF(A69="","",NGUON_NHIEM_VU!D69)</f>
        <v/>
      </c>
      <c r="E69" s="1" t="str">
        <f>IF(A69="","",NGUON_NHIEM_VU!I69)</f>
        <v/>
      </c>
      <c r="F69" s="1" t="str">
        <f>IF(A69="","",NGUON_NHIEM_VU!J69)</f>
        <v/>
      </c>
      <c r="G69" s="1" t="str">
        <f>IF(A69="","",IF(NGUON_NHIEM_VU!K69="","",NGUON_NHIEM_VU!K69))</f>
        <v/>
      </c>
      <c r="H69" s="1" t="str">
        <f t="shared" si="2"/>
        <v/>
      </c>
    </row>
    <row r="70" spans="1:8">
      <c r="A70" s="1" t="str">
        <f>IF(NGUON_NHIEM_VU!A70="","",NGUON_NHIEM_VU!A70)</f>
        <v/>
      </c>
      <c r="B70" s="1" t="str">
        <f>IF(A70="","",NGUON_NHIEM_VU!B70)</f>
        <v/>
      </c>
      <c r="C70" s="1" t="str">
        <f>IF(A70="","",NGUON_NHIEM_VU!C70)</f>
        <v/>
      </c>
      <c r="D70" s="1" t="str">
        <f>IF(A70="","",NGUON_NHIEM_VU!D70)</f>
        <v/>
      </c>
      <c r="E70" s="1" t="str">
        <f>IF(A70="","",NGUON_NHIEM_VU!I70)</f>
        <v/>
      </c>
      <c r="F70" s="1" t="str">
        <f>IF(A70="","",NGUON_NHIEM_VU!J70)</f>
        <v/>
      </c>
      <c r="G70" s="1" t="str">
        <f>IF(A70="","",IF(NGUON_NHIEM_VU!K70="","",NGUON_NHIEM_VU!K70))</f>
        <v/>
      </c>
      <c r="H70" s="1" t="str">
        <f t="shared" si="2"/>
        <v/>
      </c>
    </row>
    <row r="71" spans="1:8">
      <c r="A71" s="1" t="str">
        <f>IF(NGUON_NHIEM_VU!A71="","",NGUON_NHIEM_VU!A71)</f>
        <v/>
      </c>
      <c r="B71" s="1" t="str">
        <f>IF(A71="","",NGUON_NHIEM_VU!B71)</f>
        <v/>
      </c>
      <c r="C71" s="1" t="str">
        <f>IF(A71="","",NGUON_NHIEM_VU!C71)</f>
        <v/>
      </c>
      <c r="D71" s="1" t="str">
        <f>IF(A71="","",NGUON_NHIEM_VU!D71)</f>
        <v/>
      </c>
      <c r="E71" s="1" t="str">
        <f>IF(A71="","",NGUON_NHIEM_VU!I71)</f>
        <v/>
      </c>
      <c r="F71" s="1" t="str">
        <f>IF(A71="","",NGUON_NHIEM_VU!J71)</f>
        <v/>
      </c>
      <c r="G71" s="1" t="str">
        <f>IF(A71="","",IF(NGUON_NHIEM_VU!K71="","",NGUON_NHIEM_VU!K71))</f>
        <v/>
      </c>
      <c r="H71" s="1" t="str">
        <f t="shared" si="2"/>
        <v/>
      </c>
    </row>
    <row r="72" spans="1:8">
      <c r="A72" s="1" t="str">
        <f>IF(NGUON_NHIEM_VU!A72="","",NGUON_NHIEM_VU!A72)</f>
        <v/>
      </c>
      <c r="B72" s="1" t="str">
        <f>IF(A72="","",NGUON_NHIEM_VU!B72)</f>
        <v/>
      </c>
      <c r="C72" s="1" t="str">
        <f>IF(A72="","",NGUON_NHIEM_VU!C72)</f>
        <v/>
      </c>
      <c r="D72" s="1" t="str">
        <f>IF(A72="","",NGUON_NHIEM_VU!D72)</f>
        <v/>
      </c>
      <c r="E72" s="1" t="str">
        <f>IF(A72="","",NGUON_NHIEM_VU!I72)</f>
        <v/>
      </c>
      <c r="F72" s="1" t="str">
        <f>IF(A72="","",NGUON_NHIEM_VU!J72)</f>
        <v/>
      </c>
      <c r="G72" s="1" t="str">
        <f>IF(A72="","",IF(NGUON_NHIEM_VU!K72="","",NGUON_NHIEM_VU!K72))</f>
        <v/>
      </c>
      <c r="H72" s="1" t="str">
        <f t="shared" si="2"/>
        <v/>
      </c>
    </row>
    <row r="73" spans="1:8">
      <c r="A73" s="1" t="str">
        <f>IF(NGUON_NHIEM_VU!A73="","",NGUON_NHIEM_VU!A73)</f>
        <v/>
      </c>
      <c r="B73" s="1" t="str">
        <f>IF(A73="","",NGUON_NHIEM_VU!B73)</f>
        <v/>
      </c>
      <c r="C73" s="1" t="str">
        <f>IF(A73="","",NGUON_NHIEM_VU!C73)</f>
        <v/>
      </c>
      <c r="D73" s="1" t="str">
        <f>IF(A73="","",NGUON_NHIEM_VU!D73)</f>
        <v/>
      </c>
      <c r="E73" s="1" t="str">
        <f>IF(A73="","",NGUON_NHIEM_VU!I73)</f>
        <v/>
      </c>
      <c r="F73" s="1" t="str">
        <f>IF(A73="","",NGUON_NHIEM_VU!J73)</f>
        <v/>
      </c>
      <c r="G73" s="1" t="str">
        <f>IF(A73="","",IF(NGUON_NHIEM_VU!K73="","",NGUON_NHIEM_VU!K73))</f>
        <v/>
      </c>
      <c r="H73" s="1" t="str">
        <f t="shared" si="2"/>
        <v/>
      </c>
    </row>
    <row r="74" spans="1:8">
      <c r="A74" s="1" t="str">
        <f>IF(NGUON_NHIEM_VU!A74="","",NGUON_NHIEM_VU!A74)</f>
        <v/>
      </c>
      <c r="B74" s="1" t="str">
        <f>IF(A74="","",NGUON_NHIEM_VU!B74)</f>
        <v/>
      </c>
      <c r="C74" s="1" t="str">
        <f>IF(A74="","",NGUON_NHIEM_VU!C74)</f>
        <v/>
      </c>
      <c r="D74" s="1" t="str">
        <f>IF(A74="","",NGUON_NHIEM_VU!D74)</f>
        <v/>
      </c>
      <c r="E74" s="1" t="str">
        <f>IF(A74="","",NGUON_NHIEM_VU!I74)</f>
        <v/>
      </c>
      <c r="F74" s="1" t="str">
        <f>IF(A74="","",NGUON_NHIEM_VU!J74)</f>
        <v/>
      </c>
      <c r="G74" s="1" t="str">
        <f>IF(A74="","",IF(NGUON_NHIEM_VU!K74="","",NGUON_NHIEM_VU!K74))</f>
        <v/>
      </c>
      <c r="H74" s="1" t="str">
        <f t="shared" si="2"/>
        <v/>
      </c>
    </row>
    <row r="75" spans="1:8">
      <c r="A75" s="1" t="str">
        <f>IF(NGUON_NHIEM_VU!A75="","",NGUON_NHIEM_VU!A75)</f>
        <v/>
      </c>
      <c r="B75" s="1" t="str">
        <f>IF(A75="","",NGUON_NHIEM_VU!B75)</f>
        <v/>
      </c>
      <c r="C75" s="1" t="str">
        <f>IF(A75="","",NGUON_NHIEM_VU!C75)</f>
        <v/>
      </c>
      <c r="D75" s="1" t="str">
        <f>IF(A75="","",NGUON_NHIEM_VU!D75)</f>
        <v/>
      </c>
      <c r="E75" s="1" t="str">
        <f>IF(A75="","",NGUON_NHIEM_VU!I75)</f>
        <v/>
      </c>
      <c r="F75" s="1" t="str">
        <f>IF(A75="","",NGUON_NHIEM_VU!J75)</f>
        <v/>
      </c>
      <c r="G75" s="1" t="str">
        <f>IF(A75="","",IF(NGUON_NHIEM_VU!K75="","",NGUON_NHIEM_VU!K75))</f>
        <v/>
      </c>
      <c r="H75" s="1" t="str">
        <f t="shared" si="2"/>
        <v/>
      </c>
    </row>
    <row r="76" spans="1:8">
      <c r="A76" s="1" t="str">
        <f>IF(NGUON_NHIEM_VU!A76="","",NGUON_NHIEM_VU!A76)</f>
        <v/>
      </c>
      <c r="B76" s="1" t="str">
        <f>IF(A76="","",NGUON_NHIEM_VU!B76)</f>
        <v/>
      </c>
      <c r="C76" s="1" t="str">
        <f>IF(A76="","",NGUON_NHIEM_VU!C76)</f>
        <v/>
      </c>
      <c r="D76" s="1" t="str">
        <f>IF(A76="","",NGUON_NHIEM_VU!D76)</f>
        <v/>
      </c>
      <c r="E76" s="1" t="str">
        <f>IF(A76="","",NGUON_NHIEM_VU!I76)</f>
        <v/>
      </c>
      <c r="F76" s="1" t="str">
        <f>IF(A76="","",NGUON_NHIEM_VU!J76)</f>
        <v/>
      </c>
      <c r="G76" s="1" t="str">
        <f>IF(A76="","",IF(NGUON_NHIEM_VU!K76="","",NGUON_NHIEM_VU!K76))</f>
        <v/>
      </c>
      <c r="H76" s="1" t="str">
        <f t="shared" si="2"/>
        <v/>
      </c>
    </row>
    <row r="77" spans="1:8">
      <c r="A77" s="1" t="str">
        <f>IF(NGUON_NHIEM_VU!A77="","",NGUON_NHIEM_VU!A77)</f>
        <v/>
      </c>
      <c r="B77" s="1" t="str">
        <f>IF(A77="","",NGUON_NHIEM_VU!B77)</f>
        <v/>
      </c>
      <c r="C77" s="1" t="str">
        <f>IF(A77="","",NGUON_NHIEM_VU!C77)</f>
        <v/>
      </c>
      <c r="D77" s="1" t="str">
        <f>IF(A77="","",NGUON_NHIEM_VU!D77)</f>
        <v/>
      </c>
      <c r="E77" s="1" t="str">
        <f>IF(A77="","",NGUON_NHIEM_VU!I77)</f>
        <v/>
      </c>
      <c r="F77" s="1" t="str">
        <f>IF(A77="","",NGUON_NHIEM_VU!J77)</f>
        <v/>
      </c>
      <c r="G77" s="1" t="str">
        <f>IF(A77="","",IF(NGUON_NHIEM_VU!K77="","",NGUON_NHIEM_VU!K77))</f>
        <v/>
      </c>
      <c r="H77" s="1" t="str">
        <f t="shared" si="2"/>
        <v/>
      </c>
    </row>
    <row r="78" spans="1:8">
      <c r="A78" s="1" t="str">
        <f>IF(NGUON_NHIEM_VU!A78="","",NGUON_NHIEM_VU!A78)</f>
        <v/>
      </c>
      <c r="B78" s="1" t="str">
        <f>IF(A78="","",NGUON_NHIEM_VU!B78)</f>
        <v/>
      </c>
      <c r="C78" s="1" t="str">
        <f>IF(A78="","",NGUON_NHIEM_VU!C78)</f>
        <v/>
      </c>
      <c r="D78" s="1" t="str">
        <f>IF(A78="","",NGUON_NHIEM_VU!D78)</f>
        <v/>
      </c>
      <c r="E78" s="1" t="str">
        <f>IF(A78="","",NGUON_NHIEM_VU!I78)</f>
        <v/>
      </c>
      <c r="F78" s="1" t="str">
        <f>IF(A78="","",NGUON_NHIEM_VU!J78)</f>
        <v/>
      </c>
      <c r="G78" s="1" t="str">
        <f>IF(A78="","",IF(NGUON_NHIEM_VU!K78="","",NGUON_NHIEM_VU!K78))</f>
        <v/>
      </c>
      <c r="H78" s="1" t="str">
        <f t="shared" si="2"/>
        <v/>
      </c>
    </row>
    <row r="79" spans="1:8">
      <c r="A79" s="1" t="str">
        <f>IF(NGUON_NHIEM_VU!A79="","",NGUON_NHIEM_VU!A79)</f>
        <v/>
      </c>
      <c r="B79" s="1" t="str">
        <f>IF(A79="","",NGUON_NHIEM_VU!B79)</f>
        <v/>
      </c>
      <c r="C79" s="1" t="str">
        <f>IF(A79="","",NGUON_NHIEM_VU!C79)</f>
        <v/>
      </c>
      <c r="D79" s="1" t="str">
        <f>IF(A79="","",NGUON_NHIEM_VU!D79)</f>
        <v/>
      </c>
      <c r="E79" s="1" t="str">
        <f>IF(A79="","",NGUON_NHIEM_VU!I79)</f>
        <v/>
      </c>
      <c r="F79" s="1" t="str">
        <f>IF(A79="","",NGUON_NHIEM_VU!J79)</f>
        <v/>
      </c>
      <c r="G79" s="1" t="str">
        <f>IF(A79="","",IF(NGUON_NHIEM_VU!K79="","",NGUON_NHIEM_VU!K79))</f>
        <v/>
      </c>
      <c r="H79" s="1" t="str">
        <f t="shared" si="2"/>
        <v/>
      </c>
    </row>
    <row r="80" spans="1:8">
      <c r="A80" s="1" t="str">
        <f>IF(NGUON_NHIEM_VU!A80="","",NGUON_NHIEM_VU!A80)</f>
        <v/>
      </c>
      <c r="B80" s="1" t="str">
        <f>IF(A80="","",NGUON_NHIEM_VU!B80)</f>
        <v/>
      </c>
      <c r="C80" s="1" t="str">
        <f>IF(A80="","",NGUON_NHIEM_VU!C80)</f>
        <v/>
      </c>
      <c r="D80" s="1" t="str">
        <f>IF(A80="","",NGUON_NHIEM_VU!D80)</f>
        <v/>
      </c>
      <c r="E80" s="1" t="str">
        <f>IF(A80="","",NGUON_NHIEM_VU!I80)</f>
        <v/>
      </c>
      <c r="F80" s="1" t="str">
        <f>IF(A80="","",NGUON_NHIEM_VU!J80)</f>
        <v/>
      </c>
      <c r="G80" s="1" t="str">
        <f>IF(A80="","",IF(NGUON_NHIEM_VU!K80="","",NGUON_NHIEM_VU!K80))</f>
        <v/>
      </c>
      <c r="H80" s="1" t="str">
        <f t="shared" si="2"/>
        <v/>
      </c>
    </row>
    <row r="81" spans="1:8">
      <c r="A81" s="1" t="str">
        <f>IF(NGUON_NHIEM_VU!A81="","",NGUON_NHIEM_VU!A81)</f>
        <v/>
      </c>
      <c r="B81" s="1" t="str">
        <f>IF(A81="","",NGUON_NHIEM_VU!B81)</f>
        <v/>
      </c>
      <c r="C81" s="1" t="str">
        <f>IF(A81="","",NGUON_NHIEM_VU!C81)</f>
        <v/>
      </c>
      <c r="D81" s="1" t="str">
        <f>IF(A81="","",NGUON_NHIEM_VU!D81)</f>
        <v/>
      </c>
      <c r="E81" s="1" t="str">
        <f>IF(A81="","",NGUON_NHIEM_VU!I81)</f>
        <v/>
      </c>
      <c r="F81" s="1" t="str">
        <f>IF(A81="","",NGUON_NHIEM_VU!J81)</f>
        <v/>
      </c>
      <c r="G81" s="1" t="str">
        <f>IF(A81="","",IF(NGUON_NHIEM_VU!K81="","",NGUON_NHIEM_VU!K81))</f>
        <v/>
      </c>
      <c r="H81" s="1" t="str">
        <f t="shared" si="2"/>
        <v/>
      </c>
    </row>
    <row r="82" spans="1:8">
      <c r="A82" s="1" t="str">
        <f>IF(NGUON_NHIEM_VU!A82="","",NGUON_NHIEM_VU!A82)</f>
        <v/>
      </c>
      <c r="B82" s="1" t="str">
        <f>IF(A82="","",NGUON_NHIEM_VU!B82)</f>
        <v/>
      </c>
      <c r="C82" s="1" t="str">
        <f>IF(A82="","",NGUON_NHIEM_VU!C82)</f>
        <v/>
      </c>
      <c r="D82" s="1" t="str">
        <f>IF(A82="","",NGUON_NHIEM_VU!D82)</f>
        <v/>
      </c>
      <c r="E82" s="1" t="str">
        <f>IF(A82="","",NGUON_NHIEM_VU!I82)</f>
        <v/>
      </c>
      <c r="F82" s="1" t="str">
        <f>IF(A82="","",NGUON_NHIEM_VU!J82)</f>
        <v/>
      </c>
      <c r="G82" s="1" t="str">
        <f>IF(A82="","",IF(NGUON_NHIEM_VU!K82="","",NGUON_NHIEM_VU!K82))</f>
        <v/>
      </c>
      <c r="H82" s="1" t="str">
        <f t="shared" si="2"/>
        <v/>
      </c>
    </row>
    <row r="83" spans="1:8">
      <c r="A83" s="1" t="str">
        <f>IF(NGUON_NHIEM_VU!A83="","",NGUON_NHIEM_VU!A83)</f>
        <v/>
      </c>
      <c r="B83" s="1" t="str">
        <f>IF(A83="","",NGUON_NHIEM_VU!B83)</f>
        <v/>
      </c>
      <c r="C83" s="1" t="str">
        <f>IF(A83="","",NGUON_NHIEM_VU!C83)</f>
        <v/>
      </c>
      <c r="D83" s="1" t="str">
        <f>IF(A83="","",NGUON_NHIEM_VU!D83)</f>
        <v/>
      </c>
      <c r="E83" s="1" t="str">
        <f>IF(A83="","",NGUON_NHIEM_VU!I83)</f>
        <v/>
      </c>
      <c r="F83" s="1" t="str">
        <f>IF(A83="","",NGUON_NHIEM_VU!J83)</f>
        <v/>
      </c>
      <c r="G83" s="1" t="str">
        <f>IF(A83="","",IF(NGUON_NHIEM_VU!K83="","",NGUON_NHIEM_VU!K83))</f>
        <v/>
      </c>
      <c r="H83" s="1" t="str">
        <f t="shared" si="2"/>
        <v/>
      </c>
    </row>
    <row r="84" spans="1:8">
      <c r="A84" s="1" t="str">
        <f>IF(NGUON_NHIEM_VU!A84="","",NGUON_NHIEM_VU!A84)</f>
        <v/>
      </c>
      <c r="B84" s="1" t="str">
        <f>IF(A84="","",NGUON_NHIEM_VU!B84)</f>
        <v/>
      </c>
      <c r="C84" s="1" t="str">
        <f>IF(A84="","",NGUON_NHIEM_VU!C84)</f>
        <v/>
      </c>
      <c r="D84" s="1" t="str">
        <f>IF(A84="","",NGUON_NHIEM_VU!D84)</f>
        <v/>
      </c>
      <c r="E84" s="1" t="str">
        <f>IF(A84="","",NGUON_NHIEM_VU!I84)</f>
        <v/>
      </c>
      <c r="F84" s="1" t="str">
        <f>IF(A84="","",NGUON_NHIEM_VU!J84)</f>
        <v/>
      </c>
      <c r="G84" s="1" t="str">
        <f>IF(A84="","",IF(NGUON_NHIEM_VU!K84="","",NGUON_NHIEM_VU!K84))</f>
        <v/>
      </c>
      <c r="H84" s="1" t="str">
        <f t="shared" si="2"/>
        <v/>
      </c>
    </row>
    <row r="85" spans="1:8">
      <c r="A85" s="1" t="str">
        <f>IF(NGUON_NHIEM_VU!A85="","",NGUON_NHIEM_VU!A85)</f>
        <v/>
      </c>
      <c r="B85" s="1" t="str">
        <f>IF(A85="","",NGUON_NHIEM_VU!B85)</f>
        <v/>
      </c>
      <c r="C85" s="1" t="str">
        <f>IF(A85="","",NGUON_NHIEM_VU!C85)</f>
        <v/>
      </c>
      <c r="D85" s="1" t="str">
        <f>IF(A85="","",NGUON_NHIEM_VU!D85)</f>
        <v/>
      </c>
      <c r="E85" s="1" t="str">
        <f>IF(A85="","",NGUON_NHIEM_VU!I85)</f>
        <v/>
      </c>
      <c r="F85" s="1" t="str">
        <f>IF(A85="","",NGUON_NHIEM_VU!J85)</f>
        <v/>
      </c>
      <c r="G85" s="1" t="str">
        <f>IF(A85="","",IF(NGUON_NHIEM_VU!K85="","",NGUON_NHIEM_VU!K85))</f>
        <v/>
      </c>
      <c r="H85" s="1" t="str">
        <f t="shared" si="2"/>
        <v/>
      </c>
    </row>
    <row r="86" spans="1:8">
      <c r="A86" s="1" t="str">
        <f>IF(NGUON_NHIEM_VU!A86="","",NGUON_NHIEM_VU!A86)</f>
        <v/>
      </c>
      <c r="B86" s="1" t="str">
        <f>IF(A86="","",NGUON_NHIEM_VU!B86)</f>
        <v/>
      </c>
      <c r="C86" s="1" t="str">
        <f>IF(A86="","",NGUON_NHIEM_VU!C86)</f>
        <v/>
      </c>
      <c r="D86" s="1" t="str">
        <f>IF(A86="","",NGUON_NHIEM_VU!D86)</f>
        <v/>
      </c>
      <c r="E86" s="1" t="str">
        <f>IF(A86="","",NGUON_NHIEM_VU!I86)</f>
        <v/>
      </c>
      <c r="F86" s="1" t="str">
        <f>IF(A86="","",NGUON_NHIEM_VU!J86)</f>
        <v/>
      </c>
      <c r="G86" s="1" t="str">
        <f>IF(A86="","",IF(NGUON_NHIEM_VU!K86="","",NGUON_NHIEM_VU!K86))</f>
        <v/>
      </c>
      <c r="H86" s="1" t="str">
        <f t="shared" si="2"/>
        <v/>
      </c>
    </row>
    <row r="87" spans="1:8">
      <c r="A87" s="1" t="str">
        <f>IF(NGUON_NHIEM_VU!A87="","",NGUON_NHIEM_VU!A87)</f>
        <v/>
      </c>
      <c r="B87" s="1" t="str">
        <f>IF(A87="","",NGUON_NHIEM_VU!B87)</f>
        <v/>
      </c>
      <c r="C87" s="1" t="str">
        <f>IF(A87="","",NGUON_NHIEM_VU!C87)</f>
        <v/>
      </c>
      <c r="D87" s="1" t="str">
        <f>IF(A87="","",NGUON_NHIEM_VU!D87)</f>
        <v/>
      </c>
      <c r="E87" s="1" t="str">
        <f>IF(A87="","",NGUON_NHIEM_VU!I87)</f>
        <v/>
      </c>
      <c r="F87" s="1" t="str">
        <f>IF(A87="","",NGUON_NHIEM_VU!J87)</f>
        <v/>
      </c>
      <c r="G87" s="1" t="str">
        <f>IF(A87="","",IF(NGUON_NHIEM_VU!K87="","",NGUON_NHIEM_VU!K87))</f>
        <v/>
      </c>
      <c r="H87" s="1" t="str">
        <f t="shared" si="2"/>
        <v/>
      </c>
    </row>
    <row r="88" spans="1:8">
      <c r="A88" s="1" t="str">
        <f>IF(NGUON_NHIEM_VU!A88="","",NGUON_NHIEM_VU!A88)</f>
        <v/>
      </c>
      <c r="B88" s="1" t="str">
        <f>IF(A88="","",NGUON_NHIEM_VU!B88)</f>
        <v/>
      </c>
      <c r="C88" s="1" t="str">
        <f>IF(A88="","",NGUON_NHIEM_VU!C88)</f>
        <v/>
      </c>
      <c r="D88" s="1" t="str">
        <f>IF(A88="","",NGUON_NHIEM_VU!D88)</f>
        <v/>
      </c>
      <c r="E88" s="1" t="str">
        <f>IF(A88="","",NGUON_NHIEM_VU!I88)</f>
        <v/>
      </c>
      <c r="F88" s="1" t="str">
        <f>IF(A88="","",NGUON_NHIEM_VU!J88)</f>
        <v/>
      </c>
      <c r="G88" s="1" t="str">
        <f>IF(A88="","",IF(NGUON_NHIEM_VU!K88="","",NGUON_NHIEM_VU!K88))</f>
        <v/>
      </c>
      <c r="H88" s="1" t="str">
        <f t="shared" si="2"/>
        <v/>
      </c>
    </row>
    <row r="89" spans="1:8">
      <c r="A89" s="1" t="str">
        <f>IF(NGUON_NHIEM_VU!A89="","",NGUON_NHIEM_VU!A89)</f>
        <v/>
      </c>
      <c r="B89" s="1" t="str">
        <f>IF(A89="","",NGUON_NHIEM_VU!B89)</f>
        <v/>
      </c>
      <c r="C89" s="1" t="str">
        <f>IF(A89="","",NGUON_NHIEM_VU!C89)</f>
        <v/>
      </c>
      <c r="D89" s="1" t="str">
        <f>IF(A89="","",NGUON_NHIEM_VU!D89)</f>
        <v/>
      </c>
      <c r="E89" s="1" t="str">
        <f>IF(A89="","",NGUON_NHIEM_VU!I89)</f>
        <v/>
      </c>
      <c r="F89" s="1" t="str">
        <f>IF(A89="","",NGUON_NHIEM_VU!J89)</f>
        <v/>
      </c>
      <c r="G89" s="1" t="str">
        <f>IF(A89="","",IF(NGUON_NHIEM_VU!K89="","",NGUON_NHIEM_VU!K89))</f>
        <v/>
      </c>
      <c r="H89" s="1" t="str">
        <f t="shared" si="2"/>
        <v/>
      </c>
    </row>
    <row r="90" spans="1:8">
      <c r="A90" s="1" t="str">
        <f>IF(NGUON_NHIEM_VU!A90="","",NGUON_NHIEM_VU!A90)</f>
        <v/>
      </c>
      <c r="B90" s="1" t="str">
        <f>IF(A90="","",NGUON_NHIEM_VU!B90)</f>
        <v/>
      </c>
      <c r="C90" s="1" t="str">
        <f>IF(A90="","",NGUON_NHIEM_VU!C90)</f>
        <v/>
      </c>
      <c r="D90" s="1" t="str">
        <f>IF(A90="","",NGUON_NHIEM_VU!D90)</f>
        <v/>
      </c>
      <c r="E90" s="1" t="str">
        <f>IF(A90="","",NGUON_NHIEM_VU!I90)</f>
        <v/>
      </c>
      <c r="F90" s="1" t="str">
        <f>IF(A90="","",NGUON_NHIEM_VU!J90)</f>
        <v/>
      </c>
      <c r="G90" s="1" t="str">
        <f>IF(A90="","",IF(NGUON_NHIEM_VU!K90="","",NGUON_NHIEM_VU!K90))</f>
        <v/>
      </c>
      <c r="H90" s="1" t="str">
        <f t="shared" si="2"/>
        <v/>
      </c>
    </row>
    <row r="91" spans="1:8">
      <c r="A91" s="1" t="str">
        <f>IF(NGUON_NHIEM_VU!A91="","",NGUON_NHIEM_VU!A91)</f>
        <v/>
      </c>
      <c r="B91" s="1" t="str">
        <f>IF(A91="","",NGUON_NHIEM_VU!B91)</f>
        <v/>
      </c>
      <c r="C91" s="1" t="str">
        <f>IF(A91="","",NGUON_NHIEM_VU!C91)</f>
        <v/>
      </c>
      <c r="D91" s="1" t="str">
        <f>IF(A91="","",NGUON_NHIEM_VU!D91)</f>
        <v/>
      </c>
      <c r="E91" s="1" t="str">
        <f>IF(A91="","",NGUON_NHIEM_VU!I91)</f>
        <v/>
      </c>
      <c r="F91" s="1" t="str">
        <f>IF(A91="","",NGUON_NHIEM_VU!J91)</f>
        <v/>
      </c>
      <c r="G91" s="1" t="str">
        <f>IF(A91="","",IF(NGUON_NHIEM_VU!K91="","",NGUON_NHIEM_VU!K91))</f>
        <v/>
      </c>
      <c r="H91" s="1" t="str">
        <f t="shared" si="2"/>
        <v/>
      </c>
    </row>
    <row r="92" spans="1:8">
      <c r="A92" s="1" t="str">
        <f>IF(NGUON_NHIEM_VU!A92="","",NGUON_NHIEM_VU!A92)</f>
        <v/>
      </c>
      <c r="B92" s="1" t="str">
        <f>IF(A92="","",NGUON_NHIEM_VU!B92)</f>
        <v/>
      </c>
      <c r="C92" s="1" t="str">
        <f>IF(A92="","",NGUON_NHIEM_VU!C92)</f>
        <v/>
      </c>
      <c r="D92" s="1" t="str">
        <f>IF(A92="","",NGUON_NHIEM_VU!D92)</f>
        <v/>
      </c>
      <c r="E92" s="1" t="str">
        <f>IF(A92="","",NGUON_NHIEM_VU!I92)</f>
        <v/>
      </c>
      <c r="F92" s="1" t="str">
        <f>IF(A92="","",NGUON_NHIEM_VU!J92)</f>
        <v/>
      </c>
      <c r="G92" s="1" t="str">
        <f>IF(A92="","",IF(NGUON_NHIEM_VU!K92="","",NGUON_NHIEM_VU!K92))</f>
        <v/>
      </c>
      <c r="H92" s="1" t="str">
        <f t="shared" si="2"/>
        <v/>
      </c>
    </row>
    <row r="93" spans="1:8">
      <c r="A93" s="1" t="str">
        <f>IF(NGUON_NHIEM_VU!A93="","",NGUON_NHIEM_VU!A93)</f>
        <v/>
      </c>
      <c r="B93" s="1" t="str">
        <f>IF(A93="","",NGUON_NHIEM_VU!B93)</f>
        <v/>
      </c>
      <c r="C93" s="1" t="str">
        <f>IF(A93="","",NGUON_NHIEM_VU!C93)</f>
        <v/>
      </c>
      <c r="D93" s="1" t="str">
        <f>IF(A93="","",NGUON_NHIEM_VU!D93)</f>
        <v/>
      </c>
      <c r="E93" s="1" t="str">
        <f>IF(A93="","",NGUON_NHIEM_VU!I93)</f>
        <v/>
      </c>
      <c r="F93" s="1" t="str">
        <f>IF(A93="","",NGUON_NHIEM_VU!J93)</f>
        <v/>
      </c>
      <c r="G93" s="1" t="str">
        <f>IF(A93="","",IF(NGUON_NHIEM_VU!K93="","",NGUON_NHIEM_VU!K93))</f>
        <v/>
      </c>
      <c r="H93" s="1" t="str">
        <f t="shared" si="2"/>
        <v/>
      </c>
    </row>
    <row r="94" spans="1:8">
      <c r="A94" s="1" t="str">
        <f>IF(NGUON_NHIEM_VU!A94="","",NGUON_NHIEM_VU!A94)</f>
        <v/>
      </c>
      <c r="B94" s="1" t="str">
        <f>IF(A94="","",NGUON_NHIEM_VU!B94)</f>
        <v/>
      </c>
      <c r="C94" s="1" t="str">
        <f>IF(A94="","",NGUON_NHIEM_VU!C94)</f>
        <v/>
      </c>
      <c r="D94" s="1" t="str">
        <f>IF(A94="","",NGUON_NHIEM_VU!D94)</f>
        <v/>
      </c>
      <c r="E94" s="1" t="str">
        <f>IF(A94="","",NGUON_NHIEM_VU!I94)</f>
        <v/>
      </c>
      <c r="F94" s="1" t="str">
        <f>IF(A94="","",NGUON_NHIEM_VU!J94)</f>
        <v/>
      </c>
      <c r="G94" s="1" t="str">
        <f>IF(A94="","",IF(NGUON_NHIEM_VU!K94="","",NGUON_NHIEM_VU!K94))</f>
        <v/>
      </c>
      <c r="H94" s="1" t="str">
        <f t="shared" si="2"/>
        <v/>
      </c>
    </row>
    <row r="95" spans="1:8">
      <c r="A95" s="1" t="str">
        <f>IF(NGUON_NHIEM_VU!A95="","",NGUON_NHIEM_VU!A95)</f>
        <v/>
      </c>
      <c r="B95" s="1" t="str">
        <f>IF(A95="","",NGUON_NHIEM_VU!B95)</f>
        <v/>
      </c>
      <c r="C95" s="1" t="str">
        <f>IF(A95="","",NGUON_NHIEM_VU!C95)</f>
        <v/>
      </c>
      <c r="D95" s="1" t="str">
        <f>IF(A95="","",NGUON_NHIEM_VU!D95)</f>
        <v/>
      </c>
      <c r="E95" s="1" t="str">
        <f>IF(A95="","",NGUON_NHIEM_VU!I95)</f>
        <v/>
      </c>
      <c r="F95" s="1" t="str">
        <f>IF(A95="","",NGUON_NHIEM_VU!J95)</f>
        <v/>
      </c>
      <c r="G95" s="1" t="str">
        <f>IF(A95="","",IF(NGUON_NHIEM_VU!K95="","",NGUON_NHIEM_VU!K95))</f>
        <v/>
      </c>
      <c r="H95" s="1" t="str">
        <f t="shared" si="2"/>
        <v/>
      </c>
    </row>
    <row r="96" spans="1:8">
      <c r="A96" s="1" t="str">
        <f>IF(NGUON_NHIEM_VU!A96="","",NGUON_NHIEM_VU!A96)</f>
        <v/>
      </c>
      <c r="B96" s="1" t="str">
        <f>IF(A96="","",NGUON_NHIEM_VU!B96)</f>
        <v/>
      </c>
      <c r="C96" s="1" t="str">
        <f>IF(A96="","",NGUON_NHIEM_VU!C96)</f>
        <v/>
      </c>
      <c r="D96" s="1" t="str">
        <f>IF(A96="","",NGUON_NHIEM_VU!D96)</f>
        <v/>
      </c>
      <c r="E96" s="1" t="str">
        <f>IF(A96="","",NGUON_NHIEM_VU!I96)</f>
        <v/>
      </c>
      <c r="F96" s="1" t="str">
        <f>IF(A96="","",NGUON_NHIEM_VU!J96)</f>
        <v/>
      </c>
      <c r="G96" s="1" t="str">
        <f>IF(A96="","",IF(NGUON_NHIEM_VU!K96="","",NGUON_NHIEM_VU!K96))</f>
        <v/>
      </c>
      <c r="H96" s="1" t="str">
        <f t="shared" si="2"/>
        <v/>
      </c>
    </row>
    <row r="97" spans="1:8">
      <c r="A97" s="1" t="str">
        <f>IF(NGUON_NHIEM_VU!A97="","",NGUON_NHIEM_VU!A97)</f>
        <v/>
      </c>
      <c r="B97" s="1" t="str">
        <f>IF(A97="","",NGUON_NHIEM_VU!B97)</f>
        <v/>
      </c>
      <c r="C97" s="1" t="str">
        <f>IF(A97="","",NGUON_NHIEM_VU!C97)</f>
        <v/>
      </c>
      <c r="D97" s="1" t="str">
        <f>IF(A97="","",NGUON_NHIEM_VU!D97)</f>
        <v/>
      </c>
      <c r="E97" s="1" t="str">
        <f>IF(A97="","",NGUON_NHIEM_VU!I97)</f>
        <v/>
      </c>
      <c r="F97" s="1" t="str">
        <f>IF(A97="","",NGUON_NHIEM_VU!J97)</f>
        <v/>
      </c>
      <c r="G97" s="1" t="str">
        <f>IF(A97="","",IF(NGUON_NHIEM_VU!K97="","",NGUON_NHIEM_VU!K97))</f>
        <v/>
      </c>
      <c r="H97" s="1" t="str">
        <f t="shared" si="2"/>
        <v/>
      </c>
    </row>
    <row r="98" spans="1:8">
      <c r="A98" s="1" t="str">
        <f>IF(NGUON_NHIEM_VU!A98="","",NGUON_NHIEM_VU!A98)</f>
        <v/>
      </c>
      <c r="B98" s="1" t="str">
        <f>IF(A98="","",NGUON_NHIEM_VU!B98)</f>
        <v/>
      </c>
      <c r="C98" s="1" t="str">
        <f>IF(A98="","",NGUON_NHIEM_VU!C98)</f>
        <v/>
      </c>
      <c r="D98" s="1" t="str">
        <f>IF(A98="","",NGUON_NHIEM_VU!D98)</f>
        <v/>
      </c>
      <c r="E98" s="1" t="str">
        <f>IF(A98="","",NGUON_NHIEM_VU!I98)</f>
        <v/>
      </c>
      <c r="F98" s="1" t="str">
        <f>IF(A98="","",NGUON_NHIEM_VU!J98)</f>
        <v/>
      </c>
      <c r="G98" s="1" t="str">
        <f>IF(A98="","",IF(NGUON_NHIEM_VU!K98="","",NGUON_NHIEM_VU!K98))</f>
        <v/>
      </c>
      <c r="H98" s="1" t="str">
        <f t="shared" si="2"/>
        <v/>
      </c>
    </row>
    <row r="99" spans="1:8">
      <c r="A99" s="1" t="str">
        <f>IF(NGUON_NHIEM_VU!A99="","",NGUON_NHIEM_VU!A99)</f>
        <v/>
      </c>
      <c r="B99" s="1" t="str">
        <f>IF(A99="","",NGUON_NHIEM_VU!B99)</f>
        <v/>
      </c>
      <c r="C99" s="1" t="str">
        <f>IF(A99="","",NGUON_NHIEM_VU!C99)</f>
        <v/>
      </c>
      <c r="D99" s="1" t="str">
        <f>IF(A99="","",NGUON_NHIEM_VU!D99)</f>
        <v/>
      </c>
      <c r="E99" s="1" t="str">
        <f>IF(A99="","",NGUON_NHIEM_VU!I99)</f>
        <v/>
      </c>
      <c r="F99" s="1" t="str">
        <f>IF(A99="","",NGUON_NHIEM_VU!J99)</f>
        <v/>
      </c>
      <c r="G99" s="1" t="str">
        <f>IF(A99="","",IF(NGUON_NHIEM_VU!K99="","",NGUON_NHIEM_VU!K99))</f>
        <v/>
      </c>
      <c r="H99" s="1" t="str">
        <f t="shared" ref="H99:H130" si="3">IF(A99="","",IF(LEFT(A99,3)="VD-","KHÔNG TỔNG HỢP – VÍ DỤ",IF(B99="","THIẾU TÊN NHIỆM VỤ",IF(C99="","THIẾU CƠ QUAN",IF(D99="","THIẾU CĂN CỨ",IF(E99="","THIẾU KỲ",IF(COUNTIF($A$3:$A$202,A99)&gt;1,"TRÙNG MÃ NGUỒN",IF(F99&lt;&gt;"Đã xác nhận","CHỜ XÁC NHẬN","ĐỦ ĐIỀU KIỆN ĐỐI CHIẾU"))))))))</f>
        <v/>
      </c>
    </row>
    <row r="100" spans="1:8">
      <c r="A100" s="1" t="str">
        <f>IF(NGUON_NHIEM_VU!A100="","",NGUON_NHIEM_VU!A100)</f>
        <v/>
      </c>
      <c r="B100" s="1" t="str">
        <f>IF(A100="","",NGUON_NHIEM_VU!B100)</f>
        <v/>
      </c>
      <c r="C100" s="1" t="str">
        <f>IF(A100="","",NGUON_NHIEM_VU!C100)</f>
        <v/>
      </c>
      <c r="D100" s="1" t="str">
        <f>IF(A100="","",NGUON_NHIEM_VU!D100)</f>
        <v/>
      </c>
      <c r="E100" s="1" t="str">
        <f>IF(A100="","",NGUON_NHIEM_VU!I100)</f>
        <v/>
      </c>
      <c r="F100" s="1" t="str">
        <f>IF(A100="","",NGUON_NHIEM_VU!J100)</f>
        <v/>
      </c>
      <c r="G100" s="1" t="str">
        <f>IF(A100="","",IF(NGUON_NHIEM_VU!K100="","",NGUON_NHIEM_VU!K100))</f>
        <v/>
      </c>
      <c r="H100" s="1" t="str">
        <f t="shared" si="3"/>
        <v/>
      </c>
    </row>
    <row r="101" spans="1:8">
      <c r="A101" s="1" t="str">
        <f>IF(NGUON_NHIEM_VU!A101="","",NGUON_NHIEM_VU!A101)</f>
        <v/>
      </c>
      <c r="B101" s="1" t="str">
        <f>IF(A101="","",NGUON_NHIEM_VU!B101)</f>
        <v/>
      </c>
      <c r="C101" s="1" t="str">
        <f>IF(A101="","",NGUON_NHIEM_VU!C101)</f>
        <v/>
      </c>
      <c r="D101" s="1" t="str">
        <f>IF(A101="","",NGUON_NHIEM_VU!D101)</f>
        <v/>
      </c>
      <c r="E101" s="1" t="str">
        <f>IF(A101="","",NGUON_NHIEM_VU!I101)</f>
        <v/>
      </c>
      <c r="F101" s="1" t="str">
        <f>IF(A101="","",NGUON_NHIEM_VU!J101)</f>
        <v/>
      </c>
      <c r="G101" s="1" t="str">
        <f>IF(A101="","",IF(NGUON_NHIEM_VU!K101="","",NGUON_NHIEM_VU!K101))</f>
        <v/>
      </c>
      <c r="H101" s="1" t="str">
        <f t="shared" si="3"/>
        <v/>
      </c>
    </row>
    <row r="102" spans="1:8">
      <c r="A102" s="1" t="str">
        <f>IF(NGUON_NHIEM_VU!A102="","",NGUON_NHIEM_VU!A102)</f>
        <v/>
      </c>
      <c r="B102" s="1" t="str">
        <f>IF(A102="","",NGUON_NHIEM_VU!B102)</f>
        <v/>
      </c>
      <c r="C102" s="1" t="str">
        <f>IF(A102="","",NGUON_NHIEM_VU!C102)</f>
        <v/>
      </c>
      <c r="D102" s="1" t="str">
        <f>IF(A102="","",NGUON_NHIEM_VU!D102)</f>
        <v/>
      </c>
      <c r="E102" s="1" t="str">
        <f>IF(A102="","",NGUON_NHIEM_VU!I102)</f>
        <v/>
      </c>
      <c r="F102" s="1" t="str">
        <f>IF(A102="","",NGUON_NHIEM_VU!J102)</f>
        <v/>
      </c>
      <c r="G102" s="1" t="str">
        <f>IF(A102="","",IF(NGUON_NHIEM_VU!K102="","",NGUON_NHIEM_VU!K102))</f>
        <v/>
      </c>
      <c r="H102" s="1" t="str">
        <f t="shared" si="3"/>
        <v/>
      </c>
    </row>
    <row r="103" spans="1:8">
      <c r="A103" s="1" t="str">
        <f>IF(NGUON_NHIEM_VU!A103="","",NGUON_NHIEM_VU!A103)</f>
        <v/>
      </c>
      <c r="B103" s="1" t="str">
        <f>IF(A103="","",NGUON_NHIEM_VU!B103)</f>
        <v/>
      </c>
      <c r="C103" s="1" t="str">
        <f>IF(A103="","",NGUON_NHIEM_VU!C103)</f>
        <v/>
      </c>
      <c r="D103" s="1" t="str">
        <f>IF(A103="","",NGUON_NHIEM_VU!D103)</f>
        <v/>
      </c>
      <c r="E103" s="1" t="str">
        <f>IF(A103="","",NGUON_NHIEM_VU!I103)</f>
        <v/>
      </c>
      <c r="F103" s="1" t="str">
        <f>IF(A103="","",NGUON_NHIEM_VU!J103)</f>
        <v/>
      </c>
      <c r="G103" s="1" t="str">
        <f>IF(A103="","",IF(NGUON_NHIEM_VU!K103="","",NGUON_NHIEM_VU!K103))</f>
        <v/>
      </c>
      <c r="H103" s="1" t="str">
        <f t="shared" si="3"/>
        <v/>
      </c>
    </row>
    <row r="104" spans="1:8">
      <c r="A104" s="1" t="str">
        <f>IF(NGUON_NHIEM_VU!A104="","",NGUON_NHIEM_VU!A104)</f>
        <v/>
      </c>
      <c r="B104" s="1" t="str">
        <f>IF(A104="","",NGUON_NHIEM_VU!B104)</f>
        <v/>
      </c>
      <c r="C104" s="1" t="str">
        <f>IF(A104="","",NGUON_NHIEM_VU!C104)</f>
        <v/>
      </c>
      <c r="D104" s="1" t="str">
        <f>IF(A104="","",NGUON_NHIEM_VU!D104)</f>
        <v/>
      </c>
      <c r="E104" s="1" t="str">
        <f>IF(A104="","",NGUON_NHIEM_VU!I104)</f>
        <v/>
      </c>
      <c r="F104" s="1" t="str">
        <f>IF(A104="","",NGUON_NHIEM_VU!J104)</f>
        <v/>
      </c>
      <c r="G104" s="1" t="str">
        <f>IF(A104="","",IF(NGUON_NHIEM_VU!K104="","",NGUON_NHIEM_VU!K104))</f>
        <v/>
      </c>
      <c r="H104" s="1" t="str">
        <f t="shared" si="3"/>
        <v/>
      </c>
    </row>
    <row r="105" spans="1:8">
      <c r="A105" s="1" t="str">
        <f>IF(NGUON_NHIEM_VU!A105="","",NGUON_NHIEM_VU!A105)</f>
        <v/>
      </c>
      <c r="B105" s="1" t="str">
        <f>IF(A105="","",NGUON_NHIEM_VU!B105)</f>
        <v/>
      </c>
      <c r="C105" s="1" t="str">
        <f>IF(A105="","",NGUON_NHIEM_VU!C105)</f>
        <v/>
      </c>
      <c r="D105" s="1" t="str">
        <f>IF(A105="","",NGUON_NHIEM_VU!D105)</f>
        <v/>
      </c>
      <c r="E105" s="1" t="str">
        <f>IF(A105="","",NGUON_NHIEM_VU!I105)</f>
        <v/>
      </c>
      <c r="F105" s="1" t="str">
        <f>IF(A105="","",NGUON_NHIEM_VU!J105)</f>
        <v/>
      </c>
      <c r="G105" s="1" t="str">
        <f>IF(A105="","",IF(NGUON_NHIEM_VU!K105="","",NGUON_NHIEM_VU!K105))</f>
        <v/>
      </c>
      <c r="H105" s="1" t="str">
        <f t="shared" si="3"/>
        <v/>
      </c>
    </row>
    <row r="106" spans="1:8">
      <c r="A106" s="1" t="str">
        <f>IF(NGUON_NHIEM_VU!A106="","",NGUON_NHIEM_VU!A106)</f>
        <v/>
      </c>
      <c r="B106" s="1" t="str">
        <f>IF(A106="","",NGUON_NHIEM_VU!B106)</f>
        <v/>
      </c>
      <c r="C106" s="1" t="str">
        <f>IF(A106="","",NGUON_NHIEM_VU!C106)</f>
        <v/>
      </c>
      <c r="D106" s="1" t="str">
        <f>IF(A106="","",NGUON_NHIEM_VU!D106)</f>
        <v/>
      </c>
      <c r="E106" s="1" t="str">
        <f>IF(A106="","",NGUON_NHIEM_VU!I106)</f>
        <v/>
      </c>
      <c r="F106" s="1" t="str">
        <f>IF(A106="","",NGUON_NHIEM_VU!J106)</f>
        <v/>
      </c>
      <c r="G106" s="1" t="str">
        <f>IF(A106="","",IF(NGUON_NHIEM_VU!K106="","",NGUON_NHIEM_VU!K106))</f>
        <v/>
      </c>
      <c r="H106" s="1" t="str">
        <f t="shared" si="3"/>
        <v/>
      </c>
    </row>
    <row r="107" spans="1:8">
      <c r="A107" s="1" t="str">
        <f>IF(NGUON_NHIEM_VU!A107="","",NGUON_NHIEM_VU!A107)</f>
        <v/>
      </c>
      <c r="B107" s="1" t="str">
        <f>IF(A107="","",NGUON_NHIEM_VU!B107)</f>
        <v/>
      </c>
      <c r="C107" s="1" t="str">
        <f>IF(A107="","",NGUON_NHIEM_VU!C107)</f>
        <v/>
      </c>
      <c r="D107" s="1" t="str">
        <f>IF(A107="","",NGUON_NHIEM_VU!D107)</f>
        <v/>
      </c>
      <c r="E107" s="1" t="str">
        <f>IF(A107="","",NGUON_NHIEM_VU!I107)</f>
        <v/>
      </c>
      <c r="F107" s="1" t="str">
        <f>IF(A107="","",NGUON_NHIEM_VU!J107)</f>
        <v/>
      </c>
      <c r="G107" s="1" t="str">
        <f>IF(A107="","",IF(NGUON_NHIEM_VU!K107="","",NGUON_NHIEM_VU!K107))</f>
        <v/>
      </c>
      <c r="H107" s="1" t="str">
        <f t="shared" si="3"/>
        <v/>
      </c>
    </row>
    <row r="108" spans="1:8">
      <c r="A108" s="1" t="str">
        <f>IF(NGUON_NHIEM_VU!A108="","",NGUON_NHIEM_VU!A108)</f>
        <v/>
      </c>
      <c r="B108" s="1" t="str">
        <f>IF(A108="","",NGUON_NHIEM_VU!B108)</f>
        <v/>
      </c>
      <c r="C108" s="1" t="str">
        <f>IF(A108="","",NGUON_NHIEM_VU!C108)</f>
        <v/>
      </c>
      <c r="D108" s="1" t="str">
        <f>IF(A108="","",NGUON_NHIEM_VU!D108)</f>
        <v/>
      </c>
      <c r="E108" s="1" t="str">
        <f>IF(A108="","",NGUON_NHIEM_VU!I108)</f>
        <v/>
      </c>
      <c r="F108" s="1" t="str">
        <f>IF(A108="","",NGUON_NHIEM_VU!J108)</f>
        <v/>
      </c>
      <c r="G108" s="1" t="str">
        <f>IF(A108="","",IF(NGUON_NHIEM_VU!K108="","",NGUON_NHIEM_VU!K108))</f>
        <v/>
      </c>
      <c r="H108" s="1" t="str">
        <f t="shared" si="3"/>
        <v/>
      </c>
    </row>
    <row r="109" spans="1:8">
      <c r="A109" s="1" t="str">
        <f>IF(NGUON_NHIEM_VU!A109="","",NGUON_NHIEM_VU!A109)</f>
        <v/>
      </c>
      <c r="B109" s="1" t="str">
        <f>IF(A109="","",NGUON_NHIEM_VU!B109)</f>
        <v/>
      </c>
      <c r="C109" s="1" t="str">
        <f>IF(A109="","",NGUON_NHIEM_VU!C109)</f>
        <v/>
      </c>
      <c r="D109" s="1" t="str">
        <f>IF(A109="","",NGUON_NHIEM_VU!D109)</f>
        <v/>
      </c>
      <c r="E109" s="1" t="str">
        <f>IF(A109="","",NGUON_NHIEM_VU!I109)</f>
        <v/>
      </c>
      <c r="F109" s="1" t="str">
        <f>IF(A109="","",NGUON_NHIEM_VU!J109)</f>
        <v/>
      </c>
      <c r="G109" s="1" t="str">
        <f>IF(A109="","",IF(NGUON_NHIEM_VU!K109="","",NGUON_NHIEM_VU!K109))</f>
        <v/>
      </c>
      <c r="H109" s="1" t="str">
        <f t="shared" si="3"/>
        <v/>
      </c>
    </row>
    <row r="110" spans="1:8">
      <c r="A110" s="1" t="str">
        <f>IF(NGUON_NHIEM_VU!A110="","",NGUON_NHIEM_VU!A110)</f>
        <v/>
      </c>
      <c r="B110" s="1" t="str">
        <f>IF(A110="","",NGUON_NHIEM_VU!B110)</f>
        <v/>
      </c>
      <c r="C110" s="1" t="str">
        <f>IF(A110="","",NGUON_NHIEM_VU!C110)</f>
        <v/>
      </c>
      <c r="D110" s="1" t="str">
        <f>IF(A110="","",NGUON_NHIEM_VU!D110)</f>
        <v/>
      </c>
      <c r="E110" s="1" t="str">
        <f>IF(A110="","",NGUON_NHIEM_VU!I110)</f>
        <v/>
      </c>
      <c r="F110" s="1" t="str">
        <f>IF(A110="","",NGUON_NHIEM_VU!J110)</f>
        <v/>
      </c>
      <c r="G110" s="1" t="str">
        <f>IF(A110="","",IF(NGUON_NHIEM_VU!K110="","",NGUON_NHIEM_VU!K110))</f>
        <v/>
      </c>
      <c r="H110" s="1" t="str">
        <f t="shared" si="3"/>
        <v/>
      </c>
    </row>
    <row r="111" spans="1:8">
      <c r="A111" s="1" t="str">
        <f>IF(NGUON_NHIEM_VU!A111="","",NGUON_NHIEM_VU!A111)</f>
        <v/>
      </c>
      <c r="B111" s="1" t="str">
        <f>IF(A111="","",NGUON_NHIEM_VU!B111)</f>
        <v/>
      </c>
      <c r="C111" s="1" t="str">
        <f>IF(A111="","",NGUON_NHIEM_VU!C111)</f>
        <v/>
      </c>
      <c r="D111" s="1" t="str">
        <f>IF(A111="","",NGUON_NHIEM_VU!D111)</f>
        <v/>
      </c>
      <c r="E111" s="1" t="str">
        <f>IF(A111="","",NGUON_NHIEM_VU!I111)</f>
        <v/>
      </c>
      <c r="F111" s="1" t="str">
        <f>IF(A111="","",NGUON_NHIEM_VU!J111)</f>
        <v/>
      </c>
      <c r="G111" s="1" t="str">
        <f>IF(A111="","",IF(NGUON_NHIEM_VU!K111="","",NGUON_NHIEM_VU!K111))</f>
        <v/>
      </c>
      <c r="H111" s="1" t="str">
        <f t="shared" si="3"/>
        <v/>
      </c>
    </row>
    <row r="112" spans="1:8">
      <c r="A112" s="1" t="str">
        <f>IF(NGUON_NHIEM_VU!A112="","",NGUON_NHIEM_VU!A112)</f>
        <v/>
      </c>
      <c r="B112" s="1" t="str">
        <f>IF(A112="","",NGUON_NHIEM_VU!B112)</f>
        <v/>
      </c>
      <c r="C112" s="1" t="str">
        <f>IF(A112="","",NGUON_NHIEM_VU!C112)</f>
        <v/>
      </c>
      <c r="D112" s="1" t="str">
        <f>IF(A112="","",NGUON_NHIEM_VU!D112)</f>
        <v/>
      </c>
      <c r="E112" s="1" t="str">
        <f>IF(A112="","",NGUON_NHIEM_VU!I112)</f>
        <v/>
      </c>
      <c r="F112" s="1" t="str">
        <f>IF(A112="","",NGUON_NHIEM_VU!J112)</f>
        <v/>
      </c>
      <c r="G112" s="1" t="str">
        <f>IF(A112="","",IF(NGUON_NHIEM_VU!K112="","",NGUON_NHIEM_VU!K112))</f>
        <v/>
      </c>
      <c r="H112" s="1" t="str">
        <f t="shared" si="3"/>
        <v/>
      </c>
    </row>
    <row r="113" spans="1:8">
      <c r="A113" s="1" t="str">
        <f>IF(NGUON_NHIEM_VU!A113="","",NGUON_NHIEM_VU!A113)</f>
        <v/>
      </c>
      <c r="B113" s="1" t="str">
        <f>IF(A113="","",NGUON_NHIEM_VU!B113)</f>
        <v/>
      </c>
      <c r="C113" s="1" t="str">
        <f>IF(A113="","",NGUON_NHIEM_VU!C113)</f>
        <v/>
      </c>
      <c r="D113" s="1" t="str">
        <f>IF(A113="","",NGUON_NHIEM_VU!D113)</f>
        <v/>
      </c>
      <c r="E113" s="1" t="str">
        <f>IF(A113="","",NGUON_NHIEM_VU!I113)</f>
        <v/>
      </c>
      <c r="F113" s="1" t="str">
        <f>IF(A113="","",NGUON_NHIEM_VU!J113)</f>
        <v/>
      </c>
      <c r="G113" s="1" t="str">
        <f>IF(A113="","",IF(NGUON_NHIEM_VU!K113="","",NGUON_NHIEM_VU!K113))</f>
        <v/>
      </c>
      <c r="H113" s="1" t="str">
        <f t="shared" si="3"/>
        <v/>
      </c>
    </row>
    <row r="114" spans="1:8">
      <c r="A114" s="1" t="str">
        <f>IF(NGUON_NHIEM_VU!A114="","",NGUON_NHIEM_VU!A114)</f>
        <v/>
      </c>
      <c r="B114" s="1" t="str">
        <f>IF(A114="","",NGUON_NHIEM_VU!B114)</f>
        <v/>
      </c>
      <c r="C114" s="1" t="str">
        <f>IF(A114="","",NGUON_NHIEM_VU!C114)</f>
        <v/>
      </c>
      <c r="D114" s="1" t="str">
        <f>IF(A114="","",NGUON_NHIEM_VU!D114)</f>
        <v/>
      </c>
      <c r="E114" s="1" t="str">
        <f>IF(A114="","",NGUON_NHIEM_VU!I114)</f>
        <v/>
      </c>
      <c r="F114" s="1" t="str">
        <f>IF(A114="","",NGUON_NHIEM_VU!J114)</f>
        <v/>
      </c>
      <c r="G114" s="1" t="str">
        <f>IF(A114="","",IF(NGUON_NHIEM_VU!K114="","",NGUON_NHIEM_VU!K114))</f>
        <v/>
      </c>
      <c r="H114" s="1" t="str">
        <f t="shared" si="3"/>
        <v/>
      </c>
    </row>
    <row r="115" spans="1:8">
      <c r="A115" s="1" t="str">
        <f>IF(NGUON_NHIEM_VU!A115="","",NGUON_NHIEM_VU!A115)</f>
        <v/>
      </c>
      <c r="B115" s="1" t="str">
        <f>IF(A115="","",NGUON_NHIEM_VU!B115)</f>
        <v/>
      </c>
      <c r="C115" s="1" t="str">
        <f>IF(A115="","",NGUON_NHIEM_VU!C115)</f>
        <v/>
      </c>
      <c r="D115" s="1" t="str">
        <f>IF(A115="","",NGUON_NHIEM_VU!D115)</f>
        <v/>
      </c>
      <c r="E115" s="1" t="str">
        <f>IF(A115="","",NGUON_NHIEM_VU!I115)</f>
        <v/>
      </c>
      <c r="F115" s="1" t="str">
        <f>IF(A115="","",NGUON_NHIEM_VU!J115)</f>
        <v/>
      </c>
      <c r="G115" s="1" t="str">
        <f>IF(A115="","",IF(NGUON_NHIEM_VU!K115="","",NGUON_NHIEM_VU!K115))</f>
        <v/>
      </c>
      <c r="H115" s="1" t="str">
        <f t="shared" si="3"/>
        <v/>
      </c>
    </row>
    <row r="116" spans="1:8">
      <c r="A116" s="1" t="str">
        <f>IF(NGUON_NHIEM_VU!A116="","",NGUON_NHIEM_VU!A116)</f>
        <v/>
      </c>
      <c r="B116" s="1" t="str">
        <f>IF(A116="","",NGUON_NHIEM_VU!B116)</f>
        <v/>
      </c>
      <c r="C116" s="1" t="str">
        <f>IF(A116="","",NGUON_NHIEM_VU!C116)</f>
        <v/>
      </c>
      <c r="D116" s="1" t="str">
        <f>IF(A116="","",NGUON_NHIEM_VU!D116)</f>
        <v/>
      </c>
      <c r="E116" s="1" t="str">
        <f>IF(A116="","",NGUON_NHIEM_VU!I116)</f>
        <v/>
      </c>
      <c r="F116" s="1" t="str">
        <f>IF(A116="","",NGUON_NHIEM_VU!J116)</f>
        <v/>
      </c>
      <c r="G116" s="1" t="str">
        <f>IF(A116="","",IF(NGUON_NHIEM_VU!K116="","",NGUON_NHIEM_VU!K116))</f>
        <v/>
      </c>
      <c r="H116" s="1" t="str">
        <f t="shared" si="3"/>
        <v/>
      </c>
    </row>
    <row r="117" spans="1:8">
      <c r="A117" s="1" t="str">
        <f>IF(NGUON_NHIEM_VU!A117="","",NGUON_NHIEM_VU!A117)</f>
        <v/>
      </c>
      <c r="B117" s="1" t="str">
        <f>IF(A117="","",NGUON_NHIEM_VU!B117)</f>
        <v/>
      </c>
      <c r="C117" s="1" t="str">
        <f>IF(A117="","",NGUON_NHIEM_VU!C117)</f>
        <v/>
      </c>
      <c r="D117" s="1" t="str">
        <f>IF(A117="","",NGUON_NHIEM_VU!D117)</f>
        <v/>
      </c>
      <c r="E117" s="1" t="str">
        <f>IF(A117="","",NGUON_NHIEM_VU!I117)</f>
        <v/>
      </c>
      <c r="F117" s="1" t="str">
        <f>IF(A117="","",NGUON_NHIEM_VU!J117)</f>
        <v/>
      </c>
      <c r="G117" s="1" t="str">
        <f>IF(A117="","",IF(NGUON_NHIEM_VU!K117="","",NGUON_NHIEM_VU!K117))</f>
        <v/>
      </c>
      <c r="H117" s="1" t="str">
        <f t="shared" si="3"/>
        <v/>
      </c>
    </row>
    <row r="118" spans="1:8">
      <c r="A118" s="1" t="str">
        <f>IF(NGUON_NHIEM_VU!A118="","",NGUON_NHIEM_VU!A118)</f>
        <v/>
      </c>
      <c r="B118" s="1" t="str">
        <f>IF(A118="","",NGUON_NHIEM_VU!B118)</f>
        <v/>
      </c>
      <c r="C118" s="1" t="str">
        <f>IF(A118="","",NGUON_NHIEM_VU!C118)</f>
        <v/>
      </c>
      <c r="D118" s="1" t="str">
        <f>IF(A118="","",NGUON_NHIEM_VU!D118)</f>
        <v/>
      </c>
      <c r="E118" s="1" t="str">
        <f>IF(A118="","",NGUON_NHIEM_VU!I118)</f>
        <v/>
      </c>
      <c r="F118" s="1" t="str">
        <f>IF(A118="","",NGUON_NHIEM_VU!J118)</f>
        <v/>
      </c>
      <c r="G118" s="1" t="str">
        <f>IF(A118="","",IF(NGUON_NHIEM_VU!K118="","",NGUON_NHIEM_VU!K118))</f>
        <v/>
      </c>
      <c r="H118" s="1" t="str">
        <f t="shared" si="3"/>
        <v/>
      </c>
    </row>
    <row r="119" spans="1:8">
      <c r="A119" s="1" t="str">
        <f>IF(NGUON_NHIEM_VU!A119="","",NGUON_NHIEM_VU!A119)</f>
        <v/>
      </c>
      <c r="B119" s="1" t="str">
        <f>IF(A119="","",NGUON_NHIEM_VU!B119)</f>
        <v/>
      </c>
      <c r="C119" s="1" t="str">
        <f>IF(A119="","",NGUON_NHIEM_VU!C119)</f>
        <v/>
      </c>
      <c r="D119" s="1" t="str">
        <f>IF(A119="","",NGUON_NHIEM_VU!D119)</f>
        <v/>
      </c>
      <c r="E119" s="1" t="str">
        <f>IF(A119="","",NGUON_NHIEM_VU!I119)</f>
        <v/>
      </c>
      <c r="F119" s="1" t="str">
        <f>IF(A119="","",NGUON_NHIEM_VU!J119)</f>
        <v/>
      </c>
      <c r="G119" s="1" t="str">
        <f>IF(A119="","",IF(NGUON_NHIEM_VU!K119="","",NGUON_NHIEM_VU!K119))</f>
        <v/>
      </c>
      <c r="H119" s="1" t="str">
        <f t="shared" si="3"/>
        <v/>
      </c>
    </row>
    <row r="120" spans="1:8">
      <c r="A120" s="1" t="str">
        <f>IF(NGUON_NHIEM_VU!A120="","",NGUON_NHIEM_VU!A120)</f>
        <v/>
      </c>
      <c r="B120" s="1" t="str">
        <f>IF(A120="","",NGUON_NHIEM_VU!B120)</f>
        <v/>
      </c>
      <c r="C120" s="1" t="str">
        <f>IF(A120="","",NGUON_NHIEM_VU!C120)</f>
        <v/>
      </c>
      <c r="D120" s="1" t="str">
        <f>IF(A120="","",NGUON_NHIEM_VU!D120)</f>
        <v/>
      </c>
      <c r="E120" s="1" t="str">
        <f>IF(A120="","",NGUON_NHIEM_VU!I120)</f>
        <v/>
      </c>
      <c r="F120" s="1" t="str">
        <f>IF(A120="","",NGUON_NHIEM_VU!J120)</f>
        <v/>
      </c>
      <c r="G120" s="1" t="str">
        <f>IF(A120="","",IF(NGUON_NHIEM_VU!K120="","",NGUON_NHIEM_VU!K120))</f>
        <v/>
      </c>
      <c r="H120" s="1" t="str">
        <f t="shared" si="3"/>
        <v/>
      </c>
    </row>
    <row r="121" spans="1:8">
      <c r="A121" s="1" t="str">
        <f>IF(NGUON_NHIEM_VU!A121="","",NGUON_NHIEM_VU!A121)</f>
        <v/>
      </c>
      <c r="B121" s="1" t="str">
        <f>IF(A121="","",NGUON_NHIEM_VU!B121)</f>
        <v/>
      </c>
      <c r="C121" s="1" t="str">
        <f>IF(A121="","",NGUON_NHIEM_VU!C121)</f>
        <v/>
      </c>
      <c r="D121" s="1" t="str">
        <f>IF(A121="","",NGUON_NHIEM_VU!D121)</f>
        <v/>
      </c>
      <c r="E121" s="1" t="str">
        <f>IF(A121="","",NGUON_NHIEM_VU!I121)</f>
        <v/>
      </c>
      <c r="F121" s="1" t="str">
        <f>IF(A121="","",NGUON_NHIEM_VU!J121)</f>
        <v/>
      </c>
      <c r="G121" s="1" t="str">
        <f>IF(A121="","",IF(NGUON_NHIEM_VU!K121="","",NGUON_NHIEM_VU!K121))</f>
        <v/>
      </c>
      <c r="H121" s="1" t="str">
        <f t="shared" si="3"/>
        <v/>
      </c>
    </row>
    <row r="122" spans="1:8">
      <c r="A122" s="1" t="str">
        <f>IF(NGUON_NHIEM_VU!A122="","",NGUON_NHIEM_VU!A122)</f>
        <v/>
      </c>
      <c r="B122" s="1" t="str">
        <f>IF(A122="","",NGUON_NHIEM_VU!B122)</f>
        <v/>
      </c>
      <c r="C122" s="1" t="str">
        <f>IF(A122="","",NGUON_NHIEM_VU!C122)</f>
        <v/>
      </c>
      <c r="D122" s="1" t="str">
        <f>IF(A122="","",NGUON_NHIEM_VU!D122)</f>
        <v/>
      </c>
      <c r="E122" s="1" t="str">
        <f>IF(A122="","",NGUON_NHIEM_VU!I122)</f>
        <v/>
      </c>
      <c r="F122" s="1" t="str">
        <f>IF(A122="","",NGUON_NHIEM_VU!J122)</f>
        <v/>
      </c>
      <c r="G122" s="1" t="str">
        <f>IF(A122="","",IF(NGUON_NHIEM_VU!K122="","",NGUON_NHIEM_VU!K122))</f>
        <v/>
      </c>
      <c r="H122" s="1" t="str">
        <f t="shared" si="3"/>
        <v/>
      </c>
    </row>
    <row r="123" spans="1:8">
      <c r="A123" s="1" t="str">
        <f>IF(NGUON_NHIEM_VU!A123="","",NGUON_NHIEM_VU!A123)</f>
        <v/>
      </c>
      <c r="B123" s="1" t="str">
        <f>IF(A123="","",NGUON_NHIEM_VU!B123)</f>
        <v/>
      </c>
      <c r="C123" s="1" t="str">
        <f>IF(A123="","",NGUON_NHIEM_VU!C123)</f>
        <v/>
      </c>
      <c r="D123" s="1" t="str">
        <f>IF(A123="","",NGUON_NHIEM_VU!D123)</f>
        <v/>
      </c>
      <c r="E123" s="1" t="str">
        <f>IF(A123="","",NGUON_NHIEM_VU!I123)</f>
        <v/>
      </c>
      <c r="F123" s="1" t="str">
        <f>IF(A123="","",NGUON_NHIEM_VU!J123)</f>
        <v/>
      </c>
      <c r="G123" s="1" t="str">
        <f>IF(A123="","",IF(NGUON_NHIEM_VU!K123="","",NGUON_NHIEM_VU!K123))</f>
        <v/>
      </c>
      <c r="H123" s="1" t="str">
        <f t="shared" si="3"/>
        <v/>
      </c>
    </row>
    <row r="124" spans="1:8">
      <c r="A124" s="1" t="str">
        <f>IF(NGUON_NHIEM_VU!A124="","",NGUON_NHIEM_VU!A124)</f>
        <v/>
      </c>
      <c r="B124" s="1" t="str">
        <f>IF(A124="","",NGUON_NHIEM_VU!B124)</f>
        <v/>
      </c>
      <c r="C124" s="1" t="str">
        <f>IF(A124="","",NGUON_NHIEM_VU!C124)</f>
        <v/>
      </c>
      <c r="D124" s="1" t="str">
        <f>IF(A124="","",NGUON_NHIEM_VU!D124)</f>
        <v/>
      </c>
      <c r="E124" s="1" t="str">
        <f>IF(A124="","",NGUON_NHIEM_VU!I124)</f>
        <v/>
      </c>
      <c r="F124" s="1" t="str">
        <f>IF(A124="","",NGUON_NHIEM_VU!J124)</f>
        <v/>
      </c>
      <c r="G124" s="1" t="str">
        <f>IF(A124="","",IF(NGUON_NHIEM_VU!K124="","",NGUON_NHIEM_VU!K124))</f>
        <v/>
      </c>
      <c r="H124" s="1" t="str">
        <f t="shared" si="3"/>
        <v/>
      </c>
    </row>
    <row r="125" spans="1:8">
      <c r="A125" s="1" t="str">
        <f>IF(NGUON_NHIEM_VU!A125="","",NGUON_NHIEM_VU!A125)</f>
        <v/>
      </c>
      <c r="B125" s="1" t="str">
        <f>IF(A125="","",NGUON_NHIEM_VU!B125)</f>
        <v/>
      </c>
      <c r="C125" s="1" t="str">
        <f>IF(A125="","",NGUON_NHIEM_VU!C125)</f>
        <v/>
      </c>
      <c r="D125" s="1" t="str">
        <f>IF(A125="","",NGUON_NHIEM_VU!D125)</f>
        <v/>
      </c>
      <c r="E125" s="1" t="str">
        <f>IF(A125="","",NGUON_NHIEM_VU!I125)</f>
        <v/>
      </c>
      <c r="F125" s="1" t="str">
        <f>IF(A125="","",NGUON_NHIEM_VU!J125)</f>
        <v/>
      </c>
      <c r="G125" s="1" t="str">
        <f>IF(A125="","",IF(NGUON_NHIEM_VU!K125="","",NGUON_NHIEM_VU!K125))</f>
        <v/>
      </c>
      <c r="H125" s="1" t="str">
        <f t="shared" si="3"/>
        <v/>
      </c>
    </row>
    <row r="126" spans="1:8">
      <c r="A126" s="1" t="str">
        <f>IF(NGUON_NHIEM_VU!A126="","",NGUON_NHIEM_VU!A126)</f>
        <v/>
      </c>
      <c r="B126" s="1" t="str">
        <f>IF(A126="","",NGUON_NHIEM_VU!B126)</f>
        <v/>
      </c>
      <c r="C126" s="1" t="str">
        <f>IF(A126="","",NGUON_NHIEM_VU!C126)</f>
        <v/>
      </c>
      <c r="D126" s="1" t="str">
        <f>IF(A126="","",NGUON_NHIEM_VU!D126)</f>
        <v/>
      </c>
      <c r="E126" s="1" t="str">
        <f>IF(A126="","",NGUON_NHIEM_VU!I126)</f>
        <v/>
      </c>
      <c r="F126" s="1" t="str">
        <f>IF(A126="","",NGUON_NHIEM_VU!J126)</f>
        <v/>
      </c>
      <c r="G126" s="1" t="str">
        <f>IF(A126="","",IF(NGUON_NHIEM_VU!K126="","",NGUON_NHIEM_VU!K126))</f>
        <v/>
      </c>
      <c r="H126" s="1" t="str">
        <f t="shared" si="3"/>
        <v/>
      </c>
    </row>
    <row r="127" spans="1:8">
      <c r="A127" s="1" t="str">
        <f>IF(NGUON_NHIEM_VU!A127="","",NGUON_NHIEM_VU!A127)</f>
        <v/>
      </c>
      <c r="B127" s="1" t="str">
        <f>IF(A127="","",NGUON_NHIEM_VU!B127)</f>
        <v/>
      </c>
      <c r="C127" s="1" t="str">
        <f>IF(A127="","",NGUON_NHIEM_VU!C127)</f>
        <v/>
      </c>
      <c r="D127" s="1" t="str">
        <f>IF(A127="","",NGUON_NHIEM_VU!D127)</f>
        <v/>
      </c>
      <c r="E127" s="1" t="str">
        <f>IF(A127="","",NGUON_NHIEM_VU!I127)</f>
        <v/>
      </c>
      <c r="F127" s="1" t="str">
        <f>IF(A127="","",NGUON_NHIEM_VU!J127)</f>
        <v/>
      </c>
      <c r="G127" s="1" t="str">
        <f>IF(A127="","",IF(NGUON_NHIEM_VU!K127="","",NGUON_NHIEM_VU!K127))</f>
        <v/>
      </c>
      <c r="H127" s="1" t="str">
        <f t="shared" si="3"/>
        <v/>
      </c>
    </row>
    <row r="128" spans="1:8">
      <c r="A128" s="1" t="str">
        <f>IF(NGUON_NHIEM_VU!A128="","",NGUON_NHIEM_VU!A128)</f>
        <v/>
      </c>
      <c r="B128" s="1" t="str">
        <f>IF(A128="","",NGUON_NHIEM_VU!B128)</f>
        <v/>
      </c>
      <c r="C128" s="1" t="str">
        <f>IF(A128="","",NGUON_NHIEM_VU!C128)</f>
        <v/>
      </c>
      <c r="D128" s="1" t="str">
        <f>IF(A128="","",NGUON_NHIEM_VU!D128)</f>
        <v/>
      </c>
      <c r="E128" s="1" t="str">
        <f>IF(A128="","",NGUON_NHIEM_VU!I128)</f>
        <v/>
      </c>
      <c r="F128" s="1" t="str">
        <f>IF(A128="","",NGUON_NHIEM_VU!J128)</f>
        <v/>
      </c>
      <c r="G128" s="1" t="str">
        <f>IF(A128="","",IF(NGUON_NHIEM_VU!K128="","",NGUON_NHIEM_VU!K128))</f>
        <v/>
      </c>
      <c r="H128" s="1" t="str">
        <f t="shared" si="3"/>
        <v/>
      </c>
    </row>
    <row r="129" spans="1:8">
      <c r="A129" s="1" t="str">
        <f>IF(NGUON_NHIEM_VU!A129="","",NGUON_NHIEM_VU!A129)</f>
        <v/>
      </c>
      <c r="B129" s="1" t="str">
        <f>IF(A129="","",NGUON_NHIEM_VU!B129)</f>
        <v/>
      </c>
      <c r="C129" s="1" t="str">
        <f>IF(A129="","",NGUON_NHIEM_VU!C129)</f>
        <v/>
      </c>
      <c r="D129" s="1" t="str">
        <f>IF(A129="","",NGUON_NHIEM_VU!D129)</f>
        <v/>
      </c>
      <c r="E129" s="1" t="str">
        <f>IF(A129="","",NGUON_NHIEM_VU!I129)</f>
        <v/>
      </c>
      <c r="F129" s="1" t="str">
        <f>IF(A129="","",NGUON_NHIEM_VU!J129)</f>
        <v/>
      </c>
      <c r="G129" s="1" t="str">
        <f>IF(A129="","",IF(NGUON_NHIEM_VU!K129="","",NGUON_NHIEM_VU!K129))</f>
        <v/>
      </c>
      <c r="H129" s="1" t="str">
        <f t="shared" si="3"/>
        <v/>
      </c>
    </row>
    <row r="130" spans="1:8">
      <c r="A130" s="1" t="str">
        <f>IF(NGUON_NHIEM_VU!A130="","",NGUON_NHIEM_VU!A130)</f>
        <v/>
      </c>
      <c r="B130" s="1" t="str">
        <f>IF(A130="","",NGUON_NHIEM_VU!B130)</f>
        <v/>
      </c>
      <c r="C130" s="1" t="str">
        <f>IF(A130="","",NGUON_NHIEM_VU!C130)</f>
        <v/>
      </c>
      <c r="D130" s="1" t="str">
        <f>IF(A130="","",NGUON_NHIEM_VU!D130)</f>
        <v/>
      </c>
      <c r="E130" s="1" t="str">
        <f>IF(A130="","",NGUON_NHIEM_VU!I130)</f>
        <v/>
      </c>
      <c r="F130" s="1" t="str">
        <f>IF(A130="","",NGUON_NHIEM_VU!J130)</f>
        <v/>
      </c>
      <c r="G130" s="1" t="str">
        <f>IF(A130="","",IF(NGUON_NHIEM_VU!K130="","",NGUON_NHIEM_VU!K130))</f>
        <v/>
      </c>
      <c r="H130" s="1" t="str">
        <f t="shared" si="3"/>
        <v/>
      </c>
    </row>
    <row r="131" spans="1:8">
      <c r="A131" s="1" t="str">
        <f>IF(NGUON_NHIEM_VU!A131="","",NGUON_NHIEM_VU!A131)</f>
        <v/>
      </c>
      <c r="B131" s="1" t="str">
        <f>IF(A131="","",NGUON_NHIEM_VU!B131)</f>
        <v/>
      </c>
      <c r="C131" s="1" t="str">
        <f>IF(A131="","",NGUON_NHIEM_VU!C131)</f>
        <v/>
      </c>
      <c r="D131" s="1" t="str">
        <f>IF(A131="","",NGUON_NHIEM_VU!D131)</f>
        <v/>
      </c>
      <c r="E131" s="1" t="str">
        <f>IF(A131="","",NGUON_NHIEM_VU!I131)</f>
        <v/>
      </c>
      <c r="F131" s="1" t="str">
        <f>IF(A131="","",NGUON_NHIEM_VU!J131)</f>
        <v/>
      </c>
      <c r="G131" s="1" t="str">
        <f>IF(A131="","",IF(NGUON_NHIEM_VU!K131="","",NGUON_NHIEM_VU!K131))</f>
        <v/>
      </c>
      <c r="H131" s="1" t="str">
        <f t="shared" ref="H131:H162" si="4">IF(A131="","",IF(LEFT(A131,3)="VD-","KHÔNG TỔNG HỢP – VÍ DỤ",IF(B131="","THIẾU TÊN NHIỆM VỤ",IF(C131="","THIẾU CƠ QUAN",IF(D131="","THIẾU CĂN CỨ",IF(E131="","THIẾU KỲ",IF(COUNTIF($A$3:$A$202,A131)&gt;1,"TRÙNG MÃ NGUỒN",IF(F131&lt;&gt;"Đã xác nhận","CHỜ XÁC NHẬN","ĐỦ ĐIỀU KIỆN ĐỐI CHIẾU"))))))))</f>
        <v/>
      </c>
    </row>
    <row r="132" spans="1:8">
      <c r="A132" s="1" t="str">
        <f>IF(NGUON_NHIEM_VU!A132="","",NGUON_NHIEM_VU!A132)</f>
        <v/>
      </c>
      <c r="B132" s="1" t="str">
        <f>IF(A132="","",NGUON_NHIEM_VU!B132)</f>
        <v/>
      </c>
      <c r="C132" s="1" t="str">
        <f>IF(A132="","",NGUON_NHIEM_VU!C132)</f>
        <v/>
      </c>
      <c r="D132" s="1" t="str">
        <f>IF(A132="","",NGUON_NHIEM_VU!D132)</f>
        <v/>
      </c>
      <c r="E132" s="1" t="str">
        <f>IF(A132="","",NGUON_NHIEM_VU!I132)</f>
        <v/>
      </c>
      <c r="F132" s="1" t="str">
        <f>IF(A132="","",NGUON_NHIEM_VU!J132)</f>
        <v/>
      </c>
      <c r="G132" s="1" t="str">
        <f>IF(A132="","",IF(NGUON_NHIEM_VU!K132="","",NGUON_NHIEM_VU!K132))</f>
        <v/>
      </c>
      <c r="H132" s="1" t="str">
        <f t="shared" si="4"/>
        <v/>
      </c>
    </row>
    <row r="133" spans="1:8">
      <c r="A133" s="1" t="str">
        <f>IF(NGUON_NHIEM_VU!A133="","",NGUON_NHIEM_VU!A133)</f>
        <v/>
      </c>
      <c r="B133" s="1" t="str">
        <f>IF(A133="","",NGUON_NHIEM_VU!B133)</f>
        <v/>
      </c>
      <c r="C133" s="1" t="str">
        <f>IF(A133="","",NGUON_NHIEM_VU!C133)</f>
        <v/>
      </c>
      <c r="D133" s="1" t="str">
        <f>IF(A133="","",NGUON_NHIEM_VU!D133)</f>
        <v/>
      </c>
      <c r="E133" s="1" t="str">
        <f>IF(A133="","",NGUON_NHIEM_VU!I133)</f>
        <v/>
      </c>
      <c r="F133" s="1" t="str">
        <f>IF(A133="","",NGUON_NHIEM_VU!J133)</f>
        <v/>
      </c>
      <c r="G133" s="1" t="str">
        <f>IF(A133="","",IF(NGUON_NHIEM_VU!K133="","",NGUON_NHIEM_VU!K133))</f>
        <v/>
      </c>
      <c r="H133" s="1" t="str">
        <f t="shared" si="4"/>
        <v/>
      </c>
    </row>
    <row r="134" spans="1:8">
      <c r="A134" s="1" t="str">
        <f>IF(NGUON_NHIEM_VU!A134="","",NGUON_NHIEM_VU!A134)</f>
        <v/>
      </c>
      <c r="B134" s="1" t="str">
        <f>IF(A134="","",NGUON_NHIEM_VU!B134)</f>
        <v/>
      </c>
      <c r="C134" s="1" t="str">
        <f>IF(A134="","",NGUON_NHIEM_VU!C134)</f>
        <v/>
      </c>
      <c r="D134" s="1" t="str">
        <f>IF(A134="","",NGUON_NHIEM_VU!D134)</f>
        <v/>
      </c>
      <c r="E134" s="1" t="str">
        <f>IF(A134="","",NGUON_NHIEM_VU!I134)</f>
        <v/>
      </c>
      <c r="F134" s="1" t="str">
        <f>IF(A134="","",NGUON_NHIEM_VU!J134)</f>
        <v/>
      </c>
      <c r="G134" s="1" t="str">
        <f>IF(A134="","",IF(NGUON_NHIEM_VU!K134="","",NGUON_NHIEM_VU!K134))</f>
        <v/>
      </c>
      <c r="H134" s="1" t="str">
        <f t="shared" si="4"/>
        <v/>
      </c>
    </row>
    <row r="135" spans="1:8">
      <c r="A135" s="1" t="str">
        <f>IF(NGUON_NHIEM_VU!A135="","",NGUON_NHIEM_VU!A135)</f>
        <v/>
      </c>
      <c r="B135" s="1" t="str">
        <f>IF(A135="","",NGUON_NHIEM_VU!B135)</f>
        <v/>
      </c>
      <c r="C135" s="1" t="str">
        <f>IF(A135="","",NGUON_NHIEM_VU!C135)</f>
        <v/>
      </c>
      <c r="D135" s="1" t="str">
        <f>IF(A135="","",NGUON_NHIEM_VU!D135)</f>
        <v/>
      </c>
      <c r="E135" s="1" t="str">
        <f>IF(A135="","",NGUON_NHIEM_VU!I135)</f>
        <v/>
      </c>
      <c r="F135" s="1" t="str">
        <f>IF(A135="","",NGUON_NHIEM_VU!J135)</f>
        <v/>
      </c>
      <c r="G135" s="1" t="str">
        <f>IF(A135="","",IF(NGUON_NHIEM_VU!K135="","",NGUON_NHIEM_VU!K135))</f>
        <v/>
      </c>
      <c r="H135" s="1" t="str">
        <f t="shared" si="4"/>
        <v/>
      </c>
    </row>
    <row r="136" spans="1:8">
      <c r="A136" s="1" t="str">
        <f>IF(NGUON_NHIEM_VU!A136="","",NGUON_NHIEM_VU!A136)</f>
        <v/>
      </c>
      <c r="B136" s="1" t="str">
        <f>IF(A136="","",NGUON_NHIEM_VU!B136)</f>
        <v/>
      </c>
      <c r="C136" s="1" t="str">
        <f>IF(A136="","",NGUON_NHIEM_VU!C136)</f>
        <v/>
      </c>
      <c r="D136" s="1" t="str">
        <f>IF(A136="","",NGUON_NHIEM_VU!D136)</f>
        <v/>
      </c>
      <c r="E136" s="1" t="str">
        <f>IF(A136="","",NGUON_NHIEM_VU!I136)</f>
        <v/>
      </c>
      <c r="F136" s="1" t="str">
        <f>IF(A136="","",NGUON_NHIEM_VU!J136)</f>
        <v/>
      </c>
      <c r="G136" s="1" t="str">
        <f>IF(A136="","",IF(NGUON_NHIEM_VU!K136="","",NGUON_NHIEM_VU!K136))</f>
        <v/>
      </c>
      <c r="H136" s="1" t="str">
        <f t="shared" si="4"/>
        <v/>
      </c>
    </row>
    <row r="137" spans="1:8">
      <c r="A137" s="1" t="str">
        <f>IF(NGUON_NHIEM_VU!A137="","",NGUON_NHIEM_VU!A137)</f>
        <v/>
      </c>
      <c r="B137" s="1" t="str">
        <f>IF(A137="","",NGUON_NHIEM_VU!B137)</f>
        <v/>
      </c>
      <c r="C137" s="1" t="str">
        <f>IF(A137="","",NGUON_NHIEM_VU!C137)</f>
        <v/>
      </c>
      <c r="D137" s="1" t="str">
        <f>IF(A137="","",NGUON_NHIEM_VU!D137)</f>
        <v/>
      </c>
      <c r="E137" s="1" t="str">
        <f>IF(A137="","",NGUON_NHIEM_VU!I137)</f>
        <v/>
      </c>
      <c r="F137" s="1" t="str">
        <f>IF(A137="","",NGUON_NHIEM_VU!J137)</f>
        <v/>
      </c>
      <c r="G137" s="1" t="str">
        <f>IF(A137="","",IF(NGUON_NHIEM_VU!K137="","",NGUON_NHIEM_VU!K137))</f>
        <v/>
      </c>
      <c r="H137" s="1" t="str">
        <f t="shared" si="4"/>
        <v/>
      </c>
    </row>
    <row r="138" spans="1:8">
      <c r="A138" s="1" t="str">
        <f>IF(NGUON_NHIEM_VU!A138="","",NGUON_NHIEM_VU!A138)</f>
        <v/>
      </c>
      <c r="B138" s="1" t="str">
        <f>IF(A138="","",NGUON_NHIEM_VU!B138)</f>
        <v/>
      </c>
      <c r="C138" s="1" t="str">
        <f>IF(A138="","",NGUON_NHIEM_VU!C138)</f>
        <v/>
      </c>
      <c r="D138" s="1" t="str">
        <f>IF(A138="","",NGUON_NHIEM_VU!D138)</f>
        <v/>
      </c>
      <c r="E138" s="1" t="str">
        <f>IF(A138="","",NGUON_NHIEM_VU!I138)</f>
        <v/>
      </c>
      <c r="F138" s="1" t="str">
        <f>IF(A138="","",NGUON_NHIEM_VU!J138)</f>
        <v/>
      </c>
      <c r="G138" s="1" t="str">
        <f>IF(A138="","",IF(NGUON_NHIEM_VU!K138="","",NGUON_NHIEM_VU!K138))</f>
        <v/>
      </c>
      <c r="H138" s="1" t="str">
        <f t="shared" si="4"/>
        <v/>
      </c>
    </row>
    <row r="139" spans="1:8">
      <c r="A139" s="1" t="str">
        <f>IF(NGUON_NHIEM_VU!A139="","",NGUON_NHIEM_VU!A139)</f>
        <v/>
      </c>
      <c r="B139" s="1" t="str">
        <f>IF(A139="","",NGUON_NHIEM_VU!B139)</f>
        <v/>
      </c>
      <c r="C139" s="1" t="str">
        <f>IF(A139="","",NGUON_NHIEM_VU!C139)</f>
        <v/>
      </c>
      <c r="D139" s="1" t="str">
        <f>IF(A139="","",NGUON_NHIEM_VU!D139)</f>
        <v/>
      </c>
      <c r="E139" s="1" t="str">
        <f>IF(A139="","",NGUON_NHIEM_VU!I139)</f>
        <v/>
      </c>
      <c r="F139" s="1" t="str">
        <f>IF(A139="","",NGUON_NHIEM_VU!J139)</f>
        <v/>
      </c>
      <c r="G139" s="1" t="str">
        <f>IF(A139="","",IF(NGUON_NHIEM_VU!K139="","",NGUON_NHIEM_VU!K139))</f>
        <v/>
      </c>
      <c r="H139" s="1" t="str">
        <f t="shared" si="4"/>
        <v/>
      </c>
    </row>
    <row r="140" spans="1:8">
      <c r="A140" s="1" t="str">
        <f>IF(NGUON_NHIEM_VU!A140="","",NGUON_NHIEM_VU!A140)</f>
        <v/>
      </c>
      <c r="B140" s="1" t="str">
        <f>IF(A140="","",NGUON_NHIEM_VU!B140)</f>
        <v/>
      </c>
      <c r="C140" s="1" t="str">
        <f>IF(A140="","",NGUON_NHIEM_VU!C140)</f>
        <v/>
      </c>
      <c r="D140" s="1" t="str">
        <f>IF(A140="","",NGUON_NHIEM_VU!D140)</f>
        <v/>
      </c>
      <c r="E140" s="1" t="str">
        <f>IF(A140="","",NGUON_NHIEM_VU!I140)</f>
        <v/>
      </c>
      <c r="F140" s="1" t="str">
        <f>IF(A140="","",NGUON_NHIEM_VU!J140)</f>
        <v/>
      </c>
      <c r="G140" s="1" t="str">
        <f>IF(A140="","",IF(NGUON_NHIEM_VU!K140="","",NGUON_NHIEM_VU!K140))</f>
        <v/>
      </c>
      <c r="H140" s="1" t="str">
        <f t="shared" si="4"/>
        <v/>
      </c>
    </row>
    <row r="141" spans="1:8">
      <c r="A141" s="1" t="str">
        <f>IF(NGUON_NHIEM_VU!A141="","",NGUON_NHIEM_VU!A141)</f>
        <v/>
      </c>
      <c r="B141" s="1" t="str">
        <f>IF(A141="","",NGUON_NHIEM_VU!B141)</f>
        <v/>
      </c>
      <c r="C141" s="1" t="str">
        <f>IF(A141="","",NGUON_NHIEM_VU!C141)</f>
        <v/>
      </c>
      <c r="D141" s="1" t="str">
        <f>IF(A141="","",NGUON_NHIEM_VU!D141)</f>
        <v/>
      </c>
      <c r="E141" s="1" t="str">
        <f>IF(A141="","",NGUON_NHIEM_VU!I141)</f>
        <v/>
      </c>
      <c r="F141" s="1" t="str">
        <f>IF(A141="","",NGUON_NHIEM_VU!J141)</f>
        <v/>
      </c>
      <c r="G141" s="1" t="str">
        <f>IF(A141="","",IF(NGUON_NHIEM_VU!K141="","",NGUON_NHIEM_VU!K141))</f>
        <v/>
      </c>
      <c r="H141" s="1" t="str">
        <f t="shared" si="4"/>
        <v/>
      </c>
    </row>
    <row r="142" spans="1:8">
      <c r="A142" s="1" t="str">
        <f>IF(NGUON_NHIEM_VU!A142="","",NGUON_NHIEM_VU!A142)</f>
        <v/>
      </c>
      <c r="B142" s="1" t="str">
        <f>IF(A142="","",NGUON_NHIEM_VU!B142)</f>
        <v/>
      </c>
      <c r="C142" s="1" t="str">
        <f>IF(A142="","",NGUON_NHIEM_VU!C142)</f>
        <v/>
      </c>
      <c r="D142" s="1" t="str">
        <f>IF(A142="","",NGUON_NHIEM_VU!D142)</f>
        <v/>
      </c>
      <c r="E142" s="1" t="str">
        <f>IF(A142="","",NGUON_NHIEM_VU!I142)</f>
        <v/>
      </c>
      <c r="F142" s="1" t="str">
        <f>IF(A142="","",NGUON_NHIEM_VU!J142)</f>
        <v/>
      </c>
      <c r="G142" s="1" t="str">
        <f>IF(A142="","",IF(NGUON_NHIEM_VU!K142="","",NGUON_NHIEM_VU!K142))</f>
        <v/>
      </c>
      <c r="H142" s="1" t="str">
        <f t="shared" si="4"/>
        <v/>
      </c>
    </row>
    <row r="143" spans="1:8">
      <c r="A143" s="1" t="str">
        <f>IF(NGUON_NHIEM_VU!A143="","",NGUON_NHIEM_VU!A143)</f>
        <v/>
      </c>
      <c r="B143" s="1" t="str">
        <f>IF(A143="","",NGUON_NHIEM_VU!B143)</f>
        <v/>
      </c>
      <c r="C143" s="1" t="str">
        <f>IF(A143="","",NGUON_NHIEM_VU!C143)</f>
        <v/>
      </c>
      <c r="D143" s="1" t="str">
        <f>IF(A143="","",NGUON_NHIEM_VU!D143)</f>
        <v/>
      </c>
      <c r="E143" s="1" t="str">
        <f>IF(A143="","",NGUON_NHIEM_VU!I143)</f>
        <v/>
      </c>
      <c r="F143" s="1" t="str">
        <f>IF(A143="","",NGUON_NHIEM_VU!J143)</f>
        <v/>
      </c>
      <c r="G143" s="1" t="str">
        <f>IF(A143="","",IF(NGUON_NHIEM_VU!K143="","",NGUON_NHIEM_VU!K143))</f>
        <v/>
      </c>
      <c r="H143" s="1" t="str">
        <f t="shared" si="4"/>
        <v/>
      </c>
    </row>
    <row r="144" spans="1:8">
      <c r="A144" s="1" t="str">
        <f>IF(NGUON_NHIEM_VU!A144="","",NGUON_NHIEM_VU!A144)</f>
        <v/>
      </c>
      <c r="B144" s="1" t="str">
        <f>IF(A144="","",NGUON_NHIEM_VU!B144)</f>
        <v/>
      </c>
      <c r="C144" s="1" t="str">
        <f>IF(A144="","",NGUON_NHIEM_VU!C144)</f>
        <v/>
      </c>
      <c r="D144" s="1" t="str">
        <f>IF(A144="","",NGUON_NHIEM_VU!D144)</f>
        <v/>
      </c>
      <c r="E144" s="1" t="str">
        <f>IF(A144="","",NGUON_NHIEM_VU!I144)</f>
        <v/>
      </c>
      <c r="F144" s="1" t="str">
        <f>IF(A144="","",NGUON_NHIEM_VU!J144)</f>
        <v/>
      </c>
      <c r="G144" s="1" t="str">
        <f>IF(A144="","",IF(NGUON_NHIEM_VU!K144="","",NGUON_NHIEM_VU!K144))</f>
        <v/>
      </c>
      <c r="H144" s="1" t="str">
        <f t="shared" si="4"/>
        <v/>
      </c>
    </row>
    <row r="145" spans="1:8">
      <c r="A145" s="1" t="str">
        <f>IF(NGUON_NHIEM_VU!A145="","",NGUON_NHIEM_VU!A145)</f>
        <v/>
      </c>
      <c r="B145" s="1" t="str">
        <f>IF(A145="","",NGUON_NHIEM_VU!B145)</f>
        <v/>
      </c>
      <c r="C145" s="1" t="str">
        <f>IF(A145="","",NGUON_NHIEM_VU!C145)</f>
        <v/>
      </c>
      <c r="D145" s="1" t="str">
        <f>IF(A145="","",NGUON_NHIEM_VU!D145)</f>
        <v/>
      </c>
      <c r="E145" s="1" t="str">
        <f>IF(A145="","",NGUON_NHIEM_VU!I145)</f>
        <v/>
      </c>
      <c r="F145" s="1" t="str">
        <f>IF(A145="","",NGUON_NHIEM_VU!J145)</f>
        <v/>
      </c>
      <c r="G145" s="1" t="str">
        <f>IF(A145="","",IF(NGUON_NHIEM_VU!K145="","",NGUON_NHIEM_VU!K145))</f>
        <v/>
      </c>
      <c r="H145" s="1" t="str">
        <f t="shared" si="4"/>
        <v/>
      </c>
    </row>
    <row r="146" spans="1:8">
      <c r="A146" s="1" t="str">
        <f>IF(NGUON_NHIEM_VU!A146="","",NGUON_NHIEM_VU!A146)</f>
        <v/>
      </c>
      <c r="B146" s="1" t="str">
        <f>IF(A146="","",NGUON_NHIEM_VU!B146)</f>
        <v/>
      </c>
      <c r="C146" s="1" t="str">
        <f>IF(A146="","",NGUON_NHIEM_VU!C146)</f>
        <v/>
      </c>
      <c r="D146" s="1" t="str">
        <f>IF(A146="","",NGUON_NHIEM_VU!D146)</f>
        <v/>
      </c>
      <c r="E146" s="1" t="str">
        <f>IF(A146="","",NGUON_NHIEM_VU!I146)</f>
        <v/>
      </c>
      <c r="F146" s="1" t="str">
        <f>IF(A146="","",NGUON_NHIEM_VU!J146)</f>
        <v/>
      </c>
      <c r="G146" s="1" t="str">
        <f>IF(A146="","",IF(NGUON_NHIEM_VU!K146="","",NGUON_NHIEM_VU!K146))</f>
        <v/>
      </c>
      <c r="H146" s="1" t="str">
        <f t="shared" si="4"/>
        <v/>
      </c>
    </row>
    <row r="147" spans="1:8">
      <c r="A147" s="1" t="str">
        <f>IF(NGUON_NHIEM_VU!A147="","",NGUON_NHIEM_VU!A147)</f>
        <v/>
      </c>
      <c r="B147" s="1" t="str">
        <f>IF(A147="","",NGUON_NHIEM_VU!B147)</f>
        <v/>
      </c>
      <c r="C147" s="1" t="str">
        <f>IF(A147="","",NGUON_NHIEM_VU!C147)</f>
        <v/>
      </c>
      <c r="D147" s="1" t="str">
        <f>IF(A147="","",NGUON_NHIEM_VU!D147)</f>
        <v/>
      </c>
      <c r="E147" s="1" t="str">
        <f>IF(A147="","",NGUON_NHIEM_VU!I147)</f>
        <v/>
      </c>
      <c r="F147" s="1" t="str">
        <f>IF(A147="","",NGUON_NHIEM_VU!J147)</f>
        <v/>
      </c>
      <c r="G147" s="1" t="str">
        <f>IF(A147="","",IF(NGUON_NHIEM_VU!K147="","",NGUON_NHIEM_VU!K147))</f>
        <v/>
      </c>
      <c r="H147" s="1" t="str">
        <f t="shared" si="4"/>
        <v/>
      </c>
    </row>
    <row r="148" spans="1:8">
      <c r="A148" s="1" t="str">
        <f>IF(NGUON_NHIEM_VU!A148="","",NGUON_NHIEM_VU!A148)</f>
        <v/>
      </c>
      <c r="B148" s="1" t="str">
        <f>IF(A148="","",NGUON_NHIEM_VU!B148)</f>
        <v/>
      </c>
      <c r="C148" s="1" t="str">
        <f>IF(A148="","",NGUON_NHIEM_VU!C148)</f>
        <v/>
      </c>
      <c r="D148" s="1" t="str">
        <f>IF(A148="","",NGUON_NHIEM_VU!D148)</f>
        <v/>
      </c>
      <c r="E148" s="1" t="str">
        <f>IF(A148="","",NGUON_NHIEM_VU!I148)</f>
        <v/>
      </c>
      <c r="F148" s="1" t="str">
        <f>IF(A148="","",NGUON_NHIEM_VU!J148)</f>
        <v/>
      </c>
      <c r="G148" s="1" t="str">
        <f>IF(A148="","",IF(NGUON_NHIEM_VU!K148="","",NGUON_NHIEM_VU!K148))</f>
        <v/>
      </c>
      <c r="H148" s="1" t="str">
        <f t="shared" si="4"/>
        <v/>
      </c>
    </row>
    <row r="149" spans="1:8">
      <c r="A149" s="1" t="str">
        <f>IF(NGUON_NHIEM_VU!A149="","",NGUON_NHIEM_VU!A149)</f>
        <v/>
      </c>
      <c r="B149" s="1" t="str">
        <f>IF(A149="","",NGUON_NHIEM_VU!B149)</f>
        <v/>
      </c>
      <c r="C149" s="1" t="str">
        <f>IF(A149="","",NGUON_NHIEM_VU!C149)</f>
        <v/>
      </c>
      <c r="D149" s="1" t="str">
        <f>IF(A149="","",NGUON_NHIEM_VU!D149)</f>
        <v/>
      </c>
      <c r="E149" s="1" t="str">
        <f>IF(A149="","",NGUON_NHIEM_VU!I149)</f>
        <v/>
      </c>
      <c r="F149" s="1" t="str">
        <f>IF(A149="","",NGUON_NHIEM_VU!J149)</f>
        <v/>
      </c>
      <c r="G149" s="1" t="str">
        <f>IF(A149="","",IF(NGUON_NHIEM_VU!K149="","",NGUON_NHIEM_VU!K149))</f>
        <v/>
      </c>
      <c r="H149" s="1" t="str">
        <f t="shared" si="4"/>
        <v/>
      </c>
    </row>
    <row r="150" spans="1:8">
      <c r="A150" s="1" t="str">
        <f>IF(NGUON_NHIEM_VU!A150="","",NGUON_NHIEM_VU!A150)</f>
        <v/>
      </c>
      <c r="B150" s="1" t="str">
        <f>IF(A150="","",NGUON_NHIEM_VU!B150)</f>
        <v/>
      </c>
      <c r="C150" s="1" t="str">
        <f>IF(A150="","",NGUON_NHIEM_VU!C150)</f>
        <v/>
      </c>
      <c r="D150" s="1" t="str">
        <f>IF(A150="","",NGUON_NHIEM_VU!D150)</f>
        <v/>
      </c>
      <c r="E150" s="1" t="str">
        <f>IF(A150="","",NGUON_NHIEM_VU!I150)</f>
        <v/>
      </c>
      <c r="F150" s="1" t="str">
        <f>IF(A150="","",NGUON_NHIEM_VU!J150)</f>
        <v/>
      </c>
      <c r="G150" s="1" t="str">
        <f>IF(A150="","",IF(NGUON_NHIEM_VU!K150="","",NGUON_NHIEM_VU!K150))</f>
        <v/>
      </c>
      <c r="H150" s="1" t="str">
        <f t="shared" si="4"/>
        <v/>
      </c>
    </row>
    <row r="151" spans="1:8">
      <c r="A151" s="1" t="str">
        <f>IF(NGUON_NHIEM_VU!A151="","",NGUON_NHIEM_VU!A151)</f>
        <v/>
      </c>
      <c r="B151" s="1" t="str">
        <f>IF(A151="","",NGUON_NHIEM_VU!B151)</f>
        <v/>
      </c>
      <c r="C151" s="1" t="str">
        <f>IF(A151="","",NGUON_NHIEM_VU!C151)</f>
        <v/>
      </c>
      <c r="D151" s="1" t="str">
        <f>IF(A151="","",NGUON_NHIEM_VU!D151)</f>
        <v/>
      </c>
      <c r="E151" s="1" t="str">
        <f>IF(A151="","",NGUON_NHIEM_VU!I151)</f>
        <v/>
      </c>
      <c r="F151" s="1" t="str">
        <f>IF(A151="","",NGUON_NHIEM_VU!J151)</f>
        <v/>
      </c>
      <c r="G151" s="1" t="str">
        <f>IF(A151="","",IF(NGUON_NHIEM_VU!K151="","",NGUON_NHIEM_VU!K151))</f>
        <v/>
      </c>
      <c r="H151" s="1" t="str">
        <f t="shared" si="4"/>
        <v/>
      </c>
    </row>
    <row r="152" spans="1:8">
      <c r="A152" s="1" t="str">
        <f>IF(NGUON_NHIEM_VU!A152="","",NGUON_NHIEM_VU!A152)</f>
        <v/>
      </c>
      <c r="B152" s="1" t="str">
        <f>IF(A152="","",NGUON_NHIEM_VU!B152)</f>
        <v/>
      </c>
      <c r="C152" s="1" t="str">
        <f>IF(A152="","",NGUON_NHIEM_VU!C152)</f>
        <v/>
      </c>
      <c r="D152" s="1" t="str">
        <f>IF(A152="","",NGUON_NHIEM_VU!D152)</f>
        <v/>
      </c>
      <c r="E152" s="1" t="str">
        <f>IF(A152="","",NGUON_NHIEM_VU!I152)</f>
        <v/>
      </c>
      <c r="F152" s="1" t="str">
        <f>IF(A152="","",NGUON_NHIEM_VU!J152)</f>
        <v/>
      </c>
      <c r="G152" s="1" t="str">
        <f>IF(A152="","",IF(NGUON_NHIEM_VU!K152="","",NGUON_NHIEM_VU!K152))</f>
        <v/>
      </c>
      <c r="H152" s="1" t="str">
        <f t="shared" si="4"/>
        <v/>
      </c>
    </row>
    <row r="153" spans="1:8">
      <c r="A153" s="1" t="str">
        <f>IF(NGUON_NHIEM_VU!A153="","",NGUON_NHIEM_VU!A153)</f>
        <v/>
      </c>
      <c r="B153" s="1" t="str">
        <f>IF(A153="","",NGUON_NHIEM_VU!B153)</f>
        <v/>
      </c>
      <c r="C153" s="1" t="str">
        <f>IF(A153="","",NGUON_NHIEM_VU!C153)</f>
        <v/>
      </c>
      <c r="D153" s="1" t="str">
        <f>IF(A153="","",NGUON_NHIEM_VU!D153)</f>
        <v/>
      </c>
      <c r="E153" s="1" t="str">
        <f>IF(A153="","",NGUON_NHIEM_VU!I153)</f>
        <v/>
      </c>
      <c r="F153" s="1" t="str">
        <f>IF(A153="","",NGUON_NHIEM_VU!J153)</f>
        <v/>
      </c>
      <c r="G153" s="1" t="str">
        <f>IF(A153="","",IF(NGUON_NHIEM_VU!K153="","",NGUON_NHIEM_VU!K153))</f>
        <v/>
      </c>
      <c r="H153" s="1" t="str">
        <f t="shared" si="4"/>
        <v/>
      </c>
    </row>
    <row r="154" spans="1:8">
      <c r="A154" s="1" t="str">
        <f>IF(NGUON_NHIEM_VU!A154="","",NGUON_NHIEM_VU!A154)</f>
        <v/>
      </c>
      <c r="B154" s="1" t="str">
        <f>IF(A154="","",NGUON_NHIEM_VU!B154)</f>
        <v/>
      </c>
      <c r="C154" s="1" t="str">
        <f>IF(A154="","",NGUON_NHIEM_VU!C154)</f>
        <v/>
      </c>
      <c r="D154" s="1" t="str">
        <f>IF(A154="","",NGUON_NHIEM_VU!D154)</f>
        <v/>
      </c>
      <c r="E154" s="1" t="str">
        <f>IF(A154="","",NGUON_NHIEM_VU!I154)</f>
        <v/>
      </c>
      <c r="F154" s="1" t="str">
        <f>IF(A154="","",NGUON_NHIEM_VU!J154)</f>
        <v/>
      </c>
      <c r="G154" s="1" t="str">
        <f>IF(A154="","",IF(NGUON_NHIEM_VU!K154="","",NGUON_NHIEM_VU!K154))</f>
        <v/>
      </c>
      <c r="H154" s="1" t="str">
        <f t="shared" si="4"/>
        <v/>
      </c>
    </row>
    <row r="155" spans="1:8">
      <c r="A155" s="1" t="str">
        <f>IF(NGUON_NHIEM_VU!A155="","",NGUON_NHIEM_VU!A155)</f>
        <v/>
      </c>
      <c r="B155" s="1" t="str">
        <f>IF(A155="","",NGUON_NHIEM_VU!B155)</f>
        <v/>
      </c>
      <c r="C155" s="1" t="str">
        <f>IF(A155="","",NGUON_NHIEM_VU!C155)</f>
        <v/>
      </c>
      <c r="D155" s="1" t="str">
        <f>IF(A155="","",NGUON_NHIEM_VU!D155)</f>
        <v/>
      </c>
      <c r="E155" s="1" t="str">
        <f>IF(A155="","",NGUON_NHIEM_VU!I155)</f>
        <v/>
      </c>
      <c r="F155" s="1" t="str">
        <f>IF(A155="","",NGUON_NHIEM_VU!J155)</f>
        <v/>
      </c>
      <c r="G155" s="1" t="str">
        <f>IF(A155="","",IF(NGUON_NHIEM_VU!K155="","",NGUON_NHIEM_VU!K155))</f>
        <v/>
      </c>
      <c r="H155" s="1" t="str">
        <f t="shared" si="4"/>
        <v/>
      </c>
    </row>
    <row r="156" spans="1:8">
      <c r="A156" s="1" t="str">
        <f>IF(NGUON_NHIEM_VU!A156="","",NGUON_NHIEM_VU!A156)</f>
        <v/>
      </c>
      <c r="B156" s="1" t="str">
        <f>IF(A156="","",NGUON_NHIEM_VU!B156)</f>
        <v/>
      </c>
      <c r="C156" s="1" t="str">
        <f>IF(A156="","",NGUON_NHIEM_VU!C156)</f>
        <v/>
      </c>
      <c r="D156" s="1" t="str">
        <f>IF(A156="","",NGUON_NHIEM_VU!D156)</f>
        <v/>
      </c>
      <c r="E156" s="1" t="str">
        <f>IF(A156="","",NGUON_NHIEM_VU!I156)</f>
        <v/>
      </c>
      <c r="F156" s="1" t="str">
        <f>IF(A156="","",NGUON_NHIEM_VU!J156)</f>
        <v/>
      </c>
      <c r="G156" s="1" t="str">
        <f>IF(A156="","",IF(NGUON_NHIEM_VU!K156="","",NGUON_NHIEM_VU!K156))</f>
        <v/>
      </c>
      <c r="H156" s="1" t="str">
        <f t="shared" si="4"/>
        <v/>
      </c>
    </row>
    <row r="157" spans="1:8">
      <c r="A157" s="1" t="str">
        <f>IF(NGUON_NHIEM_VU!A157="","",NGUON_NHIEM_VU!A157)</f>
        <v/>
      </c>
      <c r="B157" s="1" t="str">
        <f>IF(A157="","",NGUON_NHIEM_VU!B157)</f>
        <v/>
      </c>
      <c r="C157" s="1" t="str">
        <f>IF(A157="","",NGUON_NHIEM_VU!C157)</f>
        <v/>
      </c>
      <c r="D157" s="1" t="str">
        <f>IF(A157="","",NGUON_NHIEM_VU!D157)</f>
        <v/>
      </c>
      <c r="E157" s="1" t="str">
        <f>IF(A157="","",NGUON_NHIEM_VU!I157)</f>
        <v/>
      </c>
      <c r="F157" s="1" t="str">
        <f>IF(A157="","",NGUON_NHIEM_VU!J157)</f>
        <v/>
      </c>
      <c r="G157" s="1" t="str">
        <f>IF(A157="","",IF(NGUON_NHIEM_VU!K157="","",NGUON_NHIEM_VU!K157))</f>
        <v/>
      </c>
      <c r="H157" s="1" t="str">
        <f t="shared" si="4"/>
        <v/>
      </c>
    </row>
    <row r="158" spans="1:8">
      <c r="A158" s="1" t="str">
        <f>IF(NGUON_NHIEM_VU!A158="","",NGUON_NHIEM_VU!A158)</f>
        <v/>
      </c>
      <c r="B158" s="1" t="str">
        <f>IF(A158="","",NGUON_NHIEM_VU!B158)</f>
        <v/>
      </c>
      <c r="C158" s="1" t="str">
        <f>IF(A158="","",NGUON_NHIEM_VU!C158)</f>
        <v/>
      </c>
      <c r="D158" s="1" t="str">
        <f>IF(A158="","",NGUON_NHIEM_VU!D158)</f>
        <v/>
      </c>
      <c r="E158" s="1" t="str">
        <f>IF(A158="","",NGUON_NHIEM_VU!I158)</f>
        <v/>
      </c>
      <c r="F158" s="1" t="str">
        <f>IF(A158="","",NGUON_NHIEM_VU!J158)</f>
        <v/>
      </c>
      <c r="G158" s="1" t="str">
        <f>IF(A158="","",IF(NGUON_NHIEM_VU!K158="","",NGUON_NHIEM_VU!K158))</f>
        <v/>
      </c>
      <c r="H158" s="1" t="str">
        <f t="shared" si="4"/>
        <v/>
      </c>
    </row>
    <row r="159" spans="1:8">
      <c r="A159" s="1" t="str">
        <f>IF(NGUON_NHIEM_VU!A159="","",NGUON_NHIEM_VU!A159)</f>
        <v/>
      </c>
      <c r="B159" s="1" t="str">
        <f>IF(A159="","",NGUON_NHIEM_VU!B159)</f>
        <v/>
      </c>
      <c r="C159" s="1" t="str">
        <f>IF(A159="","",NGUON_NHIEM_VU!C159)</f>
        <v/>
      </c>
      <c r="D159" s="1" t="str">
        <f>IF(A159="","",NGUON_NHIEM_VU!D159)</f>
        <v/>
      </c>
      <c r="E159" s="1" t="str">
        <f>IF(A159="","",NGUON_NHIEM_VU!I159)</f>
        <v/>
      </c>
      <c r="F159" s="1" t="str">
        <f>IF(A159="","",NGUON_NHIEM_VU!J159)</f>
        <v/>
      </c>
      <c r="G159" s="1" t="str">
        <f>IF(A159="","",IF(NGUON_NHIEM_VU!K159="","",NGUON_NHIEM_VU!K159))</f>
        <v/>
      </c>
      <c r="H159" s="1" t="str">
        <f t="shared" si="4"/>
        <v/>
      </c>
    </row>
    <row r="160" spans="1:8">
      <c r="A160" s="1" t="str">
        <f>IF(NGUON_NHIEM_VU!A160="","",NGUON_NHIEM_VU!A160)</f>
        <v/>
      </c>
      <c r="B160" s="1" t="str">
        <f>IF(A160="","",NGUON_NHIEM_VU!B160)</f>
        <v/>
      </c>
      <c r="C160" s="1" t="str">
        <f>IF(A160="","",NGUON_NHIEM_VU!C160)</f>
        <v/>
      </c>
      <c r="D160" s="1" t="str">
        <f>IF(A160="","",NGUON_NHIEM_VU!D160)</f>
        <v/>
      </c>
      <c r="E160" s="1" t="str">
        <f>IF(A160="","",NGUON_NHIEM_VU!I160)</f>
        <v/>
      </c>
      <c r="F160" s="1" t="str">
        <f>IF(A160="","",NGUON_NHIEM_VU!J160)</f>
        <v/>
      </c>
      <c r="G160" s="1" t="str">
        <f>IF(A160="","",IF(NGUON_NHIEM_VU!K160="","",NGUON_NHIEM_VU!K160))</f>
        <v/>
      </c>
      <c r="H160" s="1" t="str">
        <f t="shared" si="4"/>
        <v/>
      </c>
    </row>
    <row r="161" spans="1:8">
      <c r="A161" s="1" t="str">
        <f>IF(NGUON_NHIEM_VU!A161="","",NGUON_NHIEM_VU!A161)</f>
        <v/>
      </c>
      <c r="B161" s="1" t="str">
        <f>IF(A161="","",NGUON_NHIEM_VU!B161)</f>
        <v/>
      </c>
      <c r="C161" s="1" t="str">
        <f>IF(A161="","",NGUON_NHIEM_VU!C161)</f>
        <v/>
      </c>
      <c r="D161" s="1" t="str">
        <f>IF(A161="","",NGUON_NHIEM_VU!D161)</f>
        <v/>
      </c>
      <c r="E161" s="1" t="str">
        <f>IF(A161="","",NGUON_NHIEM_VU!I161)</f>
        <v/>
      </c>
      <c r="F161" s="1" t="str">
        <f>IF(A161="","",NGUON_NHIEM_VU!J161)</f>
        <v/>
      </c>
      <c r="G161" s="1" t="str">
        <f>IF(A161="","",IF(NGUON_NHIEM_VU!K161="","",NGUON_NHIEM_VU!K161))</f>
        <v/>
      </c>
      <c r="H161" s="1" t="str">
        <f t="shared" si="4"/>
        <v/>
      </c>
    </row>
    <row r="162" spans="1:8">
      <c r="A162" s="1" t="str">
        <f>IF(NGUON_NHIEM_VU!A162="","",NGUON_NHIEM_VU!A162)</f>
        <v/>
      </c>
      <c r="B162" s="1" t="str">
        <f>IF(A162="","",NGUON_NHIEM_VU!B162)</f>
        <v/>
      </c>
      <c r="C162" s="1" t="str">
        <f>IF(A162="","",NGUON_NHIEM_VU!C162)</f>
        <v/>
      </c>
      <c r="D162" s="1" t="str">
        <f>IF(A162="","",NGUON_NHIEM_VU!D162)</f>
        <v/>
      </c>
      <c r="E162" s="1" t="str">
        <f>IF(A162="","",NGUON_NHIEM_VU!I162)</f>
        <v/>
      </c>
      <c r="F162" s="1" t="str">
        <f>IF(A162="","",NGUON_NHIEM_VU!J162)</f>
        <v/>
      </c>
      <c r="G162" s="1" t="str">
        <f>IF(A162="","",IF(NGUON_NHIEM_VU!K162="","",NGUON_NHIEM_VU!K162))</f>
        <v/>
      </c>
      <c r="H162" s="1" t="str">
        <f t="shared" si="4"/>
        <v/>
      </c>
    </row>
    <row r="163" spans="1:8">
      <c r="A163" s="1" t="str">
        <f>IF(NGUON_NHIEM_VU!A163="","",NGUON_NHIEM_VU!A163)</f>
        <v/>
      </c>
      <c r="B163" s="1" t="str">
        <f>IF(A163="","",NGUON_NHIEM_VU!B163)</f>
        <v/>
      </c>
      <c r="C163" s="1" t="str">
        <f>IF(A163="","",NGUON_NHIEM_VU!C163)</f>
        <v/>
      </c>
      <c r="D163" s="1" t="str">
        <f>IF(A163="","",NGUON_NHIEM_VU!D163)</f>
        <v/>
      </c>
      <c r="E163" s="1" t="str">
        <f>IF(A163="","",NGUON_NHIEM_VU!I163)</f>
        <v/>
      </c>
      <c r="F163" s="1" t="str">
        <f>IF(A163="","",NGUON_NHIEM_VU!J163)</f>
        <v/>
      </c>
      <c r="G163" s="1" t="str">
        <f>IF(A163="","",IF(NGUON_NHIEM_VU!K163="","",NGUON_NHIEM_VU!K163))</f>
        <v/>
      </c>
      <c r="H163" s="1" t="str">
        <f t="shared" ref="H163:H194" si="5">IF(A163="","",IF(LEFT(A163,3)="VD-","KHÔNG TỔNG HỢP – VÍ DỤ",IF(B163="","THIẾU TÊN NHIỆM VỤ",IF(C163="","THIẾU CƠ QUAN",IF(D163="","THIẾU CĂN CỨ",IF(E163="","THIẾU KỲ",IF(COUNTIF($A$3:$A$202,A163)&gt;1,"TRÙNG MÃ NGUỒN",IF(F163&lt;&gt;"Đã xác nhận","CHỜ XÁC NHẬN","ĐỦ ĐIỀU KIỆN ĐỐI CHIẾU"))))))))</f>
        <v/>
      </c>
    </row>
    <row r="164" spans="1:8">
      <c r="A164" s="1" t="str">
        <f>IF(NGUON_NHIEM_VU!A164="","",NGUON_NHIEM_VU!A164)</f>
        <v/>
      </c>
      <c r="B164" s="1" t="str">
        <f>IF(A164="","",NGUON_NHIEM_VU!B164)</f>
        <v/>
      </c>
      <c r="C164" s="1" t="str">
        <f>IF(A164="","",NGUON_NHIEM_VU!C164)</f>
        <v/>
      </c>
      <c r="D164" s="1" t="str">
        <f>IF(A164="","",NGUON_NHIEM_VU!D164)</f>
        <v/>
      </c>
      <c r="E164" s="1" t="str">
        <f>IF(A164="","",NGUON_NHIEM_VU!I164)</f>
        <v/>
      </c>
      <c r="F164" s="1" t="str">
        <f>IF(A164="","",NGUON_NHIEM_VU!J164)</f>
        <v/>
      </c>
      <c r="G164" s="1" t="str">
        <f>IF(A164="","",IF(NGUON_NHIEM_VU!K164="","",NGUON_NHIEM_VU!K164))</f>
        <v/>
      </c>
      <c r="H164" s="1" t="str">
        <f t="shared" si="5"/>
        <v/>
      </c>
    </row>
    <row r="165" spans="1:8">
      <c r="A165" s="1" t="str">
        <f>IF(NGUON_NHIEM_VU!A165="","",NGUON_NHIEM_VU!A165)</f>
        <v/>
      </c>
      <c r="B165" s="1" t="str">
        <f>IF(A165="","",NGUON_NHIEM_VU!B165)</f>
        <v/>
      </c>
      <c r="C165" s="1" t="str">
        <f>IF(A165="","",NGUON_NHIEM_VU!C165)</f>
        <v/>
      </c>
      <c r="D165" s="1" t="str">
        <f>IF(A165="","",NGUON_NHIEM_VU!D165)</f>
        <v/>
      </c>
      <c r="E165" s="1" t="str">
        <f>IF(A165="","",NGUON_NHIEM_VU!I165)</f>
        <v/>
      </c>
      <c r="F165" s="1" t="str">
        <f>IF(A165="","",NGUON_NHIEM_VU!J165)</f>
        <v/>
      </c>
      <c r="G165" s="1" t="str">
        <f>IF(A165="","",IF(NGUON_NHIEM_VU!K165="","",NGUON_NHIEM_VU!K165))</f>
        <v/>
      </c>
      <c r="H165" s="1" t="str">
        <f t="shared" si="5"/>
        <v/>
      </c>
    </row>
    <row r="166" spans="1:8">
      <c r="A166" s="1" t="str">
        <f>IF(NGUON_NHIEM_VU!A166="","",NGUON_NHIEM_VU!A166)</f>
        <v/>
      </c>
      <c r="B166" s="1" t="str">
        <f>IF(A166="","",NGUON_NHIEM_VU!B166)</f>
        <v/>
      </c>
      <c r="C166" s="1" t="str">
        <f>IF(A166="","",NGUON_NHIEM_VU!C166)</f>
        <v/>
      </c>
      <c r="D166" s="1" t="str">
        <f>IF(A166="","",NGUON_NHIEM_VU!D166)</f>
        <v/>
      </c>
      <c r="E166" s="1" t="str">
        <f>IF(A166="","",NGUON_NHIEM_VU!I166)</f>
        <v/>
      </c>
      <c r="F166" s="1" t="str">
        <f>IF(A166="","",NGUON_NHIEM_VU!J166)</f>
        <v/>
      </c>
      <c r="G166" s="1" t="str">
        <f>IF(A166="","",IF(NGUON_NHIEM_VU!K166="","",NGUON_NHIEM_VU!K166))</f>
        <v/>
      </c>
      <c r="H166" s="1" t="str">
        <f t="shared" si="5"/>
        <v/>
      </c>
    </row>
    <row r="167" spans="1:8">
      <c r="A167" s="1" t="str">
        <f>IF(NGUON_NHIEM_VU!A167="","",NGUON_NHIEM_VU!A167)</f>
        <v/>
      </c>
      <c r="B167" s="1" t="str">
        <f>IF(A167="","",NGUON_NHIEM_VU!B167)</f>
        <v/>
      </c>
      <c r="C167" s="1" t="str">
        <f>IF(A167="","",NGUON_NHIEM_VU!C167)</f>
        <v/>
      </c>
      <c r="D167" s="1" t="str">
        <f>IF(A167="","",NGUON_NHIEM_VU!D167)</f>
        <v/>
      </c>
      <c r="E167" s="1" t="str">
        <f>IF(A167="","",NGUON_NHIEM_VU!I167)</f>
        <v/>
      </c>
      <c r="F167" s="1" t="str">
        <f>IF(A167="","",NGUON_NHIEM_VU!J167)</f>
        <v/>
      </c>
      <c r="G167" s="1" t="str">
        <f>IF(A167="","",IF(NGUON_NHIEM_VU!K167="","",NGUON_NHIEM_VU!K167))</f>
        <v/>
      </c>
      <c r="H167" s="1" t="str">
        <f t="shared" si="5"/>
        <v/>
      </c>
    </row>
    <row r="168" spans="1:8">
      <c r="A168" s="1" t="str">
        <f>IF(NGUON_NHIEM_VU!A168="","",NGUON_NHIEM_VU!A168)</f>
        <v/>
      </c>
      <c r="B168" s="1" t="str">
        <f>IF(A168="","",NGUON_NHIEM_VU!B168)</f>
        <v/>
      </c>
      <c r="C168" s="1" t="str">
        <f>IF(A168="","",NGUON_NHIEM_VU!C168)</f>
        <v/>
      </c>
      <c r="D168" s="1" t="str">
        <f>IF(A168="","",NGUON_NHIEM_VU!D168)</f>
        <v/>
      </c>
      <c r="E168" s="1" t="str">
        <f>IF(A168="","",NGUON_NHIEM_VU!I168)</f>
        <v/>
      </c>
      <c r="F168" s="1" t="str">
        <f>IF(A168="","",NGUON_NHIEM_VU!J168)</f>
        <v/>
      </c>
      <c r="G168" s="1" t="str">
        <f>IF(A168="","",IF(NGUON_NHIEM_VU!K168="","",NGUON_NHIEM_VU!K168))</f>
        <v/>
      </c>
      <c r="H168" s="1" t="str">
        <f t="shared" si="5"/>
        <v/>
      </c>
    </row>
    <row r="169" spans="1:8">
      <c r="A169" s="1" t="str">
        <f>IF(NGUON_NHIEM_VU!A169="","",NGUON_NHIEM_VU!A169)</f>
        <v/>
      </c>
      <c r="B169" s="1" t="str">
        <f>IF(A169="","",NGUON_NHIEM_VU!B169)</f>
        <v/>
      </c>
      <c r="C169" s="1" t="str">
        <f>IF(A169="","",NGUON_NHIEM_VU!C169)</f>
        <v/>
      </c>
      <c r="D169" s="1" t="str">
        <f>IF(A169="","",NGUON_NHIEM_VU!D169)</f>
        <v/>
      </c>
      <c r="E169" s="1" t="str">
        <f>IF(A169="","",NGUON_NHIEM_VU!I169)</f>
        <v/>
      </c>
      <c r="F169" s="1" t="str">
        <f>IF(A169="","",NGUON_NHIEM_VU!J169)</f>
        <v/>
      </c>
      <c r="G169" s="1" t="str">
        <f>IF(A169="","",IF(NGUON_NHIEM_VU!K169="","",NGUON_NHIEM_VU!K169))</f>
        <v/>
      </c>
      <c r="H169" s="1" t="str">
        <f t="shared" si="5"/>
        <v/>
      </c>
    </row>
    <row r="170" spans="1:8">
      <c r="A170" s="1" t="str">
        <f>IF(NGUON_NHIEM_VU!A170="","",NGUON_NHIEM_VU!A170)</f>
        <v/>
      </c>
      <c r="B170" s="1" t="str">
        <f>IF(A170="","",NGUON_NHIEM_VU!B170)</f>
        <v/>
      </c>
      <c r="C170" s="1" t="str">
        <f>IF(A170="","",NGUON_NHIEM_VU!C170)</f>
        <v/>
      </c>
      <c r="D170" s="1" t="str">
        <f>IF(A170="","",NGUON_NHIEM_VU!D170)</f>
        <v/>
      </c>
      <c r="E170" s="1" t="str">
        <f>IF(A170="","",NGUON_NHIEM_VU!I170)</f>
        <v/>
      </c>
      <c r="F170" s="1" t="str">
        <f>IF(A170="","",NGUON_NHIEM_VU!J170)</f>
        <v/>
      </c>
      <c r="G170" s="1" t="str">
        <f>IF(A170="","",IF(NGUON_NHIEM_VU!K170="","",NGUON_NHIEM_VU!K170))</f>
        <v/>
      </c>
      <c r="H170" s="1" t="str">
        <f t="shared" si="5"/>
        <v/>
      </c>
    </row>
    <row r="171" spans="1:8">
      <c r="A171" s="1" t="str">
        <f>IF(NGUON_NHIEM_VU!A171="","",NGUON_NHIEM_VU!A171)</f>
        <v/>
      </c>
      <c r="B171" s="1" t="str">
        <f>IF(A171="","",NGUON_NHIEM_VU!B171)</f>
        <v/>
      </c>
      <c r="C171" s="1" t="str">
        <f>IF(A171="","",NGUON_NHIEM_VU!C171)</f>
        <v/>
      </c>
      <c r="D171" s="1" t="str">
        <f>IF(A171="","",NGUON_NHIEM_VU!D171)</f>
        <v/>
      </c>
      <c r="E171" s="1" t="str">
        <f>IF(A171="","",NGUON_NHIEM_VU!I171)</f>
        <v/>
      </c>
      <c r="F171" s="1" t="str">
        <f>IF(A171="","",NGUON_NHIEM_VU!J171)</f>
        <v/>
      </c>
      <c r="G171" s="1" t="str">
        <f>IF(A171="","",IF(NGUON_NHIEM_VU!K171="","",NGUON_NHIEM_VU!K171))</f>
        <v/>
      </c>
      <c r="H171" s="1" t="str">
        <f t="shared" si="5"/>
        <v/>
      </c>
    </row>
    <row r="172" spans="1:8">
      <c r="A172" s="1" t="str">
        <f>IF(NGUON_NHIEM_VU!A172="","",NGUON_NHIEM_VU!A172)</f>
        <v/>
      </c>
      <c r="B172" s="1" t="str">
        <f>IF(A172="","",NGUON_NHIEM_VU!B172)</f>
        <v/>
      </c>
      <c r="C172" s="1" t="str">
        <f>IF(A172="","",NGUON_NHIEM_VU!C172)</f>
        <v/>
      </c>
      <c r="D172" s="1" t="str">
        <f>IF(A172="","",NGUON_NHIEM_VU!D172)</f>
        <v/>
      </c>
      <c r="E172" s="1" t="str">
        <f>IF(A172="","",NGUON_NHIEM_VU!I172)</f>
        <v/>
      </c>
      <c r="F172" s="1" t="str">
        <f>IF(A172="","",NGUON_NHIEM_VU!J172)</f>
        <v/>
      </c>
      <c r="G172" s="1" t="str">
        <f>IF(A172="","",IF(NGUON_NHIEM_VU!K172="","",NGUON_NHIEM_VU!K172))</f>
        <v/>
      </c>
      <c r="H172" s="1" t="str">
        <f t="shared" si="5"/>
        <v/>
      </c>
    </row>
    <row r="173" spans="1:8">
      <c r="A173" s="1" t="str">
        <f>IF(NGUON_NHIEM_VU!A173="","",NGUON_NHIEM_VU!A173)</f>
        <v/>
      </c>
      <c r="B173" s="1" t="str">
        <f>IF(A173="","",NGUON_NHIEM_VU!B173)</f>
        <v/>
      </c>
      <c r="C173" s="1" t="str">
        <f>IF(A173="","",NGUON_NHIEM_VU!C173)</f>
        <v/>
      </c>
      <c r="D173" s="1" t="str">
        <f>IF(A173="","",NGUON_NHIEM_VU!D173)</f>
        <v/>
      </c>
      <c r="E173" s="1" t="str">
        <f>IF(A173="","",NGUON_NHIEM_VU!I173)</f>
        <v/>
      </c>
      <c r="F173" s="1" t="str">
        <f>IF(A173="","",NGUON_NHIEM_VU!J173)</f>
        <v/>
      </c>
      <c r="G173" s="1" t="str">
        <f>IF(A173="","",IF(NGUON_NHIEM_VU!K173="","",NGUON_NHIEM_VU!K173))</f>
        <v/>
      </c>
      <c r="H173" s="1" t="str">
        <f t="shared" si="5"/>
        <v/>
      </c>
    </row>
    <row r="174" spans="1:8">
      <c r="A174" s="1" t="str">
        <f>IF(NGUON_NHIEM_VU!A174="","",NGUON_NHIEM_VU!A174)</f>
        <v/>
      </c>
      <c r="B174" s="1" t="str">
        <f>IF(A174="","",NGUON_NHIEM_VU!B174)</f>
        <v/>
      </c>
      <c r="C174" s="1" t="str">
        <f>IF(A174="","",NGUON_NHIEM_VU!C174)</f>
        <v/>
      </c>
      <c r="D174" s="1" t="str">
        <f>IF(A174="","",NGUON_NHIEM_VU!D174)</f>
        <v/>
      </c>
      <c r="E174" s="1" t="str">
        <f>IF(A174="","",NGUON_NHIEM_VU!I174)</f>
        <v/>
      </c>
      <c r="F174" s="1" t="str">
        <f>IF(A174="","",NGUON_NHIEM_VU!J174)</f>
        <v/>
      </c>
      <c r="G174" s="1" t="str">
        <f>IF(A174="","",IF(NGUON_NHIEM_VU!K174="","",NGUON_NHIEM_VU!K174))</f>
        <v/>
      </c>
      <c r="H174" s="1" t="str">
        <f t="shared" si="5"/>
        <v/>
      </c>
    </row>
    <row r="175" spans="1:8">
      <c r="A175" s="1" t="str">
        <f>IF(NGUON_NHIEM_VU!A175="","",NGUON_NHIEM_VU!A175)</f>
        <v/>
      </c>
      <c r="B175" s="1" t="str">
        <f>IF(A175="","",NGUON_NHIEM_VU!B175)</f>
        <v/>
      </c>
      <c r="C175" s="1" t="str">
        <f>IF(A175="","",NGUON_NHIEM_VU!C175)</f>
        <v/>
      </c>
      <c r="D175" s="1" t="str">
        <f>IF(A175="","",NGUON_NHIEM_VU!D175)</f>
        <v/>
      </c>
      <c r="E175" s="1" t="str">
        <f>IF(A175="","",NGUON_NHIEM_VU!I175)</f>
        <v/>
      </c>
      <c r="F175" s="1" t="str">
        <f>IF(A175="","",NGUON_NHIEM_VU!J175)</f>
        <v/>
      </c>
      <c r="G175" s="1" t="str">
        <f>IF(A175="","",IF(NGUON_NHIEM_VU!K175="","",NGUON_NHIEM_VU!K175))</f>
        <v/>
      </c>
      <c r="H175" s="1" t="str">
        <f t="shared" si="5"/>
        <v/>
      </c>
    </row>
    <row r="176" spans="1:8">
      <c r="A176" s="1" t="str">
        <f>IF(NGUON_NHIEM_VU!A176="","",NGUON_NHIEM_VU!A176)</f>
        <v/>
      </c>
      <c r="B176" s="1" t="str">
        <f>IF(A176="","",NGUON_NHIEM_VU!B176)</f>
        <v/>
      </c>
      <c r="C176" s="1" t="str">
        <f>IF(A176="","",NGUON_NHIEM_VU!C176)</f>
        <v/>
      </c>
      <c r="D176" s="1" t="str">
        <f>IF(A176="","",NGUON_NHIEM_VU!D176)</f>
        <v/>
      </c>
      <c r="E176" s="1" t="str">
        <f>IF(A176="","",NGUON_NHIEM_VU!I176)</f>
        <v/>
      </c>
      <c r="F176" s="1" t="str">
        <f>IF(A176="","",NGUON_NHIEM_VU!J176)</f>
        <v/>
      </c>
      <c r="G176" s="1" t="str">
        <f>IF(A176="","",IF(NGUON_NHIEM_VU!K176="","",NGUON_NHIEM_VU!K176))</f>
        <v/>
      </c>
      <c r="H176" s="1" t="str">
        <f t="shared" si="5"/>
        <v/>
      </c>
    </row>
    <row r="177" spans="1:8">
      <c r="A177" s="1" t="str">
        <f>IF(NGUON_NHIEM_VU!A177="","",NGUON_NHIEM_VU!A177)</f>
        <v/>
      </c>
      <c r="B177" s="1" t="str">
        <f>IF(A177="","",NGUON_NHIEM_VU!B177)</f>
        <v/>
      </c>
      <c r="C177" s="1" t="str">
        <f>IF(A177="","",NGUON_NHIEM_VU!C177)</f>
        <v/>
      </c>
      <c r="D177" s="1" t="str">
        <f>IF(A177="","",NGUON_NHIEM_VU!D177)</f>
        <v/>
      </c>
      <c r="E177" s="1" t="str">
        <f>IF(A177="","",NGUON_NHIEM_VU!I177)</f>
        <v/>
      </c>
      <c r="F177" s="1" t="str">
        <f>IF(A177="","",NGUON_NHIEM_VU!J177)</f>
        <v/>
      </c>
      <c r="G177" s="1" t="str">
        <f>IF(A177="","",IF(NGUON_NHIEM_VU!K177="","",NGUON_NHIEM_VU!K177))</f>
        <v/>
      </c>
      <c r="H177" s="1" t="str">
        <f t="shared" si="5"/>
        <v/>
      </c>
    </row>
    <row r="178" spans="1:8">
      <c r="A178" s="1" t="str">
        <f>IF(NGUON_NHIEM_VU!A178="","",NGUON_NHIEM_VU!A178)</f>
        <v/>
      </c>
      <c r="B178" s="1" t="str">
        <f>IF(A178="","",NGUON_NHIEM_VU!B178)</f>
        <v/>
      </c>
      <c r="C178" s="1" t="str">
        <f>IF(A178="","",NGUON_NHIEM_VU!C178)</f>
        <v/>
      </c>
      <c r="D178" s="1" t="str">
        <f>IF(A178="","",NGUON_NHIEM_VU!D178)</f>
        <v/>
      </c>
      <c r="E178" s="1" t="str">
        <f>IF(A178="","",NGUON_NHIEM_VU!I178)</f>
        <v/>
      </c>
      <c r="F178" s="1" t="str">
        <f>IF(A178="","",NGUON_NHIEM_VU!J178)</f>
        <v/>
      </c>
      <c r="G178" s="1" t="str">
        <f>IF(A178="","",IF(NGUON_NHIEM_VU!K178="","",NGUON_NHIEM_VU!K178))</f>
        <v/>
      </c>
      <c r="H178" s="1" t="str">
        <f t="shared" si="5"/>
        <v/>
      </c>
    </row>
    <row r="179" spans="1:8">
      <c r="A179" s="1" t="str">
        <f>IF(NGUON_NHIEM_VU!A179="","",NGUON_NHIEM_VU!A179)</f>
        <v/>
      </c>
      <c r="B179" s="1" t="str">
        <f>IF(A179="","",NGUON_NHIEM_VU!B179)</f>
        <v/>
      </c>
      <c r="C179" s="1" t="str">
        <f>IF(A179="","",NGUON_NHIEM_VU!C179)</f>
        <v/>
      </c>
      <c r="D179" s="1" t="str">
        <f>IF(A179="","",NGUON_NHIEM_VU!D179)</f>
        <v/>
      </c>
      <c r="E179" s="1" t="str">
        <f>IF(A179="","",NGUON_NHIEM_VU!I179)</f>
        <v/>
      </c>
      <c r="F179" s="1" t="str">
        <f>IF(A179="","",NGUON_NHIEM_VU!J179)</f>
        <v/>
      </c>
      <c r="G179" s="1" t="str">
        <f>IF(A179="","",IF(NGUON_NHIEM_VU!K179="","",NGUON_NHIEM_VU!K179))</f>
        <v/>
      </c>
      <c r="H179" s="1" t="str">
        <f t="shared" si="5"/>
        <v/>
      </c>
    </row>
    <row r="180" spans="1:8">
      <c r="A180" s="1" t="str">
        <f>IF(NGUON_NHIEM_VU!A180="","",NGUON_NHIEM_VU!A180)</f>
        <v/>
      </c>
      <c r="B180" s="1" t="str">
        <f>IF(A180="","",NGUON_NHIEM_VU!B180)</f>
        <v/>
      </c>
      <c r="C180" s="1" t="str">
        <f>IF(A180="","",NGUON_NHIEM_VU!C180)</f>
        <v/>
      </c>
      <c r="D180" s="1" t="str">
        <f>IF(A180="","",NGUON_NHIEM_VU!D180)</f>
        <v/>
      </c>
      <c r="E180" s="1" t="str">
        <f>IF(A180="","",NGUON_NHIEM_VU!I180)</f>
        <v/>
      </c>
      <c r="F180" s="1" t="str">
        <f>IF(A180="","",NGUON_NHIEM_VU!J180)</f>
        <v/>
      </c>
      <c r="G180" s="1" t="str">
        <f>IF(A180="","",IF(NGUON_NHIEM_VU!K180="","",NGUON_NHIEM_VU!K180))</f>
        <v/>
      </c>
      <c r="H180" s="1" t="str">
        <f t="shared" si="5"/>
        <v/>
      </c>
    </row>
    <row r="181" spans="1:8">
      <c r="A181" s="1" t="str">
        <f>IF(NGUON_NHIEM_VU!A181="","",NGUON_NHIEM_VU!A181)</f>
        <v/>
      </c>
      <c r="B181" s="1" t="str">
        <f>IF(A181="","",NGUON_NHIEM_VU!B181)</f>
        <v/>
      </c>
      <c r="C181" s="1" t="str">
        <f>IF(A181="","",NGUON_NHIEM_VU!C181)</f>
        <v/>
      </c>
      <c r="D181" s="1" t="str">
        <f>IF(A181="","",NGUON_NHIEM_VU!D181)</f>
        <v/>
      </c>
      <c r="E181" s="1" t="str">
        <f>IF(A181="","",NGUON_NHIEM_VU!I181)</f>
        <v/>
      </c>
      <c r="F181" s="1" t="str">
        <f>IF(A181="","",NGUON_NHIEM_VU!J181)</f>
        <v/>
      </c>
      <c r="G181" s="1" t="str">
        <f>IF(A181="","",IF(NGUON_NHIEM_VU!K181="","",NGUON_NHIEM_VU!K181))</f>
        <v/>
      </c>
      <c r="H181" s="1" t="str">
        <f t="shared" si="5"/>
        <v/>
      </c>
    </row>
    <row r="182" spans="1:8">
      <c r="A182" s="1" t="str">
        <f>IF(NGUON_NHIEM_VU!A182="","",NGUON_NHIEM_VU!A182)</f>
        <v/>
      </c>
      <c r="B182" s="1" t="str">
        <f>IF(A182="","",NGUON_NHIEM_VU!B182)</f>
        <v/>
      </c>
      <c r="C182" s="1" t="str">
        <f>IF(A182="","",NGUON_NHIEM_VU!C182)</f>
        <v/>
      </c>
      <c r="D182" s="1" t="str">
        <f>IF(A182="","",NGUON_NHIEM_VU!D182)</f>
        <v/>
      </c>
      <c r="E182" s="1" t="str">
        <f>IF(A182="","",NGUON_NHIEM_VU!I182)</f>
        <v/>
      </c>
      <c r="F182" s="1" t="str">
        <f>IF(A182="","",NGUON_NHIEM_VU!J182)</f>
        <v/>
      </c>
      <c r="G182" s="1" t="str">
        <f>IF(A182="","",IF(NGUON_NHIEM_VU!K182="","",NGUON_NHIEM_VU!K182))</f>
        <v/>
      </c>
      <c r="H182" s="1" t="str">
        <f t="shared" si="5"/>
        <v/>
      </c>
    </row>
    <row r="183" spans="1:8">
      <c r="A183" s="1" t="str">
        <f>IF(NGUON_NHIEM_VU!A183="","",NGUON_NHIEM_VU!A183)</f>
        <v/>
      </c>
      <c r="B183" s="1" t="str">
        <f>IF(A183="","",NGUON_NHIEM_VU!B183)</f>
        <v/>
      </c>
      <c r="C183" s="1" t="str">
        <f>IF(A183="","",NGUON_NHIEM_VU!C183)</f>
        <v/>
      </c>
      <c r="D183" s="1" t="str">
        <f>IF(A183="","",NGUON_NHIEM_VU!D183)</f>
        <v/>
      </c>
      <c r="E183" s="1" t="str">
        <f>IF(A183="","",NGUON_NHIEM_VU!I183)</f>
        <v/>
      </c>
      <c r="F183" s="1" t="str">
        <f>IF(A183="","",NGUON_NHIEM_VU!J183)</f>
        <v/>
      </c>
      <c r="G183" s="1" t="str">
        <f>IF(A183="","",IF(NGUON_NHIEM_VU!K183="","",NGUON_NHIEM_VU!K183))</f>
        <v/>
      </c>
      <c r="H183" s="1" t="str">
        <f t="shared" si="5"/>
        <v/>
      </c>
    </row>
    <row r="184" spans="1:8">
      <c r="A184" s="1" t="str">
        <f>IF(NGUON_NHIEM_VU!A184="","",NGUON_NHIEM_VU!A184)</f>
        <v/>
      </c>
      <c r="B184" s="1" t="str">
        <f>IF(A184="","",NGUON_NHIEM_VU!B184)</f>
        <v/>
      </c>
      <c r="C184" s="1" t="str">
        <f>IF(A184="","",NGUON_NHIEM_VU!C184)</f>
        <v/>
      </c>
      <c r="D184" s="1" t="str">
        <f>IF(A184="","",NGUON_NHIEM_VU!D184)</f>
        <v/>
      </c>
      <c r="E184" s="1" t="str">
        <f>IF(A184="","",NGUON_NHIEM_VU!I184)</f>
        <v/>
      </c>
      <c r="F184" s="1" t="str">
        <f>IF(A184="","",NGUON_NHIEM_VU!J184)</f>
        <v/>
      </c>
      <c r="G184" s="1" t="str">
        <f>IF(A184="","",IF(NGUON_NHIEM_VU!K184="","",NGUON_NHIEM_VU!K184))</f>
        <v/>
      </c>
      <c r="H184" s="1" t="str">
        <f t="shared" si="5"/>
        <v/>
      </c>
    </row>
    <row r="185" spans="1:8">
      <c r="A185" s="1" t="str">
        <f>IF(NGUON_NHIEM_VU!A185="","",NGUON_NHIEM_VU!A185)</f>
        <v/>
      </c>
      <c r="B185" s="1" t="str">
        <f>IF(A185="","",NGUON_NHIEM_VU!B185)</f>
        <v/>
      </c>
      <c r="C185" s="1" t="str">
        <f>IF(A185="","",NGUON_NHIEM_VU!C185)</f>
        <v/>
      </c>
      <c r="D185" s="1" t="str">
        <f>IF(A185="","",NGUON_NHIEM_VU!D185)</f>
        <v/>
      </c>
      <c r="E185" s="1" t="str">
        <f>IF(A185="","",NGUON_NHIEM_VU!I185)</f>
        <v/>
      </c>
      <c r="F185" s="1" t="str">
        <f>IF(A185="","",NGUON_NHIEM_VU!J185)</f>
        <v/>
      </c>
      <c r="G185" s="1" t="str">
        <f>IF(A185="","",IF(NGUON_NHIEM_VU!K185="","",NGUON_NHIEM_VU!K185))</f>
        <v/>
      </c>
      <c r="H185" s="1" t="str">
        <f t="shared" si="5"/>
        <v/>
      </c>
    </row>
    <row r="186" spans="1:8">
      <c r="A186" s="1" t="str">
        <f>IF(NGUON_NHIEM_VU!A186="","",NGUON_NHIEM_VU!A186)</f>
        <v/>
      </c>
      <c r="B186" s="1" t="str">
        <f>IF(A186="","",NGUON_NHIEM_VU!B186)</f>
        <v/>
      </c>
      <c r="C186" s="1" t="str">
        <f>IF(A186="","",NGUON_NHIEM_VU!C186)</f>
        <v/>
      </c>
      <c r="D186" s="1" t="str">
        <f>IF(A186="","",NGUON_NHIEM_VU!D186)</f>
        <v/>
      </c>
      <c r="E186" s="1" t="str">
        <f>IF(A186="","",NGUON_NHIEM_VU!I186)</f>
        <v/>
      </c>
      <c r="F186" s="1" t="str">
        <f>IF(A186="","",NGUON_NHIEM_VU!J186)</f>
        <v/>
      </c>
      <c r="G186" s="1" t="str">
        <f>IF(A186="","",IF(NGUON_NHIEM_VU!K186="","",NGUON_NHIEM_VU!K186))</f>
        <v/>
      </c>
      <c r="H186" s="1" t="str">
        <f t="shared" si="5"/>
        <v/>
      </c>
    </row>
    <row r="187" spans="1:8">
      <c r="A187" s="1" t="str">
        <f>IF(NGUON_NHIEM_VU!A187="","",NGUON_NHIEM_VU!A187)</f>
        <v/>
      </c>
      <c r="B187" s="1" t="str">
        <f>IF(A187="","",NGUON_NHIEM_VU!B187)</f>
        <v/>
      </c>
      <c r="C187" s="1" t="str">
        <f>IF(A187="","",NGUON_NHIEM_VU!C187)</f>
        <v/>
      </c>
      <c r="D187" s="1" t="str">
        <f>IF(A187="","",NGUON_NHIEM_VU!D187)</f>
        <v/>
      </c>
      <c r="E187" s="1" t="str">
        <f>IF(A187="","",NGUON_NHIEM_VU!I187)</f>
        <v/>
      </c>
      <c r="F187" s="1" t="str">
        <f>IF(A187="","",NGUON_NHIEM_VU!J187)</f>
        <v/>
      </c>
      <c r="G187" s="1" t="str">
        <f>IF(A187="","",IF(NGUON_NHIEM_VU!K187="","",NGUON_NHIEM_VU!K187))</f>
        <v/>
      </c>
      <c r="H187" s="1" t="str">
        <f t="shared" si="5"/>
        <v/>
      </c>
    </row>
    <row r="188" spans="1:8">
      <c r="A188" s="1" t="str">
        <f>IF(NGUON_NHIEM_VU!A188="","",NGUON_NHIEM_VU!A188)</f>
        <v/>
      </c>
      <c r="B188" s="1" t="str">
        <f>IF(A188="","",NGUON_NHIEM_VU!B188)</f>
        <v/>
      </c>
      <c r="C188" s="1" t="str">
        <f>IF(A188="","",NGUON_NHIEM_VU!C188)</f>
        <v/>
      </c>
      <c r="D188" s="1" t="str">
        <f>IF(A188="","",NGUON_NHIEM_VU!D188)</f>
        <v/>
      </c>
      <c r="E188" s="1" t="str">
        <f>IF(A188="","",NGUON_NHIEM_VU!I188)</f>
        <v/>
      </c>
      <c r="F188" s="1" t="str">
        <f>IF(A188="","",NGUON_NHIEM_VU!J188)</f>
        <v/>
      </c>
      <c r="G188" s="1" t="str">
        <f>IF(A188="","",IF(NGUON_NHIEM_VU!K188="","",NGUON_NHIEM_VU!K188))</f>
        <v/>
      </c>
      <c r="H188" s="1" t="str">
        <f t="shared" si="5"/>
        <v/>
      </c>
    </row>
    <row r="189" spans="1:8">
      <c r="A189" s="1" t="str">
        <f>IF(NGUON_NHIEM_VU!A189="","",NGUON_NHIEM_VU!A189)</f>
        <v/>
      </c>
      <c r="B189" s="1" t="str">
        <f>IF(A189="","",NGUON_NHIEM_VU!B189)</f>
        <v/>
      </c>
      <c r="C189" s="1" t="str">
        <f>IF(A189="","",NGUON_NHIEM_VU!C189)</f>
        <v/>
      </c>
      <c r="D189" s="1" t="str">
        <f>IF(A189="","",NGUON_NHIEM_VU!D189)</f>
        <v/>
      </c>
      <c r="E189" s="1" t="str">
        <f>IF(A189="","",NGUON_NHIEM_VU!I189)</f>
        <v/>
      </c>
      <c r="F189" s="1" t="str">
        <f>IF(A189="","",NGUON_NHIEM_VU!J189)</f>
        <v/>
      </c>
      <c r="G189" s="1" t="str">
        <f>IF(A189="","",IF(NGUON_NHIEM_VU!K189="","",NGUON_NHIEM_VU!K189))</f>
        <v/>
      </c>
      <c r="H189" s="1" t="str">
        <f t="shared" si="5"/>
        <v/>
      </c>
    </row>
    <row r="190" spans="1:8">
      <c r="A190" s="1" t="str">
        <f>IF(NGUON_NHIEM_VU!A190="","",NGUON_NHIEM_VU!A190)</f>
        <v/>
      </c>
      <c r="B190" s="1" t="str">
        <f>IF(A190="","",NGUON_NHIEM_VU!B190)</f>
        <v/>
      </c>
      <c r="C190" s="1" t="str">
        <f>IF(A190="","",NGUON_NHIEM_VU!C190)</f>
        <v/>
      </c>
      <c r="D190" s="1" t="str">
        <f>IF(A190="","",NGUON_NHIEM_VU!D190)</f>
        <v/>
      </c>
      <c r="E190" s="1" t="str">
        <f>IF(A190="","",NGUON_NHIEM_VU!I190)</f>
        <v/>
      </c>
      <c r="F190" s="1" t="str">
        <f>IF(A190="","",NGUON_NHIEM_VU!J190)</f>
        <v/>
      </c>
      <c r="G190" s="1" t="str">
        <f>IF(A190="","",IF(NGUON_NHIEM_VU!K190="","",NGUON_NHIEM_VU!K190))</f>
        <v/>
      </c>
      <c r="H190" s="1" t="str">
        <f t="shared" si="5"/>
        <v/>
      </c>
    </row>
    <row r="191" spans="1:8">
      <c r="A191" s="1" t="str">
        <f>IF(NGUON_NHIEM_VU!A191="","",NGUON_NHIEM_VU!A191)</f>
        <v/>
      </c>
      <c r="B191" s="1" t="str">
        <f>IF(A191="","",NGUON_NHIEM_VU!B191)</f>
        <v/>
      </c>
      <c r="C191" s="1" t="str">
        <f>IF(A191="","",NGUON_NHIEM_VU!C191)</f>
        <v/>
      </c>
      <c r="D191" s="1" t="str">
        <f>IF(A191="","",NGUON_NHIEM_VU!D191)</f>
        <v/>
      </c>
      <c r="E191" s="1" t="str">
        <f>IF(A191="","",NGUON_NHIEM_VU!I191)</f>
        <v/>
      </c>
      <c r="F191" s="1" t="str">
        <f>IF(A191="","",NGUON_NHIEM_VU!J191)</f>
        <v/>
      </c>
      <c r="G191" s="1" t="str">
        <f>IF(A191="","",IF(NGUON_NHIEM_VU!K191="","",NGUON_NHIEM_VU!K191))</f>
        <v/>
      </c>
      <c r="H191" s="1" t="str">
        <f t="shared" si="5"/>
        <v/>
      </c>
    </row>
    <row r="192" spans="1:8">
      <c r="A192" s="1" t="str">
        <f>IF(NGUON_NHIEM_VU!A192="","",NGUON_NHIEM_VU!A192)</f>
        <v/>
      </c>
      <c r="B192" s="1" t="str">
        <f>IF(A192="","",NGUON_NHIEM_VU!B192)</f>
        <v/>
      </c>
      <c r="C192" s="1" t="str">
        <f>IF(A192="","",NGUON_NHIEM_VU!C192)</f>
        <v/>
      </c>
      <c r="D192" s="1" t="str">
        <f>IF(A192="","",NGUON_NHIEM_VU!D192)</f>
        <v/>
      </c>
      <c r="E192" s="1" t="str">
        <f>IF(A192="","",NGUON_NHIEM_VU!I192)</f>
        <v/>
      </c>
      <c r="F192" s="1" t="str">
        <f>IF(A192="","",NGUON_NHIEM_VU!J192)</f>
        <v/>
      </c>
      <c r="G192" s="1" t="str">
        <f>IF(A192="","",IF(NGUON_NHIEM_VU!K192="","",NGUON_NHIEM_VU!K192))</f>
        <v/>
      </c>
      <c r="H192" s="1" t="str">
        <f t="shared" si="5"/>
        <v/>
      </c>
    </row>
    <row r="193" spans="1:8">
      <c r="A193" s="1" t="str">
        <f>IF(NGUON_NHIEM_VU!A193="","",NGUON_NHIEM_VU!A193)</f>
        <v/>
      </c>
      <c r="B193" s="1" t="str">
        <f>IF(A193="","",NGUON_NHIEM_VU!B193)</f>
        <v/>
      </c>
      <c r="C193" s="1" t="str">
        <f>IF(A193="","",NGUON_NHIEM_VU!C193)</f>
        <v/>
      </c>
      <c r="D193" s="1" t="str">
        <f>IF(A193="","",NGUON_NHIEM_VU!D193)</f>
        <v/>
      </c>
      <c r="E193" s="1" t="str">
        <f>IF(A193="","",NGUON_NHIEM_VU!I193)</f>
        <v/>
      </c>
      <c r="F193" s="1" t="str">
        <f>IF(A193="","",NGUON_NHIEM_VU!J193)</f>
        <v/>
      </c>
      <c r="G193" s="1" t="str">
        <f>IF(A193="","",IF(NGUON_NHIEM_VU!K193="","",NGUON_NHIEM_VU!K193))</f>
        <v/>
      </c>
      <c r="H193" s="1" t="str">
        <f t="shared" si="5"/>
        <v/>
      </c>
    </row>
    <row r="194" spans="1:8">
      <c r="A194" s="1" t="str">
        <f>IF(NGUON_NHIEM_VU!A194="","",NGUON_NHIEM_VU!A194)</f>
        <v/>
      </c>
      <c r="B194" s="1" t="str">
        <f>IF(A194="","",NGUON_NHIEM_VU!B194)</f>
        <v/>
      </c>
      <c r="C194" s="1" t="str">
        <f>IF(A194="","",NGUON_NHIEM_VU!C194)</f>
        <v/>
      </c>
      <c r="D194" s="1" t="str">
        <f>IF(A194="","",NGUON_NHIEM_VU!D194)</f>
        <v/>
      </c>
      <c r="E194" s="1" t="str">
        <f>IF(A194="","",NGUON_NHIEM_VU!I194)</f>
        <v/>
      </c>
      <c r="F194" s="1" t="str">
        <f>IF(A194="","",NGUON_NHIEM_VU!J194)</f>
        <v/>
      </c>
      <c r="G194" s="1" t="str">
        <f>IF(A194="","",IF(NGUON_NHIEM_VU!K194="","",NGUON_NHIEM_VU!K194))</f>
        <v/>
      </c>
      <c r="H194" s="1" t="str">
        <f t="shared" si="5"/>
        <v/>
      </c>
    </row>
    <row r="195" spans="1:8">
      <c r="A195" s="1" t="str">
        <f>IF(NGUON_NHIEM_VU!A195="","",NGUON_NHIEM_VU!A195)</f>
        <v/>
      </c>
      <c r="B195" s="1" t="str">
        <f>IF(A195="","",NGUON_NHIEM_VU!B195)</f>
        <v/>
      </c>
      <c r="C195" s="1" t="str">
        <f>IF(A195="","",NGUON_NHIEM_VU!C195)</f>
        <v/>
      </c>
      <c r="D195" s="1" t="str">
        <f>IF(A195="","",NGUON_NHIEM_VU!D195)</f>
        <v/>
      </c>
      <c r="E195" s="1" t="str">
        <f>IF(A195="","",NGUON_NHIEM_VU!I195)</f>
        <v/>
      </c>
      <c r="F195" s="1" t="str">
        <f>IF(A195="","",NGUON_NHIEM_VU!J195)</f>
        <v/>
      </c>
      <c r="G195" s="1" t="str">
        <f>IF(A195="","",IF(NGUON_NHIEM_VU!K195="","",NGUON_NHIEM_VU!K195))</f>
        <v/>
      </c>
      <c r="H195" s="1" t="str">
        <f t="shared" ref="H195:H202" si="6">IF(A195="","",IF(LEFT(A195,3)="VD-","KHÔNG TỔNG HỢP – VÍ DỤ",IF(B195="","THIẾU TÊN NHIỆM VỤ",IF(C195="","THIẾU CƠ QUAN",IF(D195="","THIẾU CĂN CỨ",IF(E195="","THIẾU KỲ",IF(COUNTIF($A$3:$A$202,A195)&gt;1,"TRÙNG MÃ NGUỒN",IF(F195&lt;&gt;"Đã xác nhận","CHỜ XÁC NHẬN","ĐỦ ĐIỀU KIỆN ĐỐI CHIẾU"))))))))</f>
        <v/>
      </c>
    </row>
    <row r="196" spans="1:8">
      <c r="A196" s="1" t="str">
        <f>IF(NGUON_NHIEM_VU!A196="","",NGUON_NHIEM_VU!A196)</f>
        <v/>
      </c>
      <c r="B196" s="1" t="str">
        <f>IF(A196="","",NGUON_NHIEM_VU!B196)</f>
        <v/>
      </c>
      <c r="C196" s="1" t="str">
        <f>IF(A196="","",NGUON_NHIEM_VU!C196)</f>
        <v/>
      </c>
      <c r="D196" s="1" t="str">
        <f>IF(A196="","",NGUON_NHIEM_VU!D196)</f>
        <v/>
      </c>
      <c r="E196" s="1" t="str">
        <f>IF(A196="","",NGUON_NHIEM_VU!I196)</f>
        <v/>
      </c>
      <c r="F196" s="1" t="str">
        <f>IF(A196="","",NGUON_NHIEM_VU!J196)</f>
        <v/>
      </c>
      <c r="G196" s="1" t="str">
        <f>IF(A196="","",IF(NGUON_NHIEM_VU!K196="","",NGUON_NHIEM_VU!K196))</f>
        <v/>
      </c>
      <c r="H196" s="1" t="str">
        <f t="shared" si="6"/>
        <v/>
      </c>
    </row>
    <row r="197" spans="1:8">
      <c r="A197" s="1" t="str">
        <f>IF(NGUON_NHIEM_VU!A197="","",NGUON_NHIEM_VU!A197)</f>
        <v/>
      </c>
      <c r="B197" s="1" t="str">
        <f>IF(A197="","",NGUON_NHIEM_VU!B197)</f>
        <v/>
      </c>
      <c r="C197" s="1" t="str">
        <f>IF(A197="","",NGUON_NHIEM_VU!C197)</f>
        <v/>
      </c>
      <c r="D197" s="1" t="str">
        <f>IF(A197="","",NGUON_NHIEM_VU!D197)</f>
        <v/>
      </c>
      <c r="E197" s="1" t="str">
        <f>IF(A197="","",NGUON_NHIEM_VU!I197)</f>
        <v/>
      </c>
      <c r="F197" s="1" t="str">
        <f>IF(A197="","",NGUON_NHIEM_VU!J197)</f>
        <v/>
      </c>
      <c r="G197" s="1" t="str">
        <f>IF(A197="","",IF(NGUON_NHIEM_VU!K197="","",NGUON_NHIEM_VU!K197))</f>
        <v/>
      </c>
      <c r="H197" s="1" t="str">
        <f t="shared" si="6"/>
        <v/>
      </c>
    </row>
    <row r="198" spans="1:8">
      <c r="A198" s="1" t="str">
        <f>IF(NGUON_NHIEM_VU!A198="","",NGUON_NHIEM_VU!A198)</f>
        <v/>
      </c>
      <c r="B198" s="1" t="str">
        <f>IF(A198="","",NGUON_NHIEM_VU!B198)</f>
        <v/>
      </c>
      <c r="C198" s="1" t="str">
        <f>IF(A198="","",NGUON_NHIEM_VU!C198)</f>
        <v/>
      </c>
      <c r="D198" s="1" t="str">
        <f>IF(A198="","",NGUON_NHIEM_VU!D198)</f>
        <v/>
      </c>
      <c r="E198" s="1" t="str">
        <f>IF(A198="","",NGUON_NHIEM_VU!I198)</f>
        <v/>
      </c>
      <c r="F198" s="1" t="str">
        <f>IF(A198="","",NGUON_NHIEM_VU!J198)</f>
        <v/>
      </c>
      <c r="G198" s="1" t="str">
        <f>IF(A198="","",IF(NGUON_NHIEM_VU!K198="","",NGUON_NHIEM_VU!K198))</f>
        <v/>
      </c>
      <c r="H198" s="1" t="str">
        <f t="shared" si="6"/>
        <v/>
      </c>
    </row>
    <row r="199" spans="1:8">
      <c r="A199" s="1" t="str">
        <f>IF(NGUON_NHIEM_VU!A199="","",NGUON_NHIEM_VU!A199)</f>
        <v/>
      </c>
      <c r="B199" s="1" t="str">
        <f>IF(A199="","",NGUON_NHIEM_VU!B199)</f>
        <v/>
      </c>
      <c r="C199" s="1" t="str">
        <f>IF(A199="","",NGUON_NHIEM_VU!C199)</f>
        <v/>
      </c>
      <c r="D199" s="1" t="str">
        <f>IF(A199="","",NGUON_NHIEM_VU!D199)</f>
        <v/>
      </c>
      <c r="E199" s="1" t="str">
        <f>IF(A199="","",NGUON_NHIEM_VU!I199)</f>
        <v/>
      </c>
      <c r="F199" s="1" t="str">
        <f>IF(A199="","",NGUON_NHIEM_VU!J199)</f>
        <v/>
      </c>
      <c r="G199" s="1" t="str">
        <f>IF(A199="","",IF(NGUON_NHIEM_VU!K199="","",NGUON_NHIEM_VU!K199))</f>
        <v/>
      </c>
      <c r="H199" s="1" t="str">
        <f t="shared" si="6"/>
        <v/>
      </c>
    </row>
    <row r="200" spans="1:8">
      <c r="A200" s="1" t="str">
        <f>IF(NGUON_NHIEM_VU!A200="","",NGUON_NHIEM_VU!A200)</f>
        <v/>
      </c>
      <c r="B200" s="1" t="str">
        <f>IF(A200="","",NGUON_NHIEM_VU!B200)</f>
        <v/>
      </c>
      <c r="C200" s="1" t="str">
        <f>IF(A200="","",NGUON_NHIEM_VU!C200)</f>
        <v/>
      </c>
      <c r="D200" s="1" t="str">
        <f>IF(A200="","",NGUON_NHIEM_VU!D200)</f>
        <v/>
      </c>
      <c r="E200" s="1" t="str">
        <f>IF(A200="","",NGUON_NHIEM_VU!I200)</f>
        <v/>
      </c>
      <c r="F200" s="1" t="str">
        <f>IF(A200="","",NGUON_NHIEM_VU!J200)</f>
        <v/>
      </c>
      <c r="G200" s="1" t="str">
        <f>IF(A200="","",IF(NGUON_NHIEM_VU!K200="","",NGUON_NHIEM_VU!K200))</f>
        <v/>
      </c>
      <c r="H200" s="1" t="str">
        <f t="shared" si="6"/>
        <v/>
      </c>
    </row>
    <row r="201" spans="1:8">
      <c r="A201" s="1" t="str">
        <f>IF(NGUON_NHIEM_VU!A201="","",NGUON_NHIEM_VU!A201)</f>
        <v/>
      </c>
      <c r="B201" s="1" t="str">
        <f>IF(A201="","",NGUON_NHIEM_VU!B201)</f>
        <v/>
      </c>
      <c r="C201" s="1" t="str">
        <f>IF(A201="","",NGUON_NHIEM_VU!C201)</f>
        <v/>
      </c>
      <c r="D201" s="1" t="str">
        <f>IF(A201="","",NGUON_NHIEM_VU!D201)</f>
        <v/>
      </c>
      <c r="E201" s="1" t="str">
        <f>IF(A201="","",NGUON_NHIEM_VU!I201)</f>
        <v/>
      </c>
      <c r="F201" s="1" t="str">
        <f>IF(A201="","",NGUON_NHIEM_VU!J201)</f>
        <v/>
      </c>
      <c r="G201" s="1" t="str">
        <f>IF(A201="","",IF(NGUON_NHIEM_VU!K201="","",NGUON_NHIEM_VU!K201))</f>
        <v/>
      </c>
      <c r="H201" s="1" t="str">
        <f t="shared" si="6"/>
        <v/>
      </c>
    </row>
    <row r="202" spans="1:8">
      <c r="A202" s="1" t="str">
        <f>IF(NGUON_NHIEM_VU!A202="","",NGUON_NHIEM_VU!A202)</f>
        <v/>
      </c>
      <c r="B202" s="1" t="str">
        <f>IF(A202="","",NGUON_NHIEM_VU!B202)</f>
        <v/>
      </c>
      <c r="C202" s="1" t="str">
        <f>IF(A202="","",NGUON_NHIEM_VU!C202)</f>
        <v/>
      </c>
      <c r="D202" s="1" t="str">
        <f>IF(A202="","",NGUON_NHIEM_VU!D202)</f>
        <v/>
      </c>
      <c r="E202" s="1" t="str">
        <f>IF(A202="","",NGUON_NHIEM_VU!I202)</f>
        <v/>
      </c>
      <c r="F202" s="1" t="str">
        <f>IF(A202="","",NGUON_NHIEM_VU!J202)</f>
        <v/>
      </c>
      <c r="G202" s="1" t="str">
        <f>IF(A202="","",IF(NGUON_NHIEM_VU!K202="","",NGUON_NHIEM_VU!K202))</f>
        <v/>
      </c>
      <c r="H202" s="1" t="str">
        <f t="shared" si="6"/>
        <v/>
      </c>
    </row>
    <row r="205" spans="1:8" ht="44.1" customHeight="1">
      <c r="A205" s="135" t="s">
        <v>1054</v>
      </c>
      <c r="B205" s="136"/>
      <c r="C205" s="136"/>
      <c r="D205" s="136"/>
      <c r="E205" s="136"/>
      <c r="F205" s="136"/>
      <c r="G205" s="136"/>
      <c r="H205" s="136"/>
    </row>
    <row r="206" spans="1:8">
      <c r="A206" s="55" t="s">
        <v>1090</v>
      </c>
      <c r="B206" s="55" t="s">
        <v>128</v>
      </c>
      <c r="C206" s="55" t="s">
        <v>821</v>
      </c>
      <c r="D206" s="55" t="s">
        <v>138</v>
      </c>
      <c r="E206" s="55" t="s">
        <v>1091</v>
      </c>
      <c r="F206" s="55" t="s">
        <v>1092</v>
      </c>
      <c r="G206" s="55" t="s">
        <v>1093</v>
      </c>
      <c r="H206" s="55" t="s">
        <v>1094</v>
      </c>
    </row>
    <row r="207" spans="1:8" ht="62.1" customHeight="1">
      <c r="A207" s="54" t="s">
        <v>1095</v>
      </c>
      <c r="B207" s="54" t="s">
        <v>1096</v>
      </c>
      <c r="C207" s="54" t="s">
        <v>1097</v>
      </c>
      <c r="D207" s="54" t="s">
        <v>1098</v>
      </c>
      <c r="E207" s="54" t="s">
        <v>1099</v>
      </c>
      <c r="F207" s="54" t="s">
        <v>1100</v>
      </c>
      <c r="G207" s="54" t="s">
        <v>1095</v>
      </c>
      <c r="H207" s="54" t="s">
        <v>1101</v>
      </c>
    </row>
    <row r="208" spans="1:8" ht="62.1" customHeight="1">
      <c r="A208" s="54" t="s">
        <v>1102</v>
      </c>
      <c r="B208" s="54" t="s">
        <v>1103</v>
      </c>
      <c r="C208" s="54" t="s">
        <v>1097</v>
      </c>
      <c r="D208" s="54" t="s">
        <v>1104</v>
      </c>
      <c r="E208" s="54" t="s">
        <v>1099</v>
      </c>
      <c r="F208" s="54" t="s">
        <v>1100</v>
      </c>
      <c r="G208" s="54" t="s">
        <v>1102</v>
      </c>
      <c r="H208" s="54" t="s">
        <v>1105</v>
      </c>
    </row>
    <row r="210" spans="1:8" ht="44.1" customHeight="1">
      <c r="A210" s="135" t="s">
        <v>1106</v>
      </c>
      <c r="B210" s="136"/>
      <c r="C210" s="136"/>
      <c r="D210" s="136"/>
      <c r="E210" s="136"/>
      <c r="F210" s="136"/>
      <c r="G210" s="136"/>
      <c r="H210" s="136"/>
    </row>
    <row r="211" spans="1:8" ht="27.75" customHeight="1">
      <c r="A211" s="57" t="s">
        <v>98</v>
      </c>
      <c r="B211" s="57" t="s">
        <v>99</v>
      </c>
      <c r="C211" s="57" t="s">
        <v>100</v>
      </c>
      <c r="D211" s="57" t="s">
        <v>101</v>
      </c>
      <c r="E211" s="57" t="s">
        <v>102</v>
      </c>
      <c r="F211" s="57" t="s">
        <v>103</v>
      </c>
      <c r="G211" s="57" t="s">
        <v>104</v>
      </c>
    </row>
    <row r="212" spans="1:8" ht="102.95" customHeight="1">
      <c r="A212" s="56" t="s">
        <v>105</v>
      </c>
      <c r="B212" s="56" t="s">
        <v>1090</v>
      </c>
      <c r="C212" s="56" t="s">
        <v>1107</v>
      </c>
      <c r="D212" s="56" t="s">
        <v>1108</v>
      </c>
      <c r="E212" s="56" t="s">
        <v>415</v>
      </c>
      <c r="F212" s="56" t="s">
        <v>1109</v>
      </c>
    </row>
    <row r="213" spans="1:8" ht="102.95" customHeight="1">
      <c r="A213" s="56" t="s">
        <v>111</v>
      </c>
      <c r="B213" s="56" t="s">
        <v>128</v>
      </c>
      <c r="C213" s="56" t="s">
        <v>1110</v>
      </c>
      <c r="D213" s="56" t="s">
        <v>1108</v>
      </c>
      <c r="E213" s="56" t="s">
        <v>415</v>
      </c>
      <c r="F213" s="56" t="s">
        <v>1109</v>
      </c>
    </row>
    <row r="214" spans="1:8" ht="102.95" customHeight="1">
      <c r="A214" s="56" t="s">
        <v>113</v>
      </c>
      <c r="B214" s="56" t="s">
        <v>821</v>
      </c>
      <c r="C214" s="56" t="s">
        <v>1110</v>
      </c>
      <c r="D214" s="56" t="s">
        <v>1108</v>
      </c>
      <c r="E214" s="56" t="s">
        <v>415</v>
      </c>
      <c r="F214" s="56" t="s">
        <v>1109</v>
      </c>
    </row>
    <row r="215" spans="1:8" ht="102.95" customHeight="1">
      <c r="A215" s="56" t="s">
        <v>115</v>
      </c>
      <c r="B215" s="56" t="s">
        <v>138</v>
      </c>
      <c r="C215" s="56" t="s">
        <v>1110</v>
      </c>
      <c r="D215" s="56" t="s">
        <v>1108</v>
      </c>
      <c r="E215" s="56" t="s">
        <v>415</v>
      </c>
      <c r="F215" s="56" t="s">
        <v>1109</v>
      </c>
    </row>
    <row r="216" spans="1:8" ht="102.95" customHeight="1">
      <c r="A216" s="56" t="s">
        <v>144</v>
      </c>
      <c r="B216" s="56" t="s">
        <v>1091</v>
      </c>
      <c r="C216" s="56" t="s">
        <v>1110</v>
      </c>
      <c r="D216" s="56" t="s">
        <v>1108</v>
      </c>
      <c r="E216" s="56" t="s">
        <v>415</v>
      </c>
      <c r="F216" s="56" t="s">
        <v>1109</v>
      </c>
    </row>
    <row r="217" spans="1:8" ht="102.95" customHeight="1">
      <c r="A217" s="56" t="s">
        <v>150</v>
      </c>
      <c r="B217" s="56" t="s">
        <v>1092</v>
      </c>
      <c r="C217" s="56" t="s">
        <v>1110</v>
      </c>
      <c r="D217" s="56" t="s">
        <v>1108</v>
      </c>
      <c r="E217" s="56" t="s">
        <v>415</v>
      </c>
      <c r="F217" s="56" t="s">
        <v>1109</v>
      </c>
    </row>
    <row r="218" spans="1:8" ht="102.95" customHeight="1">
      <c r="A218" s="56" t="s">
        <v>156</v>
      </c>
      <c r="B218" s="56" t="s">
        <v>1093</v>
      </c>
      <c r="C218" s="56" t="s">
        <v>1111</v>
      </c>
      <c r="D218" s="56" t="s">
        <v>1108</v>
      </c>
      <c r="E218" s="56" t="s">
        <v>415</v>
      </c>
      <c r="F218" s="56" t="s">
        <v>1109</v>
      </c>
    </row>
    <row r="219" spans="1:8" ht="102.95" customHeight="1">
      <c r="A219" s="56" t="s">
        <v>200</v>
      </c>
      <c r="B219" s="56" t="s">
        <v>1094</v>
      </c>
      <c r="C219" s="56" t="s">
        <v>1112</v>
      </c>
      <c r="D219" s="56" t="s">
        <v>1108</v>
      </c>
      <c r="E219" s="56" t="s">
        <v>1113</v>
      </c>
      <c r="F219" s="56" t="s">
        <v>1109</v>
      </c>
    </row>
    <row r="220" spans="1:8" ht="42" customHeight="1">
      <c r="A220" s="58" t="s">
        <v>117</v>
      </c>
      <c r="B220" s="58" t="s">
        <v>118</v>
      </c>
    </row>
  </sheetData>
  <mergeCells count="3">
    <mergeCell ref="A210:H210"/>
    <mergeCell ref="A205:H205"/>
    <mergeCell ref="A1:B1"/>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G35"/>
  <sheetViews>
    <sheetView zoomScale="85" zoomScaleNormal="85" workbookViewId="0">
      <pane ySplit="2" topLeftCell="A3" activePane="bottomLeft" state="frozen"/>
      <selection pane="bottomLeft" activeCell="B5" sqref="B5"/>
    </sheetView>
  </sheetViews>
  <sheetFormatPr defaultRowHeight="14.25"/>
  <cols>
    <col min="1" max="1" width="22" customWidth="1"/>
    <col min="2" max="2" width="20.625" customWidth="1"/>
    <col min="3" max="3" width="13.375" customWidth="1"/>
    <col min="4" max="4" width="25.125" customWidth="1"/>
    <col min="5" max="5" width="29.75" customWidth="1"/>
    <col min="6" max="6" width="24.5" customWidth="1"/>
  </cols>
  <sheetData>
    <row r="1" spans="1:6" ht="29.25" customHeight="1">
      <c r="A1" s="29" t="s">
        <v>1114</v>
      </c>
    </row>
    <row r="2" spans="1:6" s="20" customFormat="1" ht="36" customHeight="1">
      <c r="A2" s="5" t="s">
        <v>1115</v>
      </c>
      <c r="B2" s="5" t="s">
        <v>1116</v>
      </c>
      <c r="C2" s="5" t="s">
        <v>1117</v>
      </c>
      <c r="D2" s="5" t="s">
        <v>1118</v>
      </c>
      <c r="E2" s="5" t="s">
        <v>1119</v>
      </c>
      <c r="F2" s="5" t="s">
        <v>1120</v>
      </c>
    </row>
    <row r="3" spans="1:6" s="1" customFormat="1" ht="36" customHeight="1">
      <c r="A3" s="11" t="s">
        <v>1121</v>
      </c>
      <c r="B3" s="11" t="s">
        <v>1122</v>
      </c>
      <c r="C3" s="11" t="s">
        <v>1013</v>
      </c>
      <c r="D3" s="11" t="s">
        <v>1123</v>
      </c>
      <c r="E3" s="11" t="s">
        <v>1124</v>
      </c>
      <c r="F3" s="11" t="s">
        <v>1125</v>
      </c>
    </row>
    <row r="4" spans="1:6" s="1" customFormat="1" ht="36" customHeight="1">
      <c r="A4" s="11" t="s">
        <v>1121</v>
      </c>
      <c r="B4" s="11" t="s">
        <v>1126</v>
      </c>
      <c r="C4" s="11" t="s">
        <v>1127</v>
      </c>
      <c r="D4" s="11" t="s">
        <v>1128</v>
      </c>
      <c r="E4" s="11" t="s">
        <v>1129</v>
      </c>
      <c r="F4" s="11" t="s">
        <v>1130</v>
      </c>
    </row>
    <row r="5" spans="1:6" s="1" customFormat="1" ht="36" customHeight="1">
      <c r="A5" s="11" t="s">
        <v>1131</v>
      </c>
      <c r="B5" s="11" t="s">
        <v>1132</v>
      </c>
      <c r="C5" s="11" t="s">
        <v>1019</v>
      </c>
      <c r="D5" s="11" t="s">
        <v>1133</v>
      </c>
      <c r="E5" s="11" t="s">
        <v>1134</v>
      </c>
      <c r="F5" s="11" t="s">
        <v>1135</v>
      </c>
    </row>
    <row r="6" spans="1:6" s="1" customFormat="1" ht="36" customHeight="1">
      <c r="A6" s="11" t="s">
        <v>1136</v>
      </c>
      <c r="B6" s="11" t="s">
        <v>1137</v>
      </c>
      <c r="C6" s="11" t="s">
        <v>1138</v>
      </c>
      <c r="D6" s="11" t="s">
        <v>1139</v>
      </c>
      <c r="E6" s="11" t="s">
        <v>1140</v>
      </c>
      <c r="F6" s="11" t="s">
        <v>1141</v>
      </c>
    </row>
    <row r="7" spans="1:6" s="1" customFormat="1" ht="36" customHeight="1">
      <c r="A7" s="11" t="s">
        <v>1142</v>
      </c>
      <c r="B7" s="11" t="s">
        <v>1143</v>
      </c>
      <c r="C7" s="11" t="s">
        <v>1144</v>
      </c>
      <c r="D7" s="11" t="s">
        <v>1145</v>
      </c>
      <c r="E7" s="11" t="s">
        <v>1146</v>
      </c>
      <c r="F7" s="11" t="s">
        <v>1147</v>
      </c>
    </row>
    <row r="8" spans="1:6" s="1" customFormat="1" ht="54" customHeight="1">
      <c r="A8" s="11" t="s">
        <v>1142</v>
      </c>
      <c r="B8" s="11" t="s">
        <v>1148</v>
      </c>
      <c r="C8" s="11" t="s">
        <v>1144</v>
      </c>
      <c r="D8" s="11" t="s">
        <v>1149</v>
      </c>
      <c r="E8" s="11" t="s">
        <v>1150</v>
      </c>
      <c r="F8" s="11" t="s">
        <v>1151</v>
      </c>
    </row>
    <row r="9" spans="1:6" s="1" customFormat="1" ht="36" customHeight="1">
      <c r="A9" s="11" t="s">
        <v>1152</v>
      </c>
      <c r="B9" s="11" t="s">
        <v>1153</v>
      </c>
      <c r="C9" s="11" t="s">
        <v>1154</v>
      </c>
      <c r="D9" s="11" t="s">
        <v>1155</v>
      </c>
      <c r="E9" s="11" t="s">
        <v>1156</v>
      </c>
      <c r="F9" s="11" t="s">
        <v>1157</v>
      </c>
    </row>
    <row r="10" spans="1:6" s="1" customFormat="1" ht="36" customHeight="1">
      <c r="A10" s="11" t="s">
        <v>1158</v>
      </c>
      <c r="B10" s="11" t="s">
        <v>1159</v>
      </c>
      <c r="C10" s="11" t="s">
        <v>1017</v>
      </c>
      <c r="D10" s="11" t="s">
        <v>1160</v>
      </c>
      <c r="E10" s="11" t="s">
        <v>1161</v>
      </c>
      <c r="F10" s="11" t="s">
        <v>1162</v>
      </c>
    </row>
    <row r="11" spans="1:6" s="1" customFormat="1" ht="36" customHeight="1">
      <c r="A11" s="11" t="s">
        <v>1158</v>
      </c>
      <c r="B11" s="11" t="s">
        <v>1163</v>
      </c>
      <c r="C11" s="11" t="s">
        <v>1164</v>
      </c>
      <c r="D11" s="11" t="s">
        <v>1165</v>
      </c>
      <c r="E11" s="11" t="s">
        <v>1166</v>
      </c>
      <c r="F11" s="11" t="s">
        <v>1162</v>
      </c>
    </row>
    <row r="12" spans="1:6" s="1" customFormat="1" ht="36" customHeight="1">
      <c r="A12" s="11" t="s">
        <v>1158</v>
      </c>
      <c r="B12" s="11" t="s">
        <v>1167</v>
      </c>
      <c r="C12" s="11" t="s">
        <v>1168</v>
      </c>
      <c r="D12" s="11" t="s">
        <v>1169</v>
      </c>
      <c r="E12" s="11" t="s">
        <v>1170</v>
      </c>
      <c r="F12" s="11" t="s">
        <v>1171</v>
      </c>
    </row>
    <row r="13" spans="1:6" s="1" customFormat="1" ht="72" customHeight="1">
      <c r="A13" s="11" t="s">
        <v>1158</v>
      </c>
      <c r="B13" s="11" t="s">
        <v>1172</v>
      </c>
      <c r="C13" s="11" t="s">
        <v>1173</v>
      </c>
      <c r="D13" s="11" t="s">
        <v>1174</v>
      </c>
      <c r="E13" s="11" t="s">
        <v>1175</v>
      </c>
      <c r="F13" s="11" t="s">
        <v>1176</v>
      </c>
    </row>
    <row r="14" spans="1:6" s="1" customFormat="1" ht="36" customHeight="1">
      <c r="A14" s="11" t="s">
        <v>1158</v>
      </c>
      <c r="B14" s="11" t="s">
        <v>1177</v>
      </c>
      <c r="C14" s="11" t="s">
        <v>1020</v>
      </c>
      <c r="D14" s="11" t="s">
        <v>1178</v>
      </c>
      <c r="E14" s="11" t="s">
        <v>1179</v>
      </c>
      <c r="F14" s="11" t="s">
        <v>1135</v>
      </c>
    </row>
    <row r="15" spans="1:6" s="1" customFormat="1" ht="72" customHeight="1">
      <c r="A15" s="11" t="s">
        <v>1158</v>
      </c>
      <c r="B15" s="11" t="s">
        <v>1180</v>
      </c>
      <c r="C15" s="11" t="s">
        <v>1022</v>
      </c>
      <c r="D15" s="11" t="s">
        <v>1181</v>
      </c>
      <c r="E15" s="11" t="s">
        <v>1182</v>
      </c>
      <c r="F15" s="11" t="s">
        <v>1141</v>
      </c>
    </row>
    <row r="16" spans="1:6" s="1" customFormat="1" ht="36" customHeight="1">
      <c r="A16" s="11" t="s">
        <v>387</v>
      </c>
      <c r="B16" s="11" t="s">
        <v>1183</v>
      </c>
      <c r="C16" s="11" t="s">
        <v>1184</v>
      </c>
      <c r="D16" s="11" t="s">
        <v>1185</v>
      </c>
      <c r="E16" s="11" t="s">
        <v>1186</v>
      </c>
      <c r="F16" s="11" t="s">
        <v>1187</v>
      </c>
    </row>
    <row r="17" spans="1:7" ht="56.25">
      <c r="A17" s="128" t="s">
        <v>1188</v>
      </c>
      <c r="B17" s="128" t="s">
        <v>1189</v>
      </c>
      <c r="C17" s="128" t="s">
        <v>33</v>
      </c>
      <c r="D17" s="128" t="s">
        <v>1190</v>
      </c>
      <c r="E17" s="128" t="s">
        <v>1191</v>
      </c>
      <c r="F17" s="128" t="s">
        <v>1192</v>
      </c>
    </row>
    <row r="18" spans="1:7" ht="56.25">
      <c r="A18" s="128" t="s">
        <v>1193</v>
      </c>
      <c r="B18" s="128" t="s">
        <v>1194</v>
      </c>
      <c r="C18" s="128" t="s">
        <v>1195</v>
      </c>
      <c r="D18" s="128" t="s">
        <v>1196</v>
      </c>
      <c r="E18" s="128" t="s">
        <v>1197</v>
      </c>
      <c r="F18" s="128" t="s">
        <v>1198</v>
      </c>
    </row>
    <row r="19" spans="1:7" ht="56.25">
      <c r="A19" s="128" t="s">
        <v>491</v>
      </c>
      <c r="B19" s="128" t="s">
        <v>1199</v>
      </c>
      <c r="C19" s="128" t="s">
        <v>1200</v>
      </c>
      <c r="D19" s="128" t="s">
        <v>1201</v>
      </c>
      <c r="E19" s="128" t="s">
        <v>1202</v>
      </c>
      <c r="F19" s="128" t="s">
        <v>1171</v>
      </c>
    </row>
    <row r="22" spans="1:7" ht="44.1" customHeight="1">
      <c r="A22" s="135" t="s">
        <v>1054</v>
      </c>
      <c r="B22" s="136"/>
      <c r="C22" s="136"/>
      <c r="D22" s="136"/>
      <c r="E22" s="136"/>
      <c r="F22" s="136"/>
      <c r="G22" s="136"/>
    </row>
    <row r="23" spans="1:7" ht="27.75" customHeight="1">
      <c r="A23" s="55" t="s">
        <v>1115</v>
      </c>
      <c r="B23" s="55" t="s">
        <v>1116</v>
      </c>
      <c r="C23" s="55" t="s">
        <v>1117</v>
      </c>
      <c r="D23" s="55" t="s">
        <v>1118</v>
      </c>
      <c r="E23" s="55" t="s">
        <v>1119</v>
      </c>
      <c r="F23" s="55" t="s">
        <v>1120</v>
      </c>
    </row>
    <row r="24" spans="1:7" ht="62.1" customHeight="1">
      <c r="A24" s="54" t="s">
        <v>1203</v>
      </c>
      <c r="B24" s="54" t="s">
        <v>1204</v>
      </c>
      <c r="C24" s="54" t="s">
        <v>1013</v>
      </c>
      <c r="D24" s="54" t="s">
        <v>1205</v>
      </c>
      <c r="E24" s="54" t="s">
        <v>1206</v>
      </c>
      <c r="F24" s="54" t="s">
        <v>1207</v>
      </c>
    </row>
    <row r="25" spans="1:7" ht="62.1" customHeight="1">
      <c r="A25" s="54" t="s">
        <v>1208</v>
      </c>
      <c r="B25" s="54" t="s">
        <v>1209</v>
      </c>
      <c r="C25" s="54" t="s">
        <v>1019</v>
      </c>
      <c r="D25" s="54" t="s">
        <v>1210</v>
      </c>
      <c r="E25" s="54" t="s">
        <v>1211</v>
      </c>
      <c r="F25" s="54" t="s">
        <v>1212</v>
      </c>
    </row>
    <row r="27" spans="1:7" ht="44.1" customHeight="1">
      <c r="A27" s="135" t="s">
        <v>1213</v>
      </c>
      <c r="B27" s="136"/>
      <c r="C27" s="136"/>
      <c r="D27" s="136"/>
      <c r="E27" s="136"/>
      <c r="F27" s="136"/>
      <c r="G27" s="136"/>
    </row>
    <row r="28" spans="1:7" ht="41.45" customHeight="1">
      <c r="A28" s="57" t="s">
        <v>98</v>
      </c>
      <c r="B28" s="57" t="s">
        <v>99</v>
      </c>
      <c r="C28" s="57" t="s">
        <v>100</v>
      </c>
      <c r="D28" s="57" t="s">
        <v>101</v>
      </c>
      <c r="E28" s="57" t="s">
        <v>102</v>
      </c>
      <c r="F28" s="57" t="s">
        <v>103</v>
      </c>
      <c r="G28" s="57" t="s">
        <v>104</v>
      </c>
    </row>
    <row r="29" spans="1:7" ht="102.95" customHeight="1">
      <c r="A29" s="56" t="s">
        <v>105</v>
      </c>
      <c r="B29" s="56" t="s">
        <v>1115</v>
      </c>
      <c r="C29" s="56" t="s">
        <v>1214</v>
      </c>
      <c r="D29" s="56" t="s">
        <v>1215</v>
      </c>
      <c r="E29" s="56" t="s">
        <v>109</v>
      </c>
      <c r="F29" s="56" t="s">
        <v>110</v>
      </c>
    </row>
    <row r="30" spans="1:7" ht="102.95" customHeight="1">
      <c r="A30" s="56" t="s">
        <v>111</v>
      </c>
      <c r="B30" s="56" t="s">
        <v>1116</v>
      </c>
      <c r="C30" s="56" t="s">
        <v>1216</v>
      </c>
      <c r="D30" s="56" t="s">
        <v>1215</v>
      </c>
      <c r="E30" s="56" t="s">
        <v>109</v>
      </c>
      <c r="F30" s="56" t="s">
        <v>110</v>
      </c>
    </row>
    <row r="31" spans="1:7" ht="102.95" customHeight="1">
      <c r="A31" s="56" t="s">
        <v>113</v>
      </c>
      <c r="B31" s="56" t="s">
        <v>1117</v>
      </c>
      <c r="C31" s="56" t="s">
        <v>1217</v>
      </c>
      <c r="D31" s="56" t="s">
        <v>1215</v>
      </c>
      <c r="E31" s="56" t="s">
        <v>109</v>
      </c>
      <c r="F31" s="56" t="s">
        <v>110</v>
      </c>
    </row>
    <row r="32" spans="1:7" ht="102.95" customHeight="1">
      <c r="A32" s="56" t="s">
        <v>115</v>
      </c>
      <c r="B32" s="56" t="s">
        <v>1118</v>
      </c>
      <c r="C32" s="56" t="s">
        <v>1218</v>
      </c>
      <c r="D32" s="56" t="s">
        <v>1215</v>
      </c>
      <c r="E32" s="56" t="s">
        <v>109</v>
      </c>
      <c r="F32" s="56" t="s">
        <v>110</v>
      </c>
    </row>
    <row r="33" spans="1:6" ht="102.95" customHeight="1">
      <c r="A33" s="56" t="s">
        <v>144</v>
      </c>
      <c r="B33" s="56" t="s">
        <v>1119</v>
      </c>
      <c r="C33" s="56" t="s">
        <v>1219</v>
      </c>
      <c r="D33" s="56" t="s">
        <v>1215</v>
      </c>
      <c r="E33" s="56" t="s">
        <v>109</v>
      </c>
      <c r="F33" s="56" t="s">
        <v>110</v>
      </c>
    </row>
    <row r="34" spans="1:6" ht="102.95" customHeight="1">
      <c r="A34" s="56" t="s">
        <v>150</v>
      </c>
      <c r="B34" s="56" t="s">
        <v>1120</v>
      </c>
      <c r="C34" s="56" t="s">
        <v>1220</v>
      </c>
      <c r="D34" s="56" t="s">
        <v>1215</v>
      </c>
      <c r="E34" s="56" t="s">
        <v>109</v>
      </c>
      <c r="F34" s="56" t="s">
        <v>110</v>
      </c>
    </row>
    <row r="35" spans="1:6" ht="42" customHeight="1">
      <c r="A35" s="58" t="s">
        <v>117</v>
      </c>
      <c r="B35" s="58" t="s">
        <v>118</v>
      </c>
    </row>
  </sheetData>
  <mergeCells count="2">
    <mergeCell ref="A27:G27"/>
    <mergeCell ref="A22:G22"/>
  </mergeCells>
  <pageMargins left="0.7" right="0.7" top="0.75" bottom="0.75" header="0.3" footer="0.3"/>
  <pageSetup paperSize="9" scale="8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G24"/>
  <sheetViews>
    <sheetView zoomScale="70" zoomScaleNormal="70" workbookViewId="0">
      <pane ySplit="2" topLeftCell="A3" activePane="bottomLeft" state="frozen"/>
      <selection pane="bottomLeft" activeCell="B4" sqref="B4"/>
    </sheetView>
  </sheetViews>
  <sheetFormatPr defaultRowHeight="14.25"/>
  <cols>
    <col min="1" max="1" width="13" customWidth="1"/>
    <col min="2" max="2" width="50" customWidth="1"/>
    <col min="3" max="3" width="53" customWidth="1"/>
    <col min="4" max="4" width="47" customWidth="1"/>
  </cols>
  <sheetData>
    <row r="1" spans="1:7" ht="29.25" customHeight="1">
      <c r="B1" s="32" t="s">
        <v>1221</v>
      </c>
    </row>
    <row r="2" spans="1:7" ht="30.95" customHeight="1">
      <c r="A2" s="26" t="s">
        <v>1222</v>
      </c>
      <c r="B2" s="26" t="s">
        <v>1223</v>
      </c>
      <c r="C2" s="26" t="s">
        <v>1224</v>
      </c>
      <c r="D2" s="26" t="s">
        <v>1225</v>
      </c>
    </row>
    <row r="3" spans="1:7" ht="42.95" customHeight="1">
      <c r="A3" s="31" t="s">
        <v>247</v>
      </c>
      <c r="B3" s="31" t="s">
        <v>1226</v>
      </c>
      <c r="C3" s="31" t="s">
        <v>1227</v>
      </c>
      <c r="D3" s="31" t="s">
        <v>1228</v>
      </c>
    </row>
    <row r="4" spans="1:7" ht="42.95" customHeight="1">
      <c r="A4" s="31" t="s">
        <v>1229</v>
      </c>
      <c r="B4" s="31" t="s">
        <v>1230</v>
      </c>
      <c r="C4" s="31" t="s">
        <v>1231</v>
      </c>
      <c r="D4" s="31" t="s">
        <v>1228</v>
      </c>
    </row>
    <row r="5" spans="1:7" ht="42.95" customHeight="1">
      <c r="A5" s="31" t="s">
        <v>1232</v>
      </c>
      <c r="B5" s="31" t="s">
        <v>1233</v>
      </c>
      <c r="C5" s="31" t="s">
        <v>1234</v>
      </c>
      <c r="D5" s="31" t="s">
        <v>1228</v>
      </c>
    </row>
    <row r="6" spans="1:7" ht="42.95" customHeight="1">
      <c r="A6" s="31" t="s">
        <v>1235</v>
      </c>
      <c r="B6" s="31" t="s">
        <v>1236</v>
      </c>
      <c r="C6" s="31" t="s">
        <v>1237</v>
      </c>
      <c r="D6" s="31" t="s">
        <v>1228</v>
      </c>
    </row>
    <row r="7" spans="1:7" ht="42.95" customHeight="1">
      <c r="A7" s="31" t="s">
        <v>1238</v>
      </c>
      <c r="B7" s="31" t="s">
        <v>1239</v>
      </c>
      <c r="C7" s="31" t="s">
        <v>1240</v>
      </c>
      <c r="D7" s="31" t="s">
        <v>1228</v>
      </c>
    </row>
    <row r="8" spans="1:7" ht="42.95" customHeight="1">
      <c r="A8" s="130" t="s">
        <v>1241</v>
      </c>
      <c r="B8" s="130" t="s">
        <v>1242</v>
      </c>
      <c r="C8" s="130" t="s">
        <v>1243</v>
      </c>
      <c r="D8" s="130" t="s">
        <v>1228</v>
      </c>
    </row>
    <row r="9" spans="1:7" ht="18" customHeight="1">
      <c r="A9" s="129"/>
      <c r="B9" s="129"/>
      <c r="C9" s="129"/>
      <c r="D9" s="129"/>
    </row>
    <row r="10" spans="1:7" ht="36" customHeight="1">
      <c r="A10" s="129" t="s">
        <v>1244</v>
      </c>
      <c r="B10" s="129" t="s">
        <v>1245</v>
      </c>
      <c r="C10" s="129" t="s">
        <v>1246</v>
      </c>
      <c r="D10" s="129" t="s">
        <v>1247</v>
      </c>
    </row>
    <row r="13" spans="1:7" ht="44.1" customHeight="1">
      <c r="A13" s="135" t="s">
        <v>1054</v>
      </c>
      <c r="B13" s="136"/>
      <c r="C13" s="136"/>
      <c r="D13" s="136"/>
      <c r="E13" s="136"/>
      <c r="F13" s="136"/>
      <c r="G13" s="136"/>
    </row>
    <row r="14" spans="1:7">
      <c r="A14" s="55" t="s">
        <v>1222</v>
      </c>
      <c r="B14" s="55" t="s">
        <v>1223</v>
      </c>
      <c r="C14" s="55" t="s">
        <v>1224</v>
      </c>
      <c r="D14" s="55" t="s">
        <v>1225</v>
      </c>
    </row>
    <row r="15" spans="1:7" ht="62.1" customHeight="1">
      <c r="A15" s="54" t="s">
        <v>1229</v>
      </c>
      <c r="B15" s="54" t="s">
        <v>1248</v>
      </c>
      <c r="C15" s="54" t="s">
        <v>1249</v>
      </c>
      <c r="D15" s="54" t="s">
        <v>1250</v>
      </c>
    </row>
    <row r="16" spans="1:7" ht="62.1" customHeight="1">
      <c r="A16" s="54" t="s">
        <v>1232</v>
      </c>
      <c r="B16" s="54" t="s">
        <v>1251</v>
      </c>
      <c r="C16" s="54" t="s">
        <v>1252</v>
      </c>
      <c r="D16" s="54" t="s">
        <v>1253</v>
      </c>
    </row>
    <row r="18" spans="1:7" ht="44.1" customHeight="1">
      <c r="A18" s="135" t="s">
        <v>1254</v>
      </c>
      <c r="B18" s="136"/>
      <c r="C18" s="136"/>
      <c r="D18" s="136"/>
      <c r="E18" s="136"/>
      <c r="F18" s="136"/>
      <c r="G18" s="136"/>
    </row>
    <row r="19" spans="1:7" ht="41.45" customHeight="1">
      <c r="A19" s="57" t="s">
        <v>98</v>
      </c>
      <c r="B19" s="57" t="s">
        <v>99</v>
      </c>
      <c r="C19" s="57" t="s">
        <v>100</v>
      </c>
      <c r="D19" s="57" t="s">
        <v>101</v>
      </c>
      <c r="E19" s="57" t="s">
        <v>102</v>
      </c>
      <c r="F19" s="57" t="s">
        <v>103</v>
      </c>
      <c r="G19" s="57" t="s">
        <v>104</v>
      </c>
    </row>
    <row r="20" spans="1:7" ht="102.95" customHeight="1">
      <c r="A20" s="56" t="s">
        <v>105</v>
      </c>
      <c r="B20" s="56" t="s">
        <v>1222</v>
      </c>
      <c r="C20" s="56" t="s">
        <v>1255</v>
      </c>
      <c r="D20" s="56" t="s">
        <v>1256</v>
      </c>
      <c r="E20" s="56" t="s">
        <v>1257</v>
      </c>
      <c r="F20" s="56" t="s">
        <v>776</v>
      </c>
      <c r="G20" s="56" t="s">
        <v>1258</v>
      </c>
    </row>
    <row r="21" spans="1:7" ht="102.95" customHeight="1">
      <c r="A21" s="56" t="s">
        <v>111</v>
      </c>
      <c r="B21" s="56" t="s">
        <v>1223</v>
      </c>
      <c r="C21" s="56" t="s">
        <v>1259</v>
      </c>
      <c r="D21" s="56" t="s">
        <v>1260</v>
      </c>
      <c r="E21" s="56" t="s">
        <v>1261</v>
      </c>
      <c r="F21" s="56" t="s">
        <v>776</v>
      </c>
      <c r="G21" s="56" t="s">
        <v>1262</v>
      </c>
    </row>
    <row r="22" spans="1:7" ht="102.95" customHeight="1">
      <c r="A22" s="56" t="s">
        <v>113</v>
      </c>
      <c r="B22" s="56" t="s">
        <v>1224</v>
      </c>
      <c r="C22" s="56" t="s">
        <v>1263</v>
      </c>
      <c r="D22" s="56" t="s">
        <v>1264</v>
      </c>
      <c r="E22" s="56" t="s">
        <v>1265</v>
      </c>
      <c r="F22" s="56" t="s">
        <v>776</v>
      </c>
      <c r="G22" s="56" t="s">
        <v>1266</v>
      </c>
    </row>
    <row r="23" spans="1:7" ht="102.95" customHeight="1">
      <c r="A23" s="56" t="s">
        <v>115</v>
      </c>
      <c r="B23" s="56" t="s">
        <v>1225</v>
      </c>
      <c r="C23" s="56" t="s">
        <v>1267</v>
      </c>
      <c r="D23" s="56" t="s">
        <v>1268</v>
      </c>
      <c r="E23" s="56" t="s">
        <v>1269</v>
      </c>
      <c r="F23" s="56" t="s">
        <v>776</v>
      </c>
      <c r="G23" s="56" t="s">
        <v>1270</v>
      </c>
    </row>
    <row r="24" spans="1:7" ht="42" customHeight="1">
      <c r="A24" s="58" t="s">
        <v>117</v>
      </c>
      <c r="B24" s="58" t="s">
        <v>118</v>
      </c>
    </row>
  </sheetData>
  <mergeCells count="2">
    <mergeCell ref="A13:G13"/>
    <mergeCell ref="A18:G18"/>
  </mergeCells>
  <pageMargins left="0.7" right="0.7" top="0.75" bottom="0.75" header="0.3" footer="0.3"/>
  <pageSetup paperSize="9" scale="74"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G24"/>
  <sheetViews>
    <sheetView zoomScale="70" zoomScaleNormal="70" workbookViewId="0">
      <selection activeCell="B3" sqref="B3"/>
    </sheetView>
  </sheetViews>
  <sheetFormatPr defaultRowHeight="14.25"/>
  <cols>
    <col min="1" max="1" width="21" customWidth="1"/>
    <col min="2" max="2" width="67" customWidth="1"/>
    <col min="3" max="3" width="47" customWidth="1"/>
    <col min="4" max="4" width="48" customWidth="1"/>
  </cols>
  <sheetData>
    <row r="1" spans="1:7" s="38" customFormat="1" ht="37.5">
      <c r="A1" s="37" t="s">
        <v>1271</v>
      </c>
      <c r="B1" s="37" t="s">
        <v>1272</v>
      </c>
      <c r="C1" s="37" t="s">
        <v>1273</v>
      </c>
      <c r="D1" s="37" t="s">
        <v>1274</v>
      </c>
    </row>
    <row r="2" spans="1:7" s="35" customFormat="1" ht="37.5">
      <c r="A2" s="36" t="s">
        <v>1275</v>
      </c>
      <c r="B2" s="36" t="s">
        <v>1276</v>
      </c>
      <c r="C2" s="36" t="s">
        <v>1277</v>
      </c>
      <c r="D2" s="36" t="s">
        <v>1278</v>
      </c>
    </row>
    <row r="3" spans="1:7" s="35" customFormat="1" ht="37.5">
      <c r="A3" s="36" t="s">
        <v>1279</v>
      </c>
      <c r="B3" s="36" t="s">
        <v>1280</v>
      </c>
      <c r="C3" s="36" t="s">
        <v>1281</v>
      </c>
      <c r="D3" s="36" t="s">
        <v>1282</v>
      </c>
    </row>
    <row r="4" spans="1:7" s="35" customFormat="1" ht="37.5">
      <c r="A4" s="36" t="s">
        <v>1283</v>
      </c>
      <c r="B4" s="36" t="s">
        <v>1284</v>
      </c>
      <c r="C4" s="36" t="s">
        <v>1285</v>
      </c>
      <c r="D4" s="36" t="s">
        <v>1286</v>
      </c>
    </row>
    <row r="5" spans="1:7" s="35" customFormat="1" ht="37.5">
      <c r="A5" s="36" t="s">
        <v>163</v>
      </c>
      <c r="B5" s="36" t="s">
        <v>1287</v>
      </c>
      <c r="C5" s="36" t="s">
        <v>1288</v>
      </c>
      <c r="D5" s="36" t="s">
        <v>1289</v>
      </c>
    </row>
    <row r="6" spans="1:7" s="35" customFormat="1" ht="37.5">
      <c r="A6" s="36" t="s">
        <v>173</v>
      </c>
      <c r="B6" s="36" t="s">
        <v>1290</v>
      </c>
      <c r="C6" s="36" t="s">
        <v>1291</v>
      </c>
      <c r="D6" s="36" t="s">
        <v>1292</v>
      </c>
    </row>
    <row r="7" spans="1:7" s="35" customFormat="1" ht="37.5">
      <c r="A7" s="36" t="s">
        <v>1293</v>
      </c>
      <c r="B7" s="36" t="s">
        <v>1294</v>
      </c>
      <c r="C7" s="36" t="s">
        <v>1295</v>
      </c>
      <c r="D7" s="36" t="s">
        <v>1296</v>
      </c>
    </row>
    <row r="8" spans="1:7" s="35" customFormat="1" ht="18.75">
      <c r="A8" s="36" t="s">
        <v>607</v>
      </c>
      <c r="B8" s="36" t="s">
        <v>1297</v>
      </c>
      <c r="C8" s="36" t="s">
        <v>1298</v>
      </c>
      <c r="D8" s="36" t="s">
        <v>1299</v>
      </c>
    </row>
    <row r="9" spans="1:7" s="35" customFormat="1" ht="37.5">
      <c r="A9" s="36" t="s">
        <v>1300</v>
      </c>
      <c r="B9" s="36" t="s">
        <v>1301</v>
      </c>
      <c r="C9" s="36" t="s">
        <v>1302</v>
      </c>
      <c r="D9" s="36" t="s">
        <v>1303</v>
      </c>
    </row>
    <row r="10" spans="1:7" s="35" customFormat="1" ht="37.5">
      <c r="A10" s="36" t="s">
        <v>1304</v>
      </c>
      <c r="B10" s="36" t="s">
        <v>1305</v>
      </c>
      <c r="C10" s="36" t="s">
        <v>1306</v>
      </c>
      <c r="D10" s="36" t="s">
        <v>1307</v>
      </c>
    </row>
    <row r="13" spans="1:7" ht="11.85" customHeight="1">
      <c r="A13" s="135" t="s">
        <v>1054</v>
      </c>
      <c r="B13" s="136"/>
      <c r="C13" s="136"/>
      <c r="D13" s="136"/>
      <c r="E13" s="136"/>
      <c r="F13" s="136"/>
      <c r="G13" s="136"/>
    </row>
    <row r="14" spans="1:7">
      <c r="A14" s="55" t="s">
        <v>1271</v>
      </c>
      <c r="B14" s="55" t="s">
        <v>1272</v>
      </c>
      <c r="C14" s="55" t="s">
        <v>1273</v>
      </c>
      <c r="D14" s="55" t="s">
        <v>1274</v>
      </c>
    </row>
    <row r="15" spans="1:7" ht="16.7" customHeight="1">
      <c r="A15" s="54" t="s">
        <v>1308</v>
      </c>
      <c r="B15" s="54" t="s">
        <v>1309</v>
      </c>
      <c r="C15" s="54" t="s">
        <v>1095</v>
      </c>
      <c r="D15" s="54" t="s">
        <v>1310</v>
      </c>
    </row>
    <row r="16" spans="1:7" ht="16.7" customHeight="1">
      <c r="A16" s="54" t="s">
        <v>1311</v>
      </c>
      <c r="B16" s="54" t="s">
        <v>1312</v>
      </c>
      <c r="C16" s="54" t="s">
        <v>1313</v>
      </c>
      <c r="D16" s="54" t="s">
        <v>1210</v>
      </c>
    </row>
    <row r="18" spans="1:7" ht="11.85" customHeight="1">
      <c r="A18" s="135" t="s">
        <v>1314</v>
      </c>
      <c r="B18" s="136"/>
      <c r="C18" s="136"/>
      <c r="D18" s="136"/>
      <c r="E18" s="136"/>
      <c r="F18" s="136"/>
      <c r="G18" s="136"/>
    </row>
    <row r="19" spans="1:7" ht="11.1" customHeight="1">
      <c r="A19" s="57" t="s">
        <v>98</v>
      </c>
      <c r="B19" s="57" t="s">
        <v>99</v>
      </c>
      <c r="C19" s="57" t="s">
        <v>100</v>
      </c>
      <c r="D19" s="57" t="s">
        <v>101</v>
      </c>
      <c r="E19" s="57" t="s">
        <v>102</v>
      </c>
      <c r="F19" s="57" t="s">
        <v>103</v>
      </c>
      <c r="G19" s="57" t="s">
        <v>104</v>
      </c>
    </row>
    <row r="20" spans="1:7" ht="27.4" customHeight="1">
      <c r="A20" s="56" t="s">
        <v>105</v>
      </c>
      <c r="B20" s="56" t="s">
        <v>1271</v>
      </c>
      <c r="C20" s="56" t="s">
        <v>1315</v>
      </c>
      <c r="D20" s="56" t="s">
        <v>811</v>
      </c>
      <c r="E20" s="56" t="s">
        <v>812</v>
      </c>
      <c r="F20" s="56" t="s">
        <v>1316</v>
      </c>
      <c r="G20" s="56" t="s">
        <v>813</v>
      </c>
    </row>
    <row r="21" spans="1:7" ht="27.4" customHeight="1">
      <c r="A21" s="56" t="s">
        <v>111</v>
      </c>
      <c r="B21" s="56" t="s">
        <v>1272</v>
      </c>
      <c r="C21" s="56" t="s">
        <v>1317</v>
      </c>
      <c r="D21" s="56" t="s">
        <v>811</v>
      </c>
      <c r="E21" s="56" t="s">
        <v>812</v>
      </c>
      <c r="F21" s="56" t="s">
        <v>1316</v>
      </c>
      <c r="G21" s="56" t="s">
        <v>813</v>
      </c>
    </row>
    <row r="22" spans="1:7" ht="27.4" customHeight="1">
      <c r="A22" s="56" t="s">
        <v>113</v>
      </c>
      <c r="B22" s="56" t="s">
        <v>1273</v>
      </c>
      <c r="C22" s="56" t="s">
        <v>1318</v>
      </c>
      <c r="D22" s="56" t="s">
        <v>811</v>
      </c>
      <c r="E22" s="56" t="s">
        <v>812</v>
      </c>
      <c r="F22" s="56" t="s">
        <v>1316</v>
      </c>
      <c r="G22" s="56" t="s">
        <v>813</v>
      </c>
    </row>
    <row r="23" spans="1:7" ht="27.4" customHeight="1">
      <c r="A23" s="56" t="s">
        <v>115</v>
      </c>
      <c r="B23" s="56" t="s">
        <v>1274</v>
      </c>
      <c r="C23" s="56" t="s">
        <v>1319</v>
      </c>
      <c r="D23" s="56" t="s">
        <v>811</v>
      </c>
      <c r="E23" s="56" t="s">
        <v>812</v>
      </c>
      <c r="F23" s="56" t="s">
        <v>1316</v>
      </c>
      <c r="G23" s="56" t="s">
        <v>813</v>
      </c>
    </row>
    <row r="24" spans="1:7" ht="11.25" customHeight="1">
      <c r="A24" s="58" t="s">
        <v>117</v>
      </c>
      <c r="B24" s="58" t="s">
        <v>118</v>
      </c>
    </row>
  </sheetData>
  <mergeCells count="2">
    <mergeCell ref="A13:G13"/>
    <mergeCell ref="A18:G18"/>
  </mergeCells>
  <pageMargins left="0.7" right="0.7" top="0.75" bottom="0.75" header="0.3" footer="0.3"/>
  <pageSetup paperSize="9" scale="66"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26"/>
  <sheetViews>
    <sheetView zoomScale="70" zoomScaleNormal="70" workbookViewId="0">
      <selection activeCell="D12" sqref="D12"/>
    </sheetView>
  </sheetViews>
  <sheetFormatPr defaultRowHeight="14.25"/>
  <cols>
    <col min="1" max="1" width="12.25" customWidth="1"/>
    <col min="2" max="2" width="24" customWidth="1"/>
    <col min="3" max="3" width="64" customWidth="1"/>
    <col min="4" max="4" width="70" customWidth="1"/>
  </cols>
  <sheetData>
    <row r="1" spans="1:7" s="134" customFormat="1" ht="18.75">
      <c r="A1" s="133" t="s">
        <v>1024</v>
      </c>
      <c r="B1" s="133" t="s">
        <v>1320</v>
      </c>
      <c r="C1" s="133" t="s">
        <v>1321</v>
      </c>
      <c r="D1" s="133" t="s">
        <v>1322</v>
      </c>
    </row>
    <row r="2" spans="1:7" ht="18.75">
      <c r="A2" s="131" t="s">
        <v>106</v>
      </c>
      <c r="B2" s="131" t="s">
        <v>1013</v>
      </c>
      <c r="C2" s="131" t="s">
        <v>1323</v>
      </c>
      <c r="D2" s="131" t="s">
        <v>1324</v>
      </c>
    </row>
    <row r="3" spans="1:7" ht="18.75">
      <c r="A3" s="131" t="s">
        <v>1325</v>
      </c>
      <c r="B3" s="131" t="s">
        <v>1015</v>
      </c>
      <c r="C3" s="131" t="s">
        <v>1326</v>
      </c>
      <c r="D3" s="131" t="s">
        <v>1327</v>
      </c>
    </row>
    <row r="4" spans="1:7" ht="37.5">
      <c r="A4" s="131" t="s">
        <v>1328</v>
      </c>
      <c r="B4" s="131" t="s">
        <v>1017</v>
      </c>
      <c r="C4" s="131" t="s">
        <v>1329</v>
      </c>
      <c r="D4" s="131" t="s">
        <v>1330</v>
      </c>
    </row>
    <row r="5" spans="1:7" ht="37.5">
      <c r="A5" s="131" t="s">
        <v>1331</v>
      </c>
      <c r="B5" s="131" t="s">
        <v>1332</v>
      </c>
      <c r="C5" s="131" t="s">
        <v>1333</v>
      </c>
      <c r="D5" s="131" t="s">
        <v>1334</v>
      </c>
    </row>
    <row r="6" spans="1:7" ht="37.5">
      <c r="A6" s="131" t="s">
        <v>1335</v>
      </c>
      <c r="B6" s="131" t="s">
        <v>1336</v>
      </c>
      <c r="C6" s="131" t="s">
        <v>1337</v>
      </c>
      <c r="D6" s="131" t="s">
        <v>1338</v>
      </c>
    </row>
    <row r="7" spans="1:7" ht="37.5">
      <c r="A7" s="131" t="s">
        <v>1339</v>
      </c>
      <c r="B7" s="131" t="s">
        <v>1021</v>
      </c>
      <c r="C7" s="131" t="s">
        <v>1340</v>
      </c>
      <c r="D7" s="131" t="s">
        <v>1341</v>
      </c>
    </row>
    <row r="8" spans="1:7" ht="18.75">
      <c r="A8" s="131" t="s">
        <v>1342</v>
      </c>
      <c r="B8" s="131" t="s">
        <v>1343</v>
      </c>
      <c r="C8" s="131" t="s">
        <v>1344</v>
      </c>
      <c r="D8" s="131" t="s">
        <v>1345</v>
      </c>
    </row>
    <row r="9" spans="1:7" ht="18.75">
      <c r="A9" s="131" t="s">
        <v>1346</v>
      </c>
      <c r="B9" s="131" t="s">
        <v>1347</v>
      </c>
      <c r="C9" s="131" t="s">
        <v>1348</v>
      </c>
      <c r="D9" s="131" t="s">
        <v>1349</v>
      </c>
    </row>
    <row r="10" spans="1:7" ht="18.75">
      <c r="A10" s="131"/>
      <c r="B10" s="131"/>
      <c r="C10" s="131"/>
      <c r="D10" s="131"/>
    </row>
    <row r="11" spans="1:7" ht="37.5">
      <c r="A11" s="132" t="s">
        <v>117</v>
      </c>
      <c r="B11" s="132" t="s">
        <v>1350</v>
      </c>
      <c r="C11" s="132" t="s">
        <v>1351</v>
      </c>
      <c r="D11" s="132" t="s">
        <v>1352</v>
      </c>
    </row>
    <row r="12" spans="1:7" ht="56.25">
      <c r="A12" s="131" t="s">
        <v>117</v>
      </c>
      <c r="B12" s="131" t="s">
        <v>1353</v>
      </c>
      <c r="C12" s="131" t="s">
        <v>1354</v>
      </c>
      <c r="D12" s="131" t="s">
        <v>1355</v>
      </c>
    </row>
    <row r="15" spans="1:7" ht="11.85" customHeight="1">
      <c r="A15" s="135" t="s">
        <v>1054</v>
      </c>
      <c r="B15" s="136"/>
      <c r="C15" s="136"/>
      <c r="D15" s="136"/>
      <c r="E15" s="136"/>
      <c r="F15" s="136"/>
      <c r="G15" s="136"/>
    </row>
    <row r="16" spans="1:7">
      <c r="A16" s="55" t="s">
        <v>1024</v>
      </c>
      <c r="B16" s="55" t="s">
        <v>1320</v>
      </c>
      <c r="C16" s="55" t="s">
        <v>1321</v>
      </c>
      <c r="D16" s="55" t="s">
        <v>1322</v>
      </c>
    </row>
    <row r="17" spans="1:7" ht="16.7" customHeight="1">
      <c r="A17" s="54" t="s">
        <v>1356</v>
      </c>
      <c r="B17" s="54" t="s">
        <v>1357</v>
      </c>
      <c r="C17" s="54" t="s">
        <v>1358</v>
      </c>
      <c r="D17" s="54" t="s">
        <v>1359</v>
      </c>
    </row>
    <row r="18" spans="1:7" ht="16.7" customHeight="1">
      <c r="A18" s="54" t="s">
        <v>1360</v>
      </c>
      <c r="B18" s="54" t="s">
        <v>1361</v>
      </c>
      <c r="C18" s="54" t="s">
        <v>1362</v>
      </c>
      <c r="D18" s="54" t="s">
        <v>1363</v>
      </c>
    </row>
    <row r="20" spans="1:7" ht="11.85" customHeight="1">
      <c r="A20" s="135" t="s">
        <v>1364</v>
      </c>
      <c r="B20" s="136"/>
      <c r="C20" s="136"/>
      <c r="D20" s="136"/>
      <c r="E20" s="136"/>
      <c r="F20" s="136"/>
      <c r="G20" s="136"/>
    </row>
    <row r="21" spans="1:7" ht="11.1" customHeight="1">
      <c r="A21" s="57" t="s">
        <v>98</v>
      </c>
      <c r="B21" s="57" t="s">
        <v>99</v>
      </c>
      <c r="C21" s="57" t="s">
        <v>100</v>
      </c>
      <c r="D21" s="57" t="s">
        <v>101</v>
      </c>
      <c r="E21" s="57" t="s">
        <v>102</v>
      </c>
      <c r="F21" s="57" t="s">
        <v>103</v>
      </c>
      <c r="G21" s="57" t="s">
        <v>104</v>
      </c>
    </row>
    <row r="22" spans="1:7" ht="27.4" customHeight="1">
      <c r="A22" s="56" t="s">
        <v>105</v>
      </c>
      <c r="B22" s="56" t="s">
        <v>1024</v>
      </c>
      <c r="C22" s="56" t="s">
        <v>1365</v>
      </c>
      <c r="D22" s="56" t="s">
        <v>811</v>
      </c>
      <c r="E22" s="56" t="s">
        <v>812</v>
      </c>
      <c r="F22" s="56" t="s">
        <v>1316</v>
      </c>
      <c r="G22" s="56" t="s">
        <v>813</v>
      </c>
    </row>
    <row r="23" spans="1:7" ht="27.4" customHeight="1">
      <c r="A23" s="56" t="s">
        <v>111</v>
      </c>
      <c r="B23" s="56" t="s">
        <v>1320</v>
      </c>
      <c r="C23" s="56" t="s">
        <v>1366</v>
      </c>
      <c r="D23" s="56" t="s">
        <v>811</v>
      </c>
      <c r="E23" s="56" t="s">
        <v>812</v>
      </c>
      <c r="F23" s="56" t="s">
        <v>1316</v>
      </c>
      <c r="G23" s="56" t="s">
        <v>813</v>
      </c>
    </row>
    <row r="24" spans="1:7" ht="27.4" customHeight="1">
      <c r="A24" s="56" t="s">
        <v>113</v>
      </c>
      <c r="B24" s="56" t="s">
        <v>1321</v>
      </c>
      <c r="C24" s="56" t="s">
        <v>1367</v>
      </c>
      <c r="D24" s="56" t="s">
        <v>811</v>
      </c>
      <c r="E24" s="56" t="s">
        <v>812</v>
      </c>
      <c r="F24" s="56" t="s">
        <v>1316</v>
      </c>
      <c r="G24" s="56" t="s">
        <v>813</v>
      </c>
    </row>
    <row r="25" spans="1:7" ht="27.4" customHeight="1">
      <c r="A25" s="56" t="s">
        <v>115</v>
      </c>
      <c r="B25" s="56" t="s">
        <v>1322</v>
      </c>
      <c r="C25" s="56" t="s">
        <v>1368</v>
      </c>
      <c r="D25" s="56" t="s">
        <v>811</v>
      </c>
      <c r="E25" s="56" t="s">
        <v>812</v>
      </c>
      <c r="F25" s="56" t="s">
        <v>1316</v>
      </c>
      <c r="G25" s="56" t="s">
        <v>813</v>
      </c>
    </row>
    <row r="26" spans="1:7" ht="11.25" customHeight="1">
      <c r="A26" s="58" t="s">
        <v>117</v>
      </c>
      <c r="B26" s="58" t="s">
        <v>118</v>
      </c>
    </row>
  </sheetData>
  <mergeCells count="2">
    <mergeCell ref="A20:G20"/>
    <mergeCell ref="A15:G15"/>
  </mergeCells>
  <pageMargins left="0.7" right="0.7" top="0.75" bottom="0.75" header="0.3" footer="0.3"/>
  <pageSetup paperSize="9" scale="71"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20"/>
  <sheetViews>
    <sheetView workbookViewId="0">
      <selection activeCell="C16" sqref="C16"/>
    </sheetView>
  </sheetViews>
  <sheetFormatPr defaultRowHeight="14.25"/>
  <cols>
    <col min="1" max="1" width="44" customWidth="1"/>
    <col min="2" max="2" width="14" customWidth="1"/>
    <col min="3" max="3" width="70" customWidth="1"/>
    <col min="4" max="18" width="28" customWidth="1"/>
  </cols>
  <sheetData>
    <row r="1" spans="1:18" ht="18">
      <c r="A1" s="78" t="s">
        <v>1369</v>
      </c>
    </row>
    <row r="2" spans="1:18" ht="15.75">
      <c r="A2" s="96" t="s">
        <v>1370</v>
      </c>
      <c r="B2" s="96" t="s">
        <v>1371</v>
      </c>
      <c r="C2" s="96" t="s">
        <v>1372</v>
      </c>
    </row>
    <row r="3" spans="1:18" ht="28.5">
      <c r="A3" s="97" t="s">
        <v>1373</v>
      </c>
      <c r="B3" s="97">
        <v>1904</v>
      </c>
      <c r="C3" s="97" t="s">
        <v>1374</v>
      </c>
    </row>
    <row r="4" spans="1:18">
      <c r="A4" s="97" t="s">
        <v>1375</v>
      </c>
      <c r="B4" s="97">
        <v>200</v>
      </c>
      <c r="C4" s="97" t="s">
        <v>1376</v>
      </c>
    </row>
    <row r="7" spans="1:18" ht="15.75">
      <c r="A7" s="98" t="s">
        <v>1377</v>
      </c>
    </row>
    <row r="8" spans="1:18" ht="15.75">
      <c r="A8" s="96" t="s">
        <v>1378</v>
      </c>
      <c r="B8" s="96" t="s">
        <v>1379</v>
      </c>
      <c r="C8" s="96" t="s">
        <v>1380</v>
      </c>
      <c r="D8" s="96" t="s">
        <v>1381</v>
      </c>
      <c r="E8" s="96" t="s">
        <v>1382</v>
      </c>
      <c r="F8" s="96" t="s">
        <v>1383</v>
      </c>
      <c r="G8" s="96" t="s">
        <v>1384</v>
      </c>
      <c r="H8" s="96" t="s">
        <v>1385</v>
      </c>
      <c r="I8" s="96" t="s">
        <v>1386</v>
      </c>
      <c r="J8" s="96" t="s">
        <v>1387</v>
      </c>
      <c r="K8" s="96" t="s">
        <v>1388</v>
      </c>
      <c r="L8" s="96" t="s">
        <v>1389</v>
      </c>
      <c r="M8" s="96" t="s">
        <v>1390</v>
      </c>
      <c r="N8" s="96" t="s">
        <v>1391</v>
      </c>
      <c r="O8" s="96" t="s">
        <v>1392</v>
      </c>
      <c r="P8" s="96" t="s">
        <v>1393</v>
      </c>
      <c r="Q8" s="96" t="s">
        <v>1394</v>
      </c>
      <c r="R8" s="96" t="s">
        <v>1395</v>
      </c>
    </row>
    <row r="9" spans="1:18">
      <c r="A9" s="99" t="s">
        <v>1396</v>
      </c>
      <c r="B9" s="99" t="s">
        <v>1397</v>
      </c>
      <c r="C9" s="99" t="s">
        <v>1397</v>
      </c>
      <c r="D9" s="99" t="s">
        <v>1398</v>
      </c>
      <c r="E9" s="99" t="s">
        <v>1399</v>
      </c>
      <c r="F9" s="99" t="s">
        <v>1400</v>
      </c>
      <c r="G9" s="99" t="s">
        <v>1401</v>
      </c>
      <c r="H9" s="99" t="s">
        <v>1402</v>
      </c>
      <c r="I9" s="99" t="s">
        <v>1403</v>
      </c>
      <c r="J9" s="99" t="s">
        <v>1404</v>
      </c>
      <c r="K9" s="99" t="s">
        <v>1405</v>
      </c>
      <c r="L9" s="99">
        <v>2027</v>
      </c>
      <c r="M9" s="99" t="s">
        <v>1406</v>
      </c>
      <c r="N9" s="99" t="s">
        <v>1407</v>
      </c>
      <c r="O9" s="99" t="s">
        <v>247</v>
      </c>
      <c r="P9" s="99" t="s">
        <v>1408</v>
      </c>
      <c r="Q9" s="99" t="s">
        <v>1409</v>
      </c>
      <c r="R9" s="99" t="s">
        <v>1410</v>
      </c>
    </row>
    <row r="10" spans="1:18">
      <c r="A10" s="99" t="s">
        <v>1411</v>
      </c>
      <c r="B10" s="99" t="s">
        <v>1100</v>
      </c>
      <c r="C10" s="99" t="s">
        <v>1100</v>
      </c>
      <c r="D10" s="99" t="s">
        <v>1412</v>
      </c>
      <c r="E10" s="99" t="s">
        <v>1413</v>
      </c>
      <c r="F10" s="99" t="s">
        <v>1414</v>
      </c>
      <c r="G10" s="99" t="s">
        <v>1415</v>
      </c>
      <c r="H10" s="99" t="s">
        <v>1416</v>
      </c>
      <c r="I10" s="99" t="s">
        <v>1417</v>
      </c>
      <c r="J10" s="99" t="s">
        <v>1418</v>
      </c>
      <c r="K10" s="99" t="s">
        <v>1419</v>
      </c>
      <c r="L10" s="99">
        <v>2028</v>
      </c>
      <c r="M10" s="99" t="s">
        <v>1420</v>
      </c>
      <c r="N10" s="99" t="s">
        <v>1421</v>
      </c>
      <c r="O10" s="99" t="s">
        <v>1229</v>
      </c>
      <c r="P10" s="99" t="s">
        <v>1422</v>
      </c>
      <c r="Q10" s="99" t="s">
        <v>1018</v>
      </c>
      <c r="R10" s="99" t="s">
        <v>1423</v>
      </c>
    </row>
    <row r="11" spans="1:18">
      <c r="C11" s="99" t="s">
        <v>1424</v>
      </c>
      <c r="D11" s="99" t="s">
        <v>1425</v>
      </c>
      <c r="G11" s="99" t="s">
        <v>1426</v>
      </c>
      <c r="I11" s="99" t="s">
        <v>1427</v>
      </c>
      <c r="J11" s="99" t="s">
        <v>1397</v>
      </c>
      <c r="K11" s="99" t="s">
        <v>1428</v>
      </c>
      <c r="L11" s="99">
        <v>2029</v>
      </c>
      <c r="M11" s="99" t="s">
        <v>1429</v>
      </c>
      <c r="N11" s="99" t="s">
        <v>1430</v>
      </c>
      <c r="O11" s="99" t="s">
        <v>1232</v>
      </c>
      <c r="P11" s="99" t="s">
        <v>1431</v>
      </c>
      <c r="Q11" s="99" t="s">
        <v>1016</v>
      </c>
      <c r="R11" s="99" t="s">
        <v>1432</v>
      </c>
    </row>
    <row r="12" spans="1:18">
      <c r="D12" s="99" t="s">
        <v>1433</v>
      </c>
      <c r="G12" s="99" t="s">
        <v>1434</v>
      </c>
      <c r="I12" s="99" t="s">
        <v>1435</v>
      </c>
      <c r="J12" s="99" t="s">
        <v>1431</v>
      </c>
      <c r="K12" s="99" t="s">
        <v>1436</v>
      </c>
      <c r="L12" s="99">
        <v>2030</v>
      </c>
      <c r="M12" s="99" t="s">
        <v>1437</v>
      </c>
      <c r="N12" s="99" t="s">
        <v>1438</v>
      </c>
      <c r="O12" s="99" t="s">
        <v>1235</v>
      </c>
      <c r="Q12" s="99" t="s">
        <v>1014</v>
      </c>
      <c r="R12" s="99" t="s">
        <v>1439</v>
      </c>
    </row>
    <row r="13" spans="1:18">
      <c r="D13" s="99" t="s">
        <v>1440</v>
      </c>
      <c r="G13" s="99" t="s">
        <v>1441</v>
      </c>
      <c r="I13" s="99" t="s">
        <v>1442</v>
      </c>
      <c r="L13" s="99">
        <v>2031</v>
      </c>
      <c r="M13" s="99" t="s">
        <v>1443</v>
      </c>
      <c r="O13" s="99" t="s">
        <v>1238</v>
      </c>
      <c r="Q13" s="99" t="s">
        <v>1444</v>
      </c>
      <c r="R13" s="99" t="s">
        <v>1445</v>
      </c>
    </row>
    <row r="14" spans="1:18">
      <c r="D14" s="99" t="s">
        <v>1446</v>
      </c>
      <c r="I14" s="99" t="s">
        <v>1447</v>
      </c>
      <c r="O14" s="99" t="s">
        <v>1241</v>
      </c>
      <c r="R14" s="99" t="s">
        <v>1448</v>
      </c>
    </row>
    <row r="15" spans="1:18">
      <c r="I15" s="99" t="s">
        <v>1449</v>
      </c>
      <c r="O15" s="99" t="s">
        <v>1450</v>
      </c>
      <c r="R15" s="99" t="s">
        <v>1451</v>
      </c>
    </row>
    <row r="16" spans="1:18">
      <c r="R16" s="99" t="s">
        <v>1452</v>
      </c>
    </row>
    <row r="17" spans="18:18">
      <c r="R17" s="99" t="s">
        <v>1453</v>
      </c>
    </row>
    <row r="18" spans="18:18">
      <c r="R18" s="99" t="s">
        <v>1454</v>
      </c>
    </row>
    <row r="19" spans="18:18">
      <c r="R19" s="99" t="s">
        <v>1455</v>
      </c>
    </row>
    <row r="20" spans="18:18">
      <c r="R20" s="99" t="s">
        <v>1456</v>
      </c>
    </row>
  </sheetData>
  <sheetProtection password="EC8F" sheet="1" formatColumns="0" formatRows="0" autoFilter="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1002"/>
  <sheetViews>
    <sheetView workbookViewId="0">
      <pane ySplit="2" topLeftCell="A3" activePane="bottomLeft" state="frozen"/>
      <selection pane="bottomLeft" activeCell="C2" sqref="C2"/>
    </sheetView>
  </sheetViews>
  <sheetFormatPr defaultRowHeight="14.25"/>
  <cols>
    <col min="1" max="1" width="19" customWidth="1"/>
    <col min="2" max="2" width="12" customWidth="1"/>
    <col min="3" max="3" width="22" customWidth="1"/>
    <col min="4" max="4" width="40" customWidth="1"/>
    <col min="5" max="5" width="41" customWidth="1"/>
    <col min="6" max="6" width="21" customWidth="1"/>
    <col min="7" max="8" width="22" customWidth="1"/>
    <col min="9" max="9" width="42" customWidth="1"/>
    <col min="10" max="10" width="28" customWidth="1"/>
  </cols>
  <sheetData>
    <row r="1" spans="1:10" ht="47.1" customHeight="1">
      <c r="A1" s="161" t="s">
        <v>1496</v>
      </c>
      <c r="B1" s="161"/>
      <c r="C1" s="161"/>
      <c r="D1" s="161"/>
      <c r="E1" s="161"/>
      <c r="F1" s="161"/>
      <c r="G1" s="161"/>
      <c r="H1" s="161"/>
      <c r="I1" s="161"/>
      <c r="J1" s="161"/>
    </row>
    <row r="2" spans="1:10" ht="56.1" customHeight="1">
      <c r="A2" s="101" t="s">
        <v>173</v>
      </c>
      <c r="B2" s="101" t="s">
        <v>658</v>
      </c>
      <c r="C2" s="101" t="s">
        <v>1497</v>
      </c>
      <c r="D2" s="101" t="s">
        <v>1498</v>
      </c>
      <c r="E2" s="101" t="s">
        <v>1499</v>
      </c>
      <c r="F2" s="101" t="s">
        <v>1081</v>
      </c>
      <c r="G2" s="101" t="s">
        <v>1500</v>
      </c>
      <c r="H2" s="101" t="s">
        <v>1501</v>
      </c>
      <c r="I2" s="101" t="s">
        <v>1502</v>
      </c>
      <c r="J2" s="101" t="s">
        <v>1503</v>
      </c>
    </row>
    <row r="3" spans="1:10" ht="30" customHeight="1">
      <c r="A3" s="100"/>
      <c r="B3" s="103"/>
      <c r="C3" s="104"/>
      <c r="D3" s="100"/>
      <c r="E3" s="100"/>
      <c r="F3" s="100"/>
      <c r="G3" s="105" t="str">
        <f>IF(A3="","",IF(COUNTIFS('8. C3_NhuCau'!$A$3:$A$202,A3,'8. C3_NhuCau'!$L$3:$L$202,"Đã kiểm chứng",'8. C3_NhuCau'!$M$3:$M$202,"ĐẠT")&lt;&gt;1,"",IFERROR(INDEX('8. C3_NhuCau'!$J$3:$J$202,MATCH(A3,'8. C3_NhuCau'!$A$3:$A$202,0)),"")))</f>
        <v/>
      </c>
      <c r="H3" s="105" t="str">
        <f t="shared" ref="H3:H66" si="0">IF(I3="ĐẠT",G3+C3,"")</f>
        <v/>
      </c>
      <c r="I3" s="102" t="str">
        <f>IF(A3="","",IF(OR(NOT(ISNUMBER(B3)),B3&lt;2027,B3&gt;2031,B3&lt;&gt;INT(B3)),"NĂM KHÔNG HỢP LỆ",IF(COUNTIFS($A$3:$A$1002,A3,$B$3:$B$1002,B3)&gt;1,"TRÙNG MÃ VTVL – NĂM",IF(G3="","C3 CHƯA ĐƯỢC XÁC NHẬN",IF(NOT(ISNUMBER(C3)),"THIẾU BIẾN ĐỘNG (NHẬP 0 NẾU KHÔNG ĐỔI)",IF(G3+C3&lt;0,"NHU CẦU ÂM",IF(OR(D3="",E3=""),"THIẾU GIẢI TRÌNH/NGUỒN",IF(F3&lt;&gt;"Đã kiểm chứng","CHƯA KIỂM CHỨNG DỰ BÁO","ĐẠT"))))))))</f>
        <v/>
      </c>
      <c r="J3" s="100"/>
    </row>
    <row r="4" spans="1:10" ht="30" customHeight="1">
      <c r="A4" s="100"/>
      <c r="B4" s="103"/>
      <c r="C4" s="104"/>
      <c r="D4" s="100"/>
      <c r="E4" s="100"/>
      <c r="F4" s="100"/>
      <c r="G4" s="105" t="str">
        <f>IF(A4="","",IF(COUNTIFS('[399]8'!$A$3:$A$202,A4,'[399]8'!$L$3:$L$202,"Đã kiểm chứng",'[399]8'!$M$3:$M$202,"ĐẠT")&lt;&gt;1,"",IFERROR(INDEX('[399]8'!$J$3:$J$202,MATCH(A4,'[399]8'!$A$3:$A$202,0)),"")))</f>
        <v/>
      </c>
      <c r="H4" s="105" t="str">
        <f t="shared" si="0"/>
        <v/>
      </c>
      <c r="I4" s="102" t="str">
        <f>IF(A4="","",IF(OR(NOT(ISNUMBER(B4)),B4&lt;2027,B4&gt;2031,B4&lt;&gt;INT(B4)),"NĂM KHÔNG HỢP LỆ",IF(COUNTIFS($A$3:$A$1002,A4,$B$3:$B$1002,B4)&gt;1,"TRÙNG MÃ VTVL – NĂM",IF(G4="","C4 CHƯA ĐƯỢC XÁC NHẬN",IF(NOT(ISNUMBER(C4)),"THIẾU BIẾN ĐỘNG (NHẬP 0 NẾU KHÔNG ĐỔI)",IF(G4+C4&lt;0,"NHU CẦU ÂM",IF(OR(D4="",E4=""),"THIẾU GIẢI TRÌNH/NGUỒN",IF(F4&lt;&gt;"Đã kiểm chứng","CHƯA KIỂM CHỨNG DỰ BÁO","ĐẠT"))))))))</f>
        <v/>
      </c>
      <c r="J4" s="100"/>
    </row>
    <row r="5" spans="1:10" ht="30" customHeight="1">
      <c r="A5" s="100"/>
      <c r="B5" s="103"/>
      <c r="C5" s="104"/>
      <c r="D5" s="100"/>
      <c r="E5" s="100"/>
      <c r="F5" s="100"/>
      <c r="G5" s="105" t="str">
        <f>IF(A5="","",IF(COUNTIFS('[400]8'!$A$3:$A$202,A5,'[400]8'!$L$3:$L$202,"Đã kiểm chứng",'[400]8'!$M$3:$M$202,"ĐẠT")&lt;&gt;1,"",IFERROR(INDEX('[400]8'!$J$3:$J$202,MATCH(A5,'[400]8'!$A$3:$A$202,0)),"")))</f>
        <v/>
      </c>
      <c r="H5" s="105" t="str">
        <f t="shared" si="0"/>
        <v/>
      </c>
      <c r="I5" s="102" t="str">
        <f>IF(A5="","",IF(OR(NOT(ISNUMBER(B5)),B5&lt;2027,B5&gt;2031,B5&lt;&gt;INT(B5)),"NĂM KHÔNG HỢP LỆ",IF(COUNTIFS($A$3:$A$1002,A5,$B$3:$B$1002,B5)&gt;1,"TRÙNG MÃ VTVL – NĂM",IF(G5="","C5 CHƯA ĐƯỢC XÁC NHẬN",IF(NOT(ISNUMBER(C5)),"THIẾU BIẾN ĐỘNG (NHẬP 0 NẾU KHÔNG ĐỔI)",IF(G5+C5&lt;0,"NHU CẦU ÂM",IF(OR(D5="",E5=""),"THIẾU GIẢI TRÌNH/NGUỒN",IF(F5&lt;&gt;"Đã kiểm chứng","CHƯA KIỂM CHỨNG DỰ BÁO","ĐẠT"))))))))</f>
        <v/>
      </c>
      <c r="J5" s="100"/>
    </row>
    <row r="6" spans="1:10" ht="30" customHeight="1">
      <c r="A6" s="100"/>
      <c r="B6" s="103"/>
      <c r="C6" s="104"/>
      <c r="D6" s="100"/>
      <c r="E6" s="100"/>
      <c r="F6" s="100"/>
      <c r="G6" s="105" t="str">
        <f>IF(A6="","",IF(COUNTIFS('[401]8'!$A$3:$A$202,A6,'[401]8'!$L$3:$L$202,"Đã kiểm chứng",'[401]8'!$M$3:$M$202,"ĐẠT")&lt;&gt;1,"",IFERROR(INDEX('[401]8'!$J$3:$J$202,MATCH(A6,'[401]8'!$A$3:$A$202,0)),"")))</f>
        <v/>
      </c>
      <c r="H6" s="105" t="str">
        <f t="shared" si="0"/>
        <v/>
      </c>
      <c r="I6" s="102" t="str">
        <f>IF(A6="","",IF(OR(NOT(ISNUMBER(B6)),B6&lt;2027,B6&gt;2031,B6&lt;&gt;INT(B6)),"NĂM KHÔNG HỢP LỆ",IF(COUNTIFS($A$3:$A$1002,A6,$B$3:$B$1002,B6)&gt;1,"TRÙNG MÃ VTVL – NĂM",IF(G6="","C6 CHƯA ĐƯỢC XÁC NHẬN",IF(NOT(ISNUMBER(C6)),"THIẾU BIẾN ĐỘNG (NHẬP 0 NẾU KHÔNG ĐỔI)",IF(G6+C6&lt;0,"NHU CẦU ÂM",IF(OR(D6="",E6=""),"THIẾU GIẢI TRÌNH/NGUỒN",IF(F6&lt;&gt;"Đã kiểm chứng","CHƯA KIỂM CHỨNG DỰ BÁO","ĐẠT"))))))))</f>
        <v/>
      </c>
      <c r="J6" s="100"/>
    </row>
    <row r="7" spans="1:10" ht="30" customHeight="1">
      <c r="A7" s="100"/>
      <c r="B7" s="103"/>
      <c r="C7" s="104"/>
      <c r="D7" s="100"/>
      <c r="E7" s="100"/>
      <c r="F7" s="100"/>
      <c r="G7" s="105" t="str">
        <f>IF(A7="","",IF(COUNTIFS('[402]8'!$A$3:$A$202,A7,'[402]8'!$L$3:$L$202,"Đã kiểm chứng",'[402]8'!$M$3:$M$202,"ĐẠT")&lt;&gt;1,"",IFERROR(INDEX('[402]8'!$J$3:$J$202,MATCH(A7,'[402]8'!$A$3:$A$202,0)),"")))</f>
        <v/>
      </c>
      <c r="H7" s="105" t="str">
        <f t="shared" si="0"/>
        <v/>
      </c>
      <c r="I7" s="102" t="str">
        <f>IF(A7="","",IF(OR(NOT(ISNUMBER(B7)),B7&lt;2027,B7&gt;2031,B7&lt;&gt;INT(B7)),"NĂM KHÔNG HỢP LỆ",IF(COUNTIFS($A$3:$A$1002,A7,$B$3:$B$1002,B7)&gt;1,"TRÙNG MÃ VTVL – NĂM",IF(G7="","C7 CHƯA ĐƯỢC XÁC NHẬN",IF(NOT(ISNUMBER(C7)),"THIẾU BIẾN ĐỘNG (NHẬP 0 NẾU KHÔNG ĐỔI)",IF(G7+C7&lt;0,"NHU CẦU ÂM",IF(OR(D7="",E7=""),"THIẾU GIẢI TRÌNH/NGUỒN",IF(F7&lt;&gt;"Đã kiểm chứng","CHƯA KIỂM CHỨNG DỰ BÁO","ĐẠT"))))))))</f>
        <v/>
      </c>
      <c r="J7" s="100"/>
    </row>
    <row r="8" spans="1:10" ht="30" customHeight="1">
      <c r="A8" s="100"/>
      <c r="B8" s="103"/>
      <c r="C8" s="104"/>
      <c r="D8" s="100"/>
      <c r="E8" s="100"/>
      <c r="F8" s="100"/>
      <c r="G8" s="105" t="str">
        <f>IF(A8="","",IF(COUNTIFS('[403]8'!$A$3:$A$202,A8,'[403]8'!$L$3:$L$202,"Đã kiểm chứng",'[403]8'!$M$3:$M$202,"ĐẠT")&lt;&gt;1,"",IFERROR(INDEX('[403]8'!$J$3:$J$202,MATCH(A8,'[403]8'!$A$3:$A$202,0)),"")))</f>
        <v/>
      </c>
      <c r="H8" s="105" t="str">
        <f t="shared" si="0"/>
        <v/>
      </c>
      <c r="I8" s="102" t="str">
        <f>IF(A8="","",IF(OR(NOT(ISNUMBER(B8)),B8&lt;2027,B8&gt;2031,B8&lt;&gt;INT(B8)),"NĂM KHÔNG HỢP LỆ",IF(COUNTIFS($A$3:$A$1002,A8,$B$3:$B$1002,B8)&gt;1,"TRÙNG MÃ VTVL – NĂM",IF(G8="","C8 CHƯA ĐƯỢC XÁC NHẬN",IF(NOT(ISNUMBER(C8)),"THIẾU BIẾN ĐỘNG (NHẬP 0 NẾU KHÔNG ĐỔI)",IF(G8+C8&lt;0,"NHU CẦU ÂM",IF(OR(D8="",E8=""),"THIẾU GIẢI TRÌNH/NGUỒN",IF(F8&lt;&gt;"Đã kiểm chứng","CHƯA KIỂM CHỨNG DỰ BÁO","ĐẠT"))))))))</f>
        <v/>
      </c>
      <c r="J8" s="100"/>
    </row>
    <row r="9" spans="1:10" ht="30" customHeight="1">
      <c r="A9" s="100"/>
      <c r="B9" s="103"/>
      <c r="C9" s="104"/>
      <c r="D9" s="100"/>
      <c r="E9" s="100"/>
      <c r="F9" s="100"/>
      <c r="G9" s="105" t="str">
        <f>IF(A9="","",IF(COUNTIFS('[404]8'!$A$3:$A$202,A9,'[404]8'!$L$3:$L$202,"Đã kiểm chứng",'[404]8'!$M$3:$M$202,"ĐẠT")&lt;&gt;1,"",IFERROR(INDEX('[404]8'!$J$3:$J$202,MATCH(A9,'[404]8'!$A$3:$A$202,0)),"")))</f>
        <v/>
      </c>
      <c r="H9" s="105" t="str">
        <f t="shared" si="0"/>
        <v/>
      </c>
      <c r="I9" s="102" t="str">
        <f>IF(A9="","",IF(OR(NOT(ISNUMBER(B9)),B9&lt;2027,B9&gt;2031,B9&lt;&gt;INT(B9)),"NĂM KHÔNG HỢP LỆ",IF(COUNTIFS($A$3:$A$1002,A9,$B$3:$B$1002,B9)&gt;1,"TRÙNG MÃ VTVL – NĂM",IF(G9="","C9 CHƯA ĐƯỢC XÁC NHẬN",IF(NOT(ISNUMBER(C9)),"THIẾU BIẾN ĐỘNG (NHẬP 0 NẾU KHÔNG ĐỔI)",IF(G9+C9&lt;0,"NHU CẦU ÂM",IF(OR(D9="",E9=""),"THIẾU GIẢI TRÌNH/NGUỒN",IF(F9&lt;&gt;"Đã kiểm chứng","CHƯA KIỂM CHỨNG DỰ BÁO","ĐẠT"))))))))</f>
        <v/>
      </c>
      <c r="J9" s="100"/>
    </row>
    <row r="10" spans="1:10" ht="30" customHeight="1">
      <c r="A10" s="100"/>
      <c r="B10" s="103"/>
      <c r="C10" s="104"/>
      <c r="D10" s="100"/>
      <c r="E10" s="100"/>
      <c r="F10" s="100"/>
      <c r="G10" s="105" t="str">
        <f>IF(A10="","",IF(COUNTIFS('[405]8'!$A$3:$A$202,A10,'[405]8'!$L$3:$L$202,"Đã kiểm chứng",'[405]8'!$M$3:$M$202,"ĐẠT")&lt;&gt;1,"",IFERROR(INDEX('[405]8'!$J$3:$J$202,MATCH(A10,'[405]8'!$A$3:$A$202,0)),"")))</f>
        <v/>
      </c>
      <c r="H10" s="105" t="str">
        <f t="shared" si="0"/>
        <v/>
      </c>
      <c r="I10" s="102" t="str">
        <f>IF(A10="","",IF(OR(NOT(ISNUMBER(B10)),B10&lt;2027,B10&gt;2031,B10&lt;&gt;INT(B10)),"NĂM KHÔNG HỢP LỆ",IF(COUNTIFS($A$3:$A$1002,A10,$B$3:$B$1002,B10)&gt;1,"TRÙNG MÃ VTVL – NĂM",IF(G10="","C10 CHƯA ĐƯỢC XÁC NHẬN",IF(NOT(ISNUMBER(C10)),"THIẾU BIẾN ĐỘNG (NHẬP 0 NẾU KHÔNG ĐỔI)",IF(G10+C10&lt;0,"NHU CẦU ÂM",IF(OR(D10="",E10=""),"THIẾU GIẢI TRÌNH/NGUỒN",IF(F10&lt;&gt;"Đã kiểm chứng","CHƯA KIỂM CHỨNG DỰ BÁO","ĐẠT"))))))))</f>
        <v/>
      </c>
      <c r="J10" s="100"/>
    </row>
    <row r="11" spans="1:10" ht="30" customHeight="1">
      <c r="A11" s="100"/>
      <c r="B11" s="103"/>
      <c r="C11" s="104"/>
      <c r="D11" s="100"/>
      <c r="E11" s="100"/>
      <c r="F11" s="100"/>
      <c r="G11" s="105" t="str">
        <f>IF(A11="","",IF(COUNTIFS('[406]8'!$A$3:$A$202,A11,'[406]8'!$L$3:$L$202,"Đã kiểm chứng",'[406]8'!$M$3:$M$202,"ĐẠT")&lt;&gt;1,"",IFERROR(INDEX('[406]8'!$J$3:$J$202,MATCH(A11,'[406]8'!$A$3:$A$202,0)),"")))</f>
        <v/>
      </c>
      <c r="H11" s="105" t="str">
        <f t="shared" si="0"/>
        <v/>
      </c>
      <c r="I11" s="102" t="str">
        <f>IF(A11="","",IF(OR(NOT(ISNUMBER(B11)),B11&lt;2027,B11&gt;2031,B11&lt;&gt;INT(B11)),"NĂM KHÔNG HỢP LỆ",IF(COUNTIFS($A$3:$A$1002,A11,$B$3:$B$1002,B11)&gt;1,"TRÙNG MÃ VTVL – NĂM",IF(G11="","C11 CHƯA ĐƯỢC XÁC NHẬN",IF(NOT(ISNUMBER(C11)),"THIẾU BIẾN ĐỘNG (NHẬP 0 NẾU KHÔNG ĐỔI)",IF(G11+C11&lt;0,"NHU CẦU ÂM",IF(OR(D11="",E11=""),"THIẾU GIẢI TRÌNH/NGUỒN",IF(F11&lt;&gt;"Đã kiểm chứng","CHƯA KIỂM CHỨNG DỰ BÁO","ĐẠT"))))))))</f>
        <v/>
      </c>
      <c r="J11" s="100"/>
    </row>
    <row r="12" spans="1:10" ht="30" customHeight="1">
      <c r="A12" s="100"/>
      <c r="B12" s="103"/>
      <c r="C12" s="104"/>
      <c r="D12" s="100"/>
      <c r="E12" s="100"/>
      <c r="F12" s="100"/>
      <c r="G12" s="105" t="str">
        <f>IF(A12="","",IF(COUNTIFS('[407]8'!$A$3:$A$202,A12,'[407]8'!$L$3:$L$202,"Đã kiểm chứng",'[407]8'!$M$3:$M$202,"ĐẠT")&lt;&gt;1,"",IFERROR(INDEX('[407]8'!$J$3:$J$202,MATCH(A12,'[407]8'!$A$3:$A$202,0)),"")))</f>
        <v/>
      </c>
      <c r="H12" s="105" t="str">
        <f t="shared" si="0"/>
        <v/>
      </c>
      <c r="I12" s="102" t="str">
        <f>IF(A12="","",IF(OR(NOT(ISNUMBER(B12)),B12&lt;2027,B12&gt;2031,B12&lt;&gt;INT(B12)),"NĂM KHÔNG HỢP LỆ",IF(COUNTIFS($A$3:$A$1002,A12,$B$3:$B$1002,B12)&gt;1,"TRÙNG MÃ VTVL – NĂM",IF(G12="","C12 CHƯA ĐƯỢC XÁC NHẬN",IF(NOT(ISNUMBER(C12)),"THIẾU BIẾN ĐỘNG (NHẬP 0 NẾU KHÔNG ĐỔI)",IF(G12+C12&lt;0,"NHU CẦU ÂM",IF(OR(D12="",E12=""),"THIẾU GIẢI TRÌNH/NGUỒN",IF(F12&lt;&gt;"Đã kiểm chứng","CHƯA KIỂM CHỨNG DỰ BÁO","ĐẠT"))))))))</f>
        <v/>
      </c>
      <c r="J12" s="100"/>
    </row>
    <row r="13" spans="1:10" ht="30" customHeight="1">
      <c r="A13" s="100"/>
      <c r="B13" s="103"/>
      <c r="C13" s="104"/>
      <c r="D13" s="100"/>
      <c r="E13" s="100"/>
      <c r="F13" s="100"/>
      <c r="G13" s="105" t="str">
        <f>IF(A13="","",IF(COUNTIFS('[408]8'!$A$3:$A$202,A13,'[408]8'!$L$3:$L$202,"Đã kiểm chứng",'[408]8'!$M$3:$M$202,"ĐẠT")&lt;&gt;1,"",IFERROR(INDEX('[408]8'!$J$3:$J$202,MATCH(A13,'[408]8'!$A$3:$A$202,0)),"")))</f>
        <v/>
      </c>
      <c r="H13" s="105" t="str">
        <f t="shared" si="0"/>
        <v/>
      </c>
      <c r="I13" s="102" t="str">
        <f>IF(A13="","",IF(OR(NOT(ISNUMBER(B13)),B13&lt;2027,B13&gt;2031,B13&lt;&gt;INT(B13)),"NĂM KHÔNG HỢP LỆ",IF(COUNTIFS($A$3:$A$1002,A13,$B$3:$B$1002,B13)&gt;1,"TRÙNG MÃ VTVL – NĂM",IF(G13="","C13 CHƯA ĐƯỢC XÁC NHẬN",IF(NOT(ISNUMBER(C13)),"THIẾU BIẾN ĐỘNG (NHẬP 0 NẾU KHÔNG ĐỔI)",IF(G13+C13&lt;0,"NHU CẦU ÂM",IF(OR(D13="",E13=""),"THIẾU GIẢI TRÌNH/NGUỒN",IF(F13&lt;&gt;"Đã kiểm chứng","CHƯA KIỂM CHỨNG DỰ BÁO","ĐẠT"))))))))</f>
        <v/>
      </c>
      <c r="J13" s="100"/>
    </row>
    <row r="14" spans="1:10" ht="30" customHeight="1">
      <c r="A14" s="100"/>
      <c r="B14" s="103"/>
      <c r="C14" s="104"/>
      <c r="D14" s="100"/>
      <c r="E14" s="100"/>
      <c r="F14" s="100"/>
      <c r="G14" s="105" t="str">
        <f>IF(A14="","",IF(COUNTIFS('[409]8'!$A$3:$A$202,A14,'[409]8'!$L$3:$L$202,"Đã kiểm chứng",'[409]8'!$M$3:$M$202,"ĐẠT")&lt;&gt;1,"",IFERROR(INDEX('[409]8'!$J$3:$J$202,MATCH(A14,'[409]8'!$A$3:$A$202,0)),"")))</f>
        <v/>
      </c>
      <c r="H14" s="105" t="str">
        <f t="shared" si="0"/>
        <v/>
      </c>
      <c r="I14" s="102" t="str">
        <f>IF(A14="","",IF(OR(NOT(ISNUMBER(B14)),B14&lt;2027,B14&gt;2031,B14&lt;&gt;INT(B14)),"NĂM KHÔNG HỢP LỆ",IF(COUNTIFS($A$3:$A$1002,A14,$B$3:$B$1002,B14)&gt;1,"TRÙNG MÃ VTVL – NĂM",IF(G14="","C14 CHƯA ĐƯỢC XÁC NHẬN",IF(NOT(ISNUMBER(C14)),"THIẾU BIẾN ĐỘNG (NHẬP 0 NẾU KHÔNG ĐỔI)",IF(G14+C14&lt;0,"NHU CẦU ÂM",IF(OR(D14="",E14=""),"THIẾU GIẢI TRÌNH/NGUỒN",IF(F14&lt;&gt;"Đã kiểm chứng","CHƯA KIỂM CHỨNG DỰ BÁO","ĐẠT"))))))))</f>
        <v/>
      </c>
      <c r="J14" s="100"/>
    </row>
    <row r="15" spans="1:10" ht="30" customHeight="1">
      <c r="A15" s="100"/>
      <c r="B15" s="103"/>
      <c r="C15" s="104"/>
      <c r="D15" s="100"/>
      <c r="E15" s="100"/>
      <c r="F15" s="100"/>
      <c r="G15" s="105" t="str">
        <f>IF(A15="","",IF(COUNTIFS('[410]8'!$A$3:$A$202,A15,'[410]8'!$L$3:$L$202,"Đã kiểm chứng",'[410]8'!$M$3:$M$202,"ĐẠT")&lt;&gt;1,"",IFERROR(INDEX('[410]8'!$J$3:$J$202,MATCH(A15,'[410]8'!$A$3:$A$202,0)),"")))</f>
        <v/>
      </c>
      <c r="H15" s="105" t="str">
        <f t="shared" si="0"/>
        <v/>
      </c>
      <c r="I15" s="102" t="str">
        <f>IF(A15="","",IF(OR(NOT(ISNUMBER(B15)),B15&lt;2027,B15&gt;2031,B15&lt;&gt;INT(B15)),"NĂM KHÔNG HỢP LỆ",IF(COUNTIFS($A$3:$A$1002,A15,$B$3:$B$1002,B15)&gt;1,"TRÙNG MÃ VTVL – NĂM",IF(G15="","C15 CHƯA ĐƯỢC XÁC NHẬN",IF(NOT(ISNUMBER(C15)),"THIẾU BIẾN ĐỘNG (NHẬP 0 NẾU KHÔNG ĐỔI)",IF(G15+C15&lt;0,"NHU CẦU ÂM",IF(OR(D15="",E15=""),"THIẾU GIẢI TRÌNH/NGUỒN",IF(F15&lt;&gt;"Đã kiểm chứng","CHƯA KIỂM CHỨNG DỰ BÁO","ĐẠT"))))))))</f>
        <v/>
      </c>
      <c r="J15" s="100"/>
    </row>
    <row r="16" spans="1:10" ht="30" customHeight="1">
      <c r="A16" s="100"/>
      <c r="B16" s="103"/>
      <c r="C16" s="104"/>
      <c r="D16" s="100"/>
      <c r="E16" s="100"/>
      <c r="F16" s="100"/>
      <c r="G16" s="105" t="str">
        <f>IF(A16="","",IF(COUNTIFS('[411]8'!$A$3:$A$202,A16,'[411]8'!$L$3:$L$202,"Đã kiểm chứng",'[411]8'!$M$3:$M$202,"ĐẠT")&lt;&gt;1,"",IFERROR(INDEX('[411]8'!$J$3:$J$202,MATCH(A16,'[411]8'!$A$3:$A$202,0)),"")))</f>
        <v/>
      </c>
      <c r="H16" s="105" t="str">
        <f t="shared" si="0"/>
        <v/>
      </c>
      <c r="I16" s="102" t="str">
        <f>IF(A16="","",IF(OR(NOT(ISNUMBER(B16)),B16&lt;2027,B16&gt;2031,B16&lt;&gt;INT(B16)),"NĂM KHÔNG HỢP LỆ",IF(COUNTIFS($A$3:$A$1002,A16,$B$3:$B$1002,B16)&gt;1,"TRÙNG MÃ VTVL – NĂM",IF(G16="","C16 CHƯA ĐƯỢC XÁC NHẬN",IF(NOT(ISNUMBER(C16)),"THIẾU BIẾN ĐỘNG (NHẬP 0 NẾU KHÔNG ĐỔI)",IF(G16+C16&lt;0,"NHU CẦU ÂM",IF(OR(D16="",E16=""),"THIẾU GIẢI TRÌNH/NGUỒN",IF(F16&lt;&gt;"Đã kiểm chứng","CHƯA KIỂM CHỨNG DỰ BÁO","ĐẠT"))))))))</f>
        <v/>
      </c>
      <c r="J16" s="100"/>
    </row>
    <row r="17" spans="1:10" ht="30" customHeight="1">
      <c r="A17" s="100"/>
      <c r="B17" s="103"/>
      <c r="C17" s="104"/>
      <c r="D17" s="100"/>
      <c r="E17" s="100"/>
      <c r="F17" s="100"/>
      <c r="G17" s="105" t="str">
        <f>IF(A17="","",IF(COUNTIFS('[412]8'!$A$3:$A$202,A17,'[412]8'!$L$3:$L$202,"Đã kiểm chứng",'[412]8'!$M$3:$M$202,"ĐẠT")&lt;&gt;1,"",IFERROR(INDEX('[412]8'!$J$3:$J$202,MATCH(A17,'[412]8'!$A$3:$A$202,0)),"")))</f>
        <v/>
      </c>
      <c r="H17" s="105" t="str">
        <f t="shared" si="0"/>
        <v/>
      </c>
      <c r="I17" s="102" t="str">
        <f>IF(A17="","",IF(OR(NOT(ISNUMBER(B17)),B17&lt;2027,B17&gt;2031,B17&lt;&gt;INT(B17)),"NĂM KHÔNG HỢP LỆ",IF(COUNTIFS($A$3:$A$1002,A17,$B$3:$B$1002,B17)&gt;1,"TRÙNG MÃ VTVL – NĂM",IF(G17="","C17 CHƯA ĐƯỢC XÁC NHẬN",IF(NOT(ISNUMBER(C17)),"THIẾU BIẾN ĐỘNG (NHẬP 0 NẾU KHÔNG ĐỔI)",IF(G17+C17&lt;0,"NHU CẦU ÂM",IF(OR(D17="",E17=""),"THIẾU GIẢI TRÌNH/NGUỒN",IF(F17&lt;&gt;"Đã kiểm chứng","CHƯA KIỂM CHỨNG DỰ BÁO","ĐẠT"))))))))</f>
        <v/>
      </c>
      <c r="J17" s="100"/>
    </row>
    <row r="18" spans="1:10" ht="30" customHeight="1">
      <c r="A18" s="100"/>
      <c r="B18" s="103"/>
      <c r="C18" s="104"/>
      <c r="D18" s="100"/>
      <c r="E18" s="100"/>
      <c r="F18" s="100"/>
      <c r="G18" s="105" t="str">
        <f>IF(A18="","",IF(COUNTIFS('[413]8'!$A$3:$A$202,A18,'[413]8'!$L$3:$L$202,"Đã kiểm chứng",'[413]8'!$M$3:$M$202,"ĐẠT")&lt;&gt;1,"",IFERROR(INDEX('[413]8'!$J$3:$J$202,MATCH(A18,'[413]8'!$A$3:$A$202,0)),"")))</f>
        <v/>
      </c>
      <c r="H18" s="105" t="str">
        <f t="shared" si="0"/>
        <v/>
      </c>
      <c r="I18" s="102" t="str">
        <f>IF(A18="","",IF(OR(NOT(ISNUMBER(B18)),B18&lt;2027,B18&gt;2031,B18&lt;&gt;INT(B18)),"NĂM KHÔNG HỢP LỆ",IF(COUNTIFS($A$3:$A$1002,A18,$B$3:$B$1002,B18)&gt;1,"TRÙNG MÃ VTVL – NĂM",IF(G18="","C18 CHƯA ĐƯỢC XÁC NHẬN",IF(NOT(ISNUMBER(C18)),"THIẾU BIẾN ĐỘNG (NHẬP 0 NẾU KHÔNG ĐỔI)",IF(G18+C18&lt;0,"NHU CẦU ÂM",IF(OR(D18="",E18=""),"THIẾU GIẢI TRÌNH/NGUỒN",IF(F18&lt;&gt;"Đã kiểm chứng","CHƯA KIỂM CHỨNG DỰ BÁO","ĐẠT"))))))))</f>
        <v/>
      </c>
      <c r="J18" s="100"/>
    </row>
    <row r="19" spans="1:10" ht="30" customHeight="1">
      <c r="A19" s="100"/>
      <c r="B19" s="103"/>
      <c r="C19" s="104"/>
      <c r="D19" s="100"/>
      <c r="E19" s="100"/>
      <c r="F19" s="100"/>
      <c r="G19" s="105" t="str">
        <f>IF(A19="","",IF(COUNTIFS('[414]8'!$A$3:$A$202,A19,'[414]8'!$L$3:$L$202,"Đã kiểm chứng",'[414]8'!$M$3:$M$202,"ĐẠT")&lt;&gt;1,"",IFERROR(INDEX('[414]8'!$J$3:$J$202,MATCH(A19,'[414]8'!$A$3:$A$202,0)),"")))</f>
        <v/>
      </c>
      <c r="H19" s="105" t="str">
        <f t="shared" si="0"/>
        <v/>
      </c>
      <c r="I19" s="102" t="str">
        <f>IF(A19="","",IF(OR(NOT(ISNUMBER(B19)),B19&lt;2027,B19&gt;2031,B19&lt;&gt;INT(B19)),"NĂM KHÔNG HỢP LỆ",IF(COUNTIFS($A$3:$A$1002,A19,$B$3:$B$1002,B19)&gt;1,"TRÙNG MÃ VTVL – NĂM",IF(G19="","C19 CHƯA ĐƯỢC XÁC NHẬN",IF(NOT(ISNUMBER(C19)),"THIẾU BIẾN ĐỘNG (NHẬP 0 NẾU KHÔNG ĐỔI)",IF(G19+C19&lt;0,"NHU CẦU ÂM",IF(OR(D19="",E19=""),"THIẾU GIẢI TRÌNH/NGUỒN",IF(F19&lt;&gt;"Đã kiểm chứng","CHƯA KIỂM CHỨNG DỰ BÁO","ĐẠT"))))))))</f>
        <v/>
      </c>
      <c r="J19" s="100"/>
    </row>
    <row r="20" spans="1:10" ht="30" customHeight="1">
      <c r="A20" s="100"/>
      <c r="B20" s="103"/>
      <c r="C20" s="104"/>
      <c r="D20" s="100"/>
      <c r="E20" s="100"/>
      <c r="F20" s="100"/>
      <c r="G20" s="105" t="str">
        <f>IF(A20="","",IF(COUNTIFS('[415]8'!$A$3:$A$202,A20,'[415]8'!$L$3:$L$202,"Đã kiểm chứng",'[415]8'!$M$3:$M$202,"ĐẠT")&lt;&gt;1,"",IFERROR(INDEX('[415]8'!$J$3:$J$202,MATCH(A20,'[415]8'!$A$3:$A$202,0)),"")))</f>
        <v/>
      </c>
      <c r="H20" s="105" t="str">
        <f t="shared" si="0"/>
        <v/>
      </c>
      <c r="I20" s="102" t="str">
        <f>IF(A20="","",IF(OR(NOT(ISNUMBER(B20)),B20&lt;2027,B20&gt;2031,B20&lt;&gt;INT(B20)),"NĂM KHÔNG HỢP LỆ",IF(COUNTIFS($A$3:$A$1002,A20,$B$3:$B$1002,B20)&gt;1,"TRÙNG MÃ VTVL – NĂM",IF(G20="","C20 CHƯA ĐƯỢC XÁC NHẬN",IF(NOT(ISNUMBER(C20)),"THIẾU BIẾN ĐỘNG (NHẬP 0 NẾU KHÔNG ĐỔI)",IF(G20+C20&lt;0,"NHU CẦU ÂM",IF(OR(D20="",E20=""),"THIẾU GIẢI TRÌNH/NGUỒN",IF(F20&lt;&gt;"Đã kiểm chứng","CHƯA KIỂM CHỨNG DỰ BÁO","ĐẠT"))))))))</f>
        <v/>
      </c>
      <c r="J20" s="100"/>
    </row>
    <row r="21" spans="1:10" ht="30" customHeight="1">
      <c r="A21" s="100"/>
      <c r="B21" s="103"/>
      <c r="C21" s="104"/>
      <c r="D21" s="100"/>
      <c r="E21" s="100"/>
      <c r="F21" s="100"/>
      <c r="G21" s="105" t="str">
        <f>IF(A21="","",IF(COUNTIFS('[416]8'!$A$3:$A$202,A21,'[416]8'!$L$3:$L$202,"Đã kiểm chứng",'[416]8'!$M$3:$M$202,"ĐẠT")&lt;&gt;1,"",IFERROR(INDEX('[416]8'!$J$3:$J$202,MATCH(A21,'[416]8'!$A$3:$A$202,0)),"")))</f>
        <v/>
      </c>
      <c r="H21" s="105" t="str">
        <f t="shared" si="0"/>
        <v/>
      </c>
      <c r="I21" s="102" t="str">
        <f>IF(A21="","",IF(OR(NOT(ISNUMBER(B21)),B21&lt;2027,B21&gt;2031,B21&lt;&gt;INT(B21)),"NĂM KHÔNG HỢP LỆ",IF(COUNTIFS($A$3:$A$1002,A21,$B$3:$B$1002,B21)&gt;1,"TRÙNG MÃ VTVL – NĂM",IF(G21="","C21 CHƯA ĐƯỢC XÁC NHẬN",IF(NOT(ISNUMBER(C21)),"THIẾU BIẾN ĐỘNG (NHẬP 0 NẾU KHÔNG ĐỔI)",IF(G21+C21&lt;0,"NHU CẦU ÂM",IF(OR(D21="",E21=""),"THIẾU GIẢI TRÌNH/NGUỒN",IF(F21&lt;&gt;"Đã kiểm chứng","CHƯA KIỂM CHỨNG DỰ BÁO","ĐẠT"))))))))</f>
        <v/>
      </c>
      <c r="J21" s="100"/>
    </row>
    <row r="22" spans="1:10" ht="30" customHeight="1">
      <c r="A22" s="100"/>
      <c r="B22" s="103"/>
      <c r="C22" s="104"/>
      <c r="D22" s="100"/>
      <c r="E22" s="100"/>
      <c r="F22" s="100"/>
      <c r="G22" s="105" t="str">
        <f>IF(A22="","",IF(COUNTIFS('[417]8'!$A$3:$A$202,A22,'[417]8'!$L$3:$L$202,"Đã kiểm chứng",'[417]8'!$M$3:$M$202,"ĐẠT")&lt;&gt;1,"",IFERROR(INDEX('[417]8'!$J$3:$J$202,MATCH(A22,'[417]8'!$A$3:$A$202,0)),"")))</f>
        <v/>
      </c>
      <c r="H22" s="105" t="str">
        <f t="shared" si="0"/>
        <v/>
      </c>
      <c r="I22" s="102" t="str">
        <f>IF(A22="","",IF(OR(NOT(ISNUMBER(B22)),B22&lt;2027,B22&gt;2031,B22&lt;&gt;INT(B22)),"NĂM KHÔNG HỢP LỆ",IF(COUNTIFS($A$3:$A$1002,A22,$B$3:$B$1002,B22)&gt;1,"TRÙNG MÃ VTVL – NĂM",IF(G22="","C22 CHƯA ĐƯỢC XÁC NHẬN",IF(NOT(ISNUMBER(C22)),"THIẾU BIẾN ĐỘNG (NHẬP 0 NẾU KHÔNG ĐỔI)",IF(G22+C22&lt;0,"NHU CẦU ÂM",IF(OR(D22="",E22=""),"THIẾU GIẢI TRÌNH/NGUỒN",IF(F22&lt;&gt;"Đã kiểm chứng","CHƯA KIỂM CHỨNG DỰ BÁO","ĐẠT"))))))))</f>
        <v/>
      </c>
      <c r="J22" s="100"/>
    </row>
    <row r="23" spans="1:10" ht="30" customHeight="1">
      <c r="A23" s="100"/>
      <c r="B23" s="103"/>
      <c r="C23" s="104"/>
      <c r="D23" s="100"/>
      <c r="E23" s="100"/>
      <c r="F23" s="100"/>
      <c r="G23" s="105" t="str">
        <f>IF(A23="","",IF(COUNTIFS('[418]8'!$A$3:$A$202,A23,'[418]8'!$L$3:$L$202,"Đã kiểm chứng",'[418]8'!$M$3:$M$202,"ĐẠT")&lt;&gt;1,"",IFERROR(INDEX('[418]8'!$J$3:$J$202,MATCH(A23,'[418]8'!$A$3:$A$202,0)),"")))</f>
        <v/>
      </c>
      <c r="H23" s="105" t="str">
        <f t="shared" si="0"/>
        <v/>
      </c>
      <c r="I23" s="102" t="str">
        <f>IF(A23="","",IF(OR(NOT(ISNUMBER(B23)),B23&lt;2027,B23&gt;2031,B23&lt;&gt;INT(B23)),"NĂM KHÔNG HỢP LỆ",IF(COUNTIFS($A$3:$A$1002,A23,$B$3:$B$1002,B23)&gt;1,"TRÙNG MÃ VTVL – NĂM",IF(G23="","C23 CHƯA ĐƯỢC XÁC NHẬN",IF(NOT(ISNUMBER(C23)),"THIẾU BIẾN ĐỘNG (NHẬP 0 NẾU KHÔNG ĐỔI)",IF(G23+C23&lt;0,"NHU CẦU ÂM",IF(OR(D23="",E23=""),"THIẾU GIẢI TRÌNH/NGUỒN",IF(F23&lt;&gt;"Đã kiểm chứng","CHƯA KIỂM CHỨNG DỰ BÁO","ĐẠT"))))))))</f>
        <v/>
      </c>
      <c r="J23" s="100"/>
    </row>
    <row r="24" spans="1:10" ht="30" customHeight="1">
      <c r="A24" s="100"/>
      <c r="B24" s="103"/>
      <c r="C24" s="104"/>
      <c r="D24" s="100"/>
      <c r="E24" s="100"/>
      <c r="F24" s="100"/>
      <c r="G24" s="105" t="str">
        <f>IF(A24="","",IF(COUNTIFS('[419]8'!$A$3:$A$202,A24,'[419]8'!$L$3:$L$202,"Đã kiểm chứng",'[419]8'!$M$3:$M$202,"ĐẠT")&lt;&gt;1,"",IFERROR(INDEX('[419]8'!$J$3:$J$202,MATCH(A24,'[419]8'!$A$3:$A$202,0)),"")))</f>
        <v/>
      </c>
      <c r="H24" s="105" t="str">
        <f t="shared" si="0"/>
        <v/>
      </c>
      <c r="I24" s="102" t="str">
        <f>IF(A24="","",IF(OR(NOT(ISNUMBER(B24)),B24&lt;2027,B24&gt;2031,B24&lt;&gt;INT(B24)),"NĂM KHÔNG HỢP LỆ",IF(COUNTIFS($A$3:$A$1002,A24,$B$3:$B$1002,B24)&gt;1,"TRÙNG MÃ VTVL – NĂM",IF(G24="","C24 CHƯA ĐƯỢC XÁC NHẬN",IF(NOT(ISNUMBER(C24)),"THIẾU BIẾN ĐỘNG (NHẬP 0 NẾU KHÔNG ĐỔI)",IF(G24+C24&lt;0,"NHU CẦU ÂM",IF(OR(D24="",E24=""),"THIẾU GIẢI TRÌNH/NGUỒN",IF(F24&lt;&gt;"Đã kiểm chứng","CHƯA KIỂM CHỨNG DỰ BÁO","ĐẠT"))))))))</f>
        <v/>
      </c>
      <c r="J24" s="100"/>
    </row>
    <row r="25" spans="1:10" ht="30" customHeight="1">
      <c r="A25" s="100"/>
      <c r="B25" s="103"/>
      <c r="C25" s="104"/>
      <c r="D25" s="100"/>
      <c r="E25" s="100"/>
      <c r="F25" s="100"/>
      <c r="G25" s="105" t="str">
        <f>IF(A25="","",IF(COUNTIFS('[420]8'!$A$3:$A$202,A25,'[420]8'!$L$3:$L$202,"Đã kiểm chứng",'[420]8'!$M$3:$M$202,"ĐẠT")&lt;&gt;1,"",IFERROR(INDEX('[420]8'!$J$3:$J$202,MATCH(A25,'[420]8'!$A$3:$A$202,0)),"")))</f>
        <v/>
      </c>
      <c r="H25" s="105" t="str">
        <f t="shared" si="0"/>
        <v/>
      </c>
      <c r="I25" s="102" t="str">
        <f>IF(A25="","",IF(OR(NOT(ISNUMBER(B25)),B25&lt;2027,B25&gt;2031,B25&lt;&gt;INT(B25)),"NĂM KHÔNG HỢP LỆ",IF(COUNTIFS($A$3:$A$1002,A25,$B$3:$B$1002,B25)&gt;1,"TRÙNG MÃ VTVL – NĂM",IF(G25="","C25 CHƯA ĐƯỢC XÁC NHẬN",IF(NOT(ISNUMBER(C25)),"THIẾU BIẾN ĐỘNG (NHẬP 0 NẾU KHÔNG ĐỔI)",IF(G25+C25&lt;0,"NHU CẦU ÂM",IF(OR(D25="",E25=""),"THIẾU GIẢI TRÌNH/NGUỒN",IF(F25&lt;&gt;"Đã kiểm chứng","CHƯA KIỂM CHỨNG DỰ BÁO","ĐẠT"))))))))</f>
        <v/>
      </c>
      <c r="J25" s="100"/>
    </row>
    <row r="26" spans="1:10" ht="30" customHeight="1">
      <c r="A26" s="100"/>
      <c r="B26" s="103"/>
      <c r="C26" s="104"/>
      <c r="D26" s="100"/>
      <c r="E26" s="100"/>
      <c r="F26" s="100"/>
      <c r="G26" s="105" t="str">
        <f>IF(A26="","",IF(COUNTIFS('[421]8'!$A$3:$A$202,A26,'[421]8'!$L$3:$L$202,"Đã kiểm chứng",'[421]8'!$M$3:$M$202,"ĐẠT")&lt;&gt;1,"",IFERROR(INDEX('[421]8'!$J$3:$J$202,MATCH(A26,'[421]8'!$A$3:$A$202,0)),"")))</f>
        <v/>
      </c>
      <c r="H26" s="105" t="str">
        <f t="shared" si="0"/>
        <v/>
      </c>
      <c r="I26" s="102" t="str">
        <f>IF(A26="","",IF(OR(NOT(ISNUMBER(B26)),B26&lt;2027,B26&gt;2031,B26&lt;&gt;INT(B26)),"NĂM KHÔNG HỢP LỆ",IF(COUNTIFS($A$3:$A$1002,A26,$B$3:$B$1002,B26)&gt;1,"TRÙNG MÃ VTVL – NĂM",IF(G26="","C26 CHƯA ĐƯỢC XÁC NHẬN",IF(NOT(ISNUMBER(C26)),"THIẾU BIẾN ĐỘNG (NHẬP 0 NẾU KHÔNG ĐỔI)",IF(G26+C26&lt;0,"NHU CẦU ÂM",IF(OR(D26="",E26=""),"THIẾU GIẢI TRÌNH/NGUỒN",IF(F26&lt;&gt;"Đã kiểm chứng","CHƯA KIỂM CHỨNG DỰ BÁO","ĐẠT"))))))))</f>
        <v/>
      </c>
      <c r="J26" s="100"/>
    </row>
    <row r="27" spans="1:10" ht="30" customHeight="1">
      <c r="A27" s="100"/>
      <c r="B27" s="103"/>
      <c r="C27" s="104"/>
      <c r="D27" s="100"/>
      <c r="E27" s="100"/>
      <c r="F27" s="100"/>
      <c r="G27" s="105" t="str">
        <f>IF(A27="","",IF(COUNTIFS('[422]8'!$A$3:$A$202,A27,'[422]8'!$L$3:$L$202,"Đã kiểm chứng",'[422]8'!$M$3:$M$202,"ĐẠT")&lt;&gt;1,"",IFERROR(INDEX('[422]8'!$J$3:$J$202,MATCH(A27,'[422]8'!$A$3:$A$202,0)),"")))</f>
        <v/>
      </c>
      <c r="H27" s="105" t="str">
        <f t="shared" si="0"/>
        <v/>
      </c>
      <c r="I27" s="102" t="str">
        <f>IF(A27="","",IF(OR(NOT(ISNUMBER(B27)),B27&lt;2027,B27&gt;2031,B27&lt;&gt;INT(B27)),"NĂM KHÔNG HỢP LỆ",IF(COUNTIFS($A$3:$A$1002,A27,$B$3:$B$1002,B27)&gt;1,"TRÙNG MÃ VTVL – NĂM",IF(G27="","C27 CHƯA ĐƯỢC XÁC NHẬN",IF(NOT(ISNUMBER(C27)),"THIẾU BIẾN ĐỘNG (NHẬP 0 NẾU KHÔNG ĐỔI)",IF(G27+C27&lt;0,"NHU CẦU ÂM",IF(OR(D27="",E27=""),"THIẾU GIẢI TRÌNH/NGUỒN",IF(F27&lt;&gt;"Đã kiểm chứng","CHƯA KIỂM CHỨNG DỰ BÁO","ĐẠT"))))))))</f>
        <v/>
      </c>
      <c r="J27" s="100"/>
    </row>
    <row r="28" spans="1:10" ht="30" customHeight="1">
      <c r="A28" s="100"/>
      <c r="B28" s="103"/>
      <c r="C28" s="104"/>
      <c r="D28" s="100"/>
      <c r="E28" s="100"/>
      <c r="F28" s="100"/>
      <c r="G28" s="105" t="str">
        <f>IF(A28="","",IF(COUNTIFS('[423]8'!$A$3:$A$202,A28,'[423]8'!$L$3:$L$202,"Đã kiểm chứng",'[423]8'!$M$3:$M$202,"ĐẠT")&lt;&gt;1,"",IFERROR(INDEX('[423]8'!$J$3:$J$202,MATCH(A28,'[423]8'!$A$3:$A$202,0)),"")))</f>
        <v/>
      </c>
      <c r="H28" s="105" t="str">
        <f t="shared" si="0"/>
        <v/>
      </c>
      <c r="I28" s="102" t="str">
        <f>IF(A28="","",IF(OR(NOT(ISNUMBER(B28)),B28&lt;2027,B28&gt;2031,B28&lt;&gt;INT(B28)),"NĂM KHÔNG HỢP LỆ",IF(COUNTIFS($A$3:$A$1002,A28,$B$3:$B$1002,B28)&gt;1,"TRÙNG MÃ VTVL – NĂM",IF(G28="","C28 CHƯA ĐƯỢC XÁC NHẬN",IF(NOT(ISNUMBER(C28)),"THIẾU BIẾN ĐỘNG (NHẬP 0 NẾU KHÔNG ĐỔI)",IF(G28+C28&lt;0,"NHU CẦU ÂM",IF(OR(D28="",E28=""),"THIẾU GIẢI TRÌNH/NGUỒN",IF(F28&lt;&gt;"Đã kiểm chứng","CHƯA KIỂM CHỨNG DỰ BÁO","ĐẠT"))))))))</f>
        <v/>
      </c>
      <c r="J28" s="100"/>
    </row>
    <row r="29" spans="1:10" ht="30" customHeight="1">
      <c r="A29" s="100"/>
      <c r="B29" s="103"/>
      <c r="C29" s="104"/>
      <c r="D29" s="100"/>
      <c r="E29" s="100"/>
      <c r="F29" s="100"/>
      <c r="G29" s="105" t="str">
        <f>IF(A29="","",IF(COUNTIFS('[424]8'!$A$3:$A$202,A29,'[424]8'!$L$3:$L$202,"Đã kiểm chứng",'[424]8'!$M$3:$M$202,"ĐẠT")&lt;&gt;1,"",IFERROR(INDEX('[424]8'!$J$3:$J$202,MATCH(A29,'[424]8'!$A$3:$A$202,0)),"")))</f>
        <v/>
      </c>
      <c r="H29" s="105" t="str">
        <f t="shared" si="0"/>
        <v/>
      </c>
      <c r="I29" s="102" t="str">
        <f>IF(A29="","",IF(OR(NOT(ISNUMBER(B29)),B29&lt;2027,B29&gt;2031,B29&lt;&gt;INT(B29)),"NĂM KHÔNG HỢP LỆ",IF(COUNTIFS($A$3:$A$1002,A29,$B$3:$B$1002,B29)&gt;1,"TRÙNG MÃ VTVL – NĂM",IF(G29="","C29 CHƯA ĐƯỢC XÁC NHẬN",IF(NOT(ISNUMBER(C29)),"THIẾU BIẾN ĐỘNG (NHẬP 0 NẾU KHÔNG ĐỔI)",IF(G29+C29&lt;0,"NHU CẦU ÂM",IF(OR(D29="",E29=""),"THIẾU GIẢI TRÌNH/NGUỒN",IF(F29&lt;&gt;"Đã kiểm chứng","CHƯA KIỂM CHỨNG DỰ BÁO","ĐẠT"))))))))</f>
        <v/>
      </c>
      <c r="J29" s="100"/>
    </row>
    <row r="30" spans="1:10" ht="30" customHeight="1">
      <c r="A30" s="100"/>
      <c r="B30" s="103"/>
      <c r="C30" s="104"/>
      <c r="D30" s="100"/>
      <c r="E30" s="100"/>
      <c r="F30" s="100"/>
      <c r="G30" s="105" t="str">
        <f>IF(A30="","",IF(COUNTIFS('[425]8'!$A$3:$A$202,A30,'[425]8'!$L$3:$L$202,"Đã kiểm chứng",'[425]8'!$M$3:$M$202,"ĐẠT")&lt;&gt;1,"",IFERROR(INDEX('[425]8'!$J$3:$J$202,MATCH(A30,'[425]8'!$A$3:$A$202,0)),"")))</f>
        <v/>
      </c>
      <c r="H30" s="105" t="str">
        <f t="shared" si="0"/>
        <v/>
      </c>
      <c r="I30" s="102" t="str">
        <f>IF(A30="","",IF(OR(NOT(ISNUMBER(B30)),B30&lt;2027,B30&gt;2031,B30&lt;&gt;INT(B30)),"NĂM KHÔNG HỢP LỆ",IF(COUNTIFS($A$3:$A$1002,A30,$B$3:$B$1002,B30)&gt;1,"TRÙNG MÃ VTVL – NĂM",IF(G30="","C30 CHƯA ĐƯỢC XÁC NHẬN",IF(NOT(ISNUMBER(C30)),"THIẾU BIẾN ĐỘNG (NHẬP 0 NẾU KHÔNG ĐỔI)",IF(G30+C30&lt;0,"NHU CẦU ÂM",IF(OR(D30="",E30=""),"THIẾU GIẢI TRÌNH/NGUỒN",IF(F30&lt;&gt;"Đã kiểm chứng","CHƯA KIỂM CHỨNG DỰ BÁO","ĐẠT"))))))))</f>
        <v/>
      </c>
      <c r="J30" s="100"/>
    </row>
    <row r="31" spans="1:10" ht="30" customHeight="1">
      <c r="A31" s="100"/>
      <c r="B31" s="103"/>
      <c r="C31" s="104"/>
      <c r="D31" s="100"/>
      <c r="E31" s="100"/>
      <c r="F31" s="100"/>
      <c r="G31" s="105" t="str">
        <f>IF(A31="","",IF(COUNTIFS('[426]8'!$A$3:$A$202,A31,'[426]8'!$L$3:$L$202,"Đã kiểm chứng",'[426]8'!$M$3:$M$202,"ĐẠT")&lt;&gt;1,"",IFERROR(INDEX('[426]8'!$J$3:$J$202,MATCH(A31,'[426]8'!$A$3:$A$202,0)),"")))</f>
        <v/>
      </c>
      <c r="H31" s="105" t="str">
        <f t="shared" si="0"/>
        <v/>
      </c>
      <c r="I31" s="102" t="str">
        <f>IF(A31="","",IF(OR(NOT(ISNUMBER(B31)),B31&lt;2027,B31&gt;2031,B31&lt;&gt;INT(B31)),"NĂM KHÔNG HỢP LỆ",IF(COUNTIFS($A$3:$A$1002,A31,$B$3:$B$1002,B31)&gt;1,"TRÙNG MÃ VTVL – NĂM",IF(G31="","C31 CHƯA ĐƯỢC XÁC NHẬN",IF(NOT(ISNUMBER(C31)),"THIẾU BIẾN ĐỘNG (NHẬP 0 NẾU KHÔNG ĐỔI)",IF(G31+C31&lt;0,"NHU CẦU ÂM",IF(OR(D31="",E31=""),"THIẾU GIẢI TRÌNH/NGUỒN",IF(F31&lt;&gt;"Đã kiểm chứng","CHƯA KIỂM CHỨNG DỰ BÁO","ĐẠT"))))))))</f>
        <v/>
      </c>
      <c r="J31" s="100"/>
    </row>
    <row r="32" spans="1:10" ht="30" customHeight="1">
      <c r="A32" s="100"/>
      <c r="B32" s="103"/>
      <c r="C32" s="104"/>
      <c r="D32" s="100"/>
      <c r="E32" s="100"/>
      <c r="F32" s="100"/>
      <c r="G32" s="105" t="str">
        <f>IF(A32="","",IF(COUNTIFS('[427]8'!$A$3:$A$202,A32,'[427]8'!$L$3:$L$202,"Đã kiểm chứng",'[427]8'!$M$3:$M$202,"ĐẠT")&lt;&gt;1,"",IFERROR(INDEX('[427]8'!$J$3:$J$202,MATCH(A32,'[427]8'!$A$3:$A$202,0)),"")))</f>
        <v/>
      </c>
      <c r="H32" s="105" t="str">
        <f t="shared" si="0"/>
        <v/>
      </c>
      <c r="I32" s="102" t="str">
        <f>IF(A32="","",IF(OR(NOT(ISNUMBER(B32)),B32&lt;2027,B32&gt;2031,B32&lt;&gt;INT(B32)),"NĂM KHÔNG HỢP LỆ",IF(COUNTIFS($A$3:$A$1002,A32,$B$3:$B$1002,B32)&gt;1,"TRÙNG MÃ VTVL – NĂM",IF(G32="","C32 CHƯA ĐƯỢC XÁC NHẬN",IF(NOT(ISNUMBER(C32)),"THIẾU BIẾN ĐỘNG (NHẬP 0 NẾU KHÔNG ĐỔI)",IF(G32+C32&lt;0,"NHU CẦU ÂM",IF(OR(D32="",E32=""),"THIẾU GIẢI TRÌNH/NGUỒN",IF(F32&lt;&gt;"Đã kiểm chứng","CHƯA KIỂM CHỨNG DỰ BÁO","ĐẠT"))))))))</f>
        <v/>
      </c>
      <c r="J32" s="100"/>
    </row>
    <row r="33" spans="1:10" ht="30" customHeight="1">
      <c r="A33" s="100"/>
      <c r="B33" s="103"/>
      <c r="C33" s="104"/>
      <c r="D33" s="100"/>
      <c r="E33" s="100"/>
      <c r="F33" s="100"/>
      <c r="G33" s="105" t="str">
        <f>IF(A33="","",IF(COUNTIFS('[428]8'!$A$3:$A$202,A33,'[428]8'!$L$3:$L$202,"Đã kiểm chứng",'[428]8'!$M$3:$M$202,"ĐẠT")&lt;&gt;1,"",IFERROR(INDEX('[428]8'!$J$3:$J$202,MATCH(A33,'[428]8'!$A$3:$A$202,0)),"")))</f>
        <v/>
      </c>
      <c r="H33" s="105" t="str">
        <f t="shared" si="0"/>
        <v/>
      </c>
      <c r="I33" s="102" t="str">
        <f>IF(A33="","",IF(OR(NOT(ISNUMBER(B33)),B33&lt;2027,B33&gt;2031,B33&lt;&gt;INT(B33)),"NĂM KHÔNG HỢP LỆ",IF(COUNTIFS($A$3:$A$1002,A33,$B$3:$B$1002,B33)&gt;1,"TRÙNG MÃ VTVL – NĂM",IF(G33="","C33 CHƯA ĐƯỢC XÁC NHẬN",IF(NOT(ISNUMBER(C33)),"THIẾU BIẾN ĐỘNG (NHẬP 0 NẾU KHÔNG ĐỔI)",IF(G33+C33&lt;0,"NHU CẦU ÂM",IF(OR(D33="",E33=""),"THIẾU GIẢI TRÌNH/NGUỒN",IF(F33&lt;&gt;"Đã kiểm chứng","CHƯA KIỂM CHỨNG DỰ BÁO","ĐẠT"))))))))</f>
        <v/>
      </c>
      <c r="J33" s="100"/>
    </row>
    <row r="34" spans="1:10" ht="30" customHeight="1">
      <c r="A34" s="100"/>
      <c r="B34" s="103"/>
      <c r="C34" s="104"/>
      <c r="D34" s="100"/>
      <c r="E34" s="100"/>
      <c r="F34" s="100"/>
      <c r="G34" s="105" t="str">
        <f>IF(A34="","",IF(COUNTIFS('[429]8'!$A$3:$A$202,A34,'[429]8'!$L$3:$L$202,"Đã kiểm chứng",'[429]8'!$M$3:$M$202,"ĐẠT")&lt;&gt;1,"",IFERROR(INDEX('[429]8'!$J$3:$J$202,MATCH(A34,'[429]8'!$A$3:$A$202,0)),"")))</f>
        <v/>
      </c>
      <c r="H34" s="105" t="str">
        <f t="shared" si="0"/>
        <v/>
      </c>
      <c r="I34" s="102" t="str">
        <f>IF(A34="","",IF(OR(NOT(ISNUMBER(B34)),B34&lt;2027,B34&gt;2031,B34&lt;&gt;INT(B34)),"NĂM KHÔNG HỢP LỆ",IF(COUNTIFS($A$3:$A$1002,A34,$B$3:$B$1002,B34)&gt;1,"TRÙNG MÃ VTVL – NĂM",IF(G34="","C34 CHƯA ĐƯỢC XÁC NHẬN",IF(NOT(ISNUMBER(C34)),"THIẾU BIẾN ĐỘNG (NHẬP 0 NẾU KHÔNG ĐỔI)",IF(G34+C34&lt;0,"NHU CẦU ÂM",IF(OR(D34="",E34=""),"THIẾU GIẢI TRÌNH/NGUỒN",IF(F34&lt;&gt;"Đã kiểm chứng","CHƯA KIỂM CHỨNG DỰ BÁO","ĐẠT"))))))))</f>
        <v/>
      </c>
      <c r="J34" s="100"/>
    </row>
    <row r="35" spans="1:10" ht="30" customHeight="1">
      <c r="A35" s="100"/>
      <c r="B35" s="103"/>
      <c r="C35" s="104"/>
      <c r="D35" s="100"/>
      <c r="E35" s="100"/>
      <c r="F35" s="100"/>
      <c r="G35" s="105" t="str">
        <f>IF(A35="","",IF(COUNTIFS('[430]8'!$A$3:$A$202,A35,'[430]8'!$L$3:$L$202,"Đã kiểm chứng",'[430]8'!$M$3:$M$202,"ĐẠT")&lt;&gt;1,"",IFERROR(INDEX('[430]8'!$J$3:$J$202,MATCH(A35,'[430]8'!$A$3:$A$202,0)),"")))</f>
        <v/>
      </c>
      <c r="H35" s="105" t="str">
        <f t="shared" si="0"/>
        <v/>
      </c>
      <c r="I35" s="102" t="str">
        <f>IF(A35="","",IF(OR(NOT(ISNUMBER(B35)),B35&lt;2027,B35&gt;2031,B35&lt;&gt;INT(B35)),"NĂM KHÔNG HỢP LỆ",IF(COUNTIFS($A$3:$A$1002,A35,$B$3:$B$1002,B35)&gt;1,"TRÙNG MÃ VTVL – NĂM",IF(G35="","C35 CHƯA ĐƯỢC XÁC NHẬN",IF(NOT(ISNUMBER(C35)),"THIẾU BIẾN ĐỘNG (NHẬP 0 NẾU KHÔNG ĐỔI)",IF(G35+C35&lt;0,"NHU CẦU ÂM",IF(OR(D35="",E35=""),"THIẾU GIẢI TRÌNH/NGUỒN",IF(F35&lt;&gt;"Đã kiểm chứng","CHƯA KIỂM CHỨNG DỰ BÁO","ĐẠT"))))))))</f>
        <v/>
      </c>
      <c r="J35" s="100"/>
    </row>
    <row r="36" spans="1:10" ht="30" customHeight="1">
      <c r="A36" s="100"/>
      <c r="B36" s="103"/>
      <c r="C36" s="104"/>
      <c r="D36" s="100"/>
      <c r="E36" s="100"/>
      <c r="F36" s="100"/>
      <c r="G36" s="105" t="str">
        <f>IF(A36="","",IF(COUNTIFS('[431]8'!$A$3:$A$202,A36,'[431]8'!$L$3:$L$202,"Đã kiểm chứng",'[431]8'!$M$3:$M$202,"ĐẠT")&lt;&gt;1,"",IFERROR(INDEX('[431]8'!$J$3:$J$202,MATCH(A36,'[431]8'!$A$3:$A$202,0)),"")))</f>
        <v/>
      </c>
      <c r="H36" s="105" t="str">
        <f t="shared" si="0"/>
        <v/>
      </c>
      <c r="I36" s="102" t="str">
        <f>IF(A36="","",IF(OR(NOT(ISNUMBER(B36)),B36&lt;2027,B36&gt;2031,B36&lt;&gt;INT(B36)),"NĂM KHÔNG HỢP LỆ",IF(COUNTIFS($A$3:$A$1002,A36,$B$3:$B$1002,B36)&gt;1,"TRÙNG MÃ VTVL – NĂM",IF(G36="","C36 CHƯA ĐƯỢC XÁC NHẬN",IF(NOT(ISNUMBER(C36)),"THIẾU BIẾN ĐỘNG (NHẬP 0 NẾU KHÔNG ĐỔI)",IF(G36+C36&lt;0,"NHU CẦU ÂM",IF(OR(D36="",E36=""),"THIẾU GIẢI TRÌNH/NGUỒN",IF(F36&lt;&gt;"Đã kiểm chứng","CHƯA KIỂM CHỨNG DỰ BÁO","ĐẠT"))))))))</f>
        <v/>
      </c>
      <c r="J36" s="100"/>
    </row>
    <row r="37" spans="1:10" ht="30" customHeight="1">
      <c r="A37" s="100"/>
      <c r="B37" s="103"/>
      <c r="C37" s="104"/>
      <c r="D37" s="100"/>
      <c r="E37" s="100"/>
      <c r="F37" s="100"/>
      <c r="G37" s="105" t="str">
        <f>IF(A37="","",IF(COUNTIFS('[432]8'!$A$3:$A$202,A37,'[432]8'!$L$3:$L$202,"Đã kiểm chứng",'[432]8'!$M$3:$M$202,"ĐẠT")&lt;&gt;1,"",IFERROR(INDEX('[432]8'!$J$3:$J$202,MATCH(A37,'[432]8'!$A$3:$A$202,0)),"")))</f>
        <v/>
      </c>
      <c r="H37" s="105" t="str">
        <f t="shared" si="0"/>
        <v/>
      </c>
      <c r="I37" s="102" t="str">
        <f>IF(A37="","",IF(OR(NOT(ISNUMBER(B37)),B37&lt;2027,B37&gt;2031,B37&lt;&gt;INT(B37)),"NĂM KHÔNG HỢP LỆ",IF(COUNTIFS($A$3:$A$1002,A37,$B$3:$B$1002,B37)&gt;1,"TRÙNG MÃ VTVL – NĂM",IF(G37="","C37 CHƯA ĐƯỢC XÁC NHẬN",IF(NOT(ISNUMBER(C37)),"THIẾU BIẾN ĐỘNG (NHẬP 0 NẾU KHÔNG ĐỔI)",IF(G37+C37&lt;0,"NHU CẦU ÂM",IF(OR(D37="",E37=""),"THIẾU GIẢI TRÌNH/NGUỒN",IF(F37&lt;&gt;"Đã kiểm chứng","CHƯA KIỂM CHỨNG DỰ BÁO","ĐẠT"))))))))</f>
        <v/>
      </c>
      <c r="J37" s="100"/>
    </row>
    <row r="38" spans="1:10" ht="30" customHeight="1">
      <c r="A38" s="100"/>
      <c r="B38" s="103"/>
      <c r="C38" s="104"/>
      <c r="D38" s="100"/>
      <c r="E38" s="100"/>
      <c r="F38" s="100"/>
      <c r="G38" s="105" t="str">
        <f>IF(A38="","",IF(COUNTIFS('[433]8'!$A$3:$A$202,A38,'[433]8'!$L$3:$L$202,"Đã kiểm chứng",'[433]8'!$M$3:$M$202,"ĐẠT")&lt;&gt;1,"",IFERROR(INDEX('[433]8'!$J$3:$J$202,MATCH(A38,'[433]8'!$A$3:$A$202,0)),"")))</f>
        <v/>
      </c>
      <c r="H38" s="105" t="str">
        <f t="shared" si="0"/>
        <v/>
      </c>
      <c r="I38" s="102" t="str">
        <f>IF(A38="","",IF(OR(NOT(ISNUMBER(B38)),B38&lt;2027,B38&gt;2031,B38&lt;&gt;INT(B38)),"NĂM KHÔNG HỢP LỆ",IF(COUNTIFS($A$3:$A$1002,A38,$B$3:$B$1002,B38)&gt;1,"TRÙNG MÃ VTVL – NĂM",IF(G38="","C38 CHƯA ĐƯỢC XÁC NHẬN",IF(NOT(ISNUMBER(C38)),"THIẾU BIẾN ĐỘNG (NHẬP 0 NẾU KHÔNG ĐỔI)",IF(G38+C38&lt;0,"NHU CẦU ÂM",IF(OR(D38="",E38=""),"THIẾU GIẢI TRÌNH/NGUỒN",IF(F38&lt;&gt;"Đã kiểm chứng","CHƯA KIỂM CHỨNG DỰ BÁO","ĐẠT"))))))))</f>
        <v/>
      </c>
      <c r="J38" s="100"/>
    </row>
    <row r="39" spans="1:10" ht="30" customHeight="1">
      <c r="A39" s="100"/>
      <c r="B39" s="103"/>
      <c r="C39" s="104"/>
      <c r="D39" s="100"/>
      <c r="E39" s="100"/>
      <c r="F39" s="100"/>
      <c r="G39" s="105" t="str">
        <f>IF(A39="","",IF(COUNTIFS('[434]8'!$A$3:$A$202,A39,'[434]8'!$L$3:$L$202,"Đã kiểm chứng",'[434]8'!$M$3:$M$202,"ĐẠT")&lt;&gt;1,"",IFERROR(INDEX('[434]8'!$J$3:$J$202,MATCH(A39,'[434]8'!$A$3:$A$202,0)),"")))</f>
        <v/>
      </c>
      <c r="H39" s="105" t="str">
        <f t="shared" si="0"/>
        <v/>
      </c>
      <c r="I39" s="102" t="str">
        <f>IF(A39="","",IF(OR(NOT(ISNUMBER(B39)),B39&lt;2027,B39&gt;2031,B39&lt;&gt;INT(B39)),"NĂM KHÔNG HỢP LỆ",IF(COUNTIFS($A$3:$A$1002,A39,$B$3:$B$1002,B39)&gt;1,"TRÙNG MÃ VTVL – NĂM",IF(G39="","C39 CHƯA ĐƯỢC XÁC NHẬN",IF(NOT(ISNUMBER(C39)),"THIẾU BIẾN ĐỘNG (NHẬP 0 NẾU KHÔNG ĐỔI)",IF(G39+C39&lt;0,"NHU CẦU ÂM",IF(OR(D39="",E39=""),"THIẾU GIẢI TRÌNH/NGUỒN",IF(F39&lt;&gt;"Đã kiểm chứng","CHƯA KIỂM CHỨNG DỰ BÁO","ĐẠT"))))))))</f>
        <v/>
      </c>
      <c r="J39" s="100"/>
    </row>
    <row r="40" spans="1:10" ht="30" customHeight="1">
      <c r="A40" s="100"/>
      <c r="B40" s="103"/>
      <c r="C40" s="104"/>
      <c r="D40" s="100"/>
      <c r="E40" s="100"/>
      <c r="F40" s="100"/>
      <c r="G40" s="105" t="str">
        <f>IF(A40="","",IF(COUNTIFS('[435]8'!$A$3:$A$202,A40,'[435]8'!$L$3:$L$202,"Đã kiểm chứng",'[435]8'!$M$3:$M$202,"ĐẠT")&lt;&gt;1,"",IFERROR(INDEX('[435]8'!$J$3:$J$202,MATCH(A40,'[435]8'!$A$3:$A$202,0)),"")))</f>
        <v/>
      </c>
      <c r="H40" s="105" t="str">
        <f t="shared" si="0"/>
        <v/>
      </c>
      <c r="I40" s="102" t="str">
        <f>IF(A40="","",IF(OR(NOT(ISNUMBER(B40)),B40&lt;2027,B40&gt;2031,B40&lt;&gt;INT(B40)),"NĂM KHÔNG HỢP LỆ",IF(COUNTIFS($A$3:$A$1002,A40,$B$3:$B$1002,B40)&gt;1,"TRÙNG MÃ VTVL – NĂM",IF(G40="","C40 CHƯA ĐƯỢC XÁC NHẬN",IF(NOT(ISNUMBER(C40)),"THIẾU BIẾN ĐỘNG (NHẬP 0 NẾU KHÔNG ĐỔI)",IF(G40+C40&lt;0,"NHU CẦU ÂM",IF(OR(D40="",E40=""),"THIẾU GIẢI TRÌNH/NGUỒN",IF(F40&lt;&gt;"Đã kiểm chứng","CHƯA KIỂM CHỨNG DỰ BÁO","ĐẠT"))))))))</f>
        <v/>
      </c>
      <c r="J40" s="100"/>
    </row>
    <row r="41" spans="1:10" ht="30" customHeight="1">
      <c r="A41" s="100"/>
      <c r="B41" s="103"/>
      <c r="C41" s="104"/>
      <c r="D41" s="100"/>
      <c r="E41" s="100"/>
      <c r="F41" s="100"/>
      <c r="G41" s="105" t="str">
        <f>IF(A41="","",IF(COUNTIFS('[436]8'!$A$3:$A$202,A41,'[436]8'!$L$3:$L$202,"Đã kiểm chứng",'[436]8'!$M$3:$M$202,"ĐẠT")&lt;&gt;1,"",IFERROR(INDEX('[436]8'!$J$3:$J$202,MATCH(A41,'[436]8'!$A$3:$A$202,0)),"")))</f>
        <v/>
      </c>
      <c r="H41" s="105" t="str">
        <f t="shared" si="0"/>
        <v/>
      </c>
      <c r="I41" s="102" t="str">
        <f>IF(A41="","",IF(OR(NOT(ISNUMBER(B41)),B41&lt;2027,B41&gt;2031,B41&lt;&gt;INT(B41)),"NĂM KHÔNG HỢP LỆ",IF(COUNTIFS($A$3:$A$1002,A41,$B$3:$B$1002,B41)&gt;1,"TRÙNG MÃ VTVL – NĂM",IF(G41="","C41 CHƯA ĐƯỢC XÁC NHẬN",IF(NOT(ISNUMBER(C41)),"THIẾU BIẾN ĐỘNG (NHẬP 0 NẾU KHÔNG ĐỔI)",IF(G41+C41&lt;0,"NHU CẦU ÂM",IF(OR(D41="",E41=""),"THIẾU GIẢI TRÌNH/NGUỒN",IF(F41&lt;&gt;"Đã kiểm chứng","CHƯA KIỂM CHỨNG DỰ BÁO","ĐẠT"))))))))</f>
        <v/>
      </c>
      <c r="J41" s="100"/>
    </row>
    <row r="42" spans="1:10" ht="30" customHeight="1">
      <c r="A42" s="100"/>
      <c r="B42" s="103"/>
      <c r="C42" s="104"/>
      <c r="D42" s="100"/>
      <c r="E42" s="100"/>
      <c r="F42" s="100"/>
      <c r="G42" s="105" t="str">
        <f>IF(A42="","",IF(COUNTIFS('[437]8'!$A$3:$A$202,A42,'[437]8'!$L$3:$L$202,"Đã kiểm chứng",'[437]8'!$M$3:$M$202,"ĐẠT")&lt;&gt;1,"",IFERROR(INDEX('[437]8'!$J$3:$J$202,MATCH(A42,'[437]8'!$A$3:$A$202,0)),"")))</f>
        <v/>
      </c>
      <c r="H42" s="105" t="str">
        <f t="shared" si="0"/>
        <v/>
      </c>
      <c r="I42" s="102" t="str">
        <f>IF(A42="","",IF(OR(NOT(ISNUMBER(B42)),B42&lt;2027,B42&gt;2031,B42&lt;&gt;INT(B42)),"NĂM KHÔNG HỢP LỆ",IF(COUNTIFS($A$3:$A$1002,A42,$B$3:$B$1002,B42)&gt;1,"TRÙNG MÃ VTVL – NĂM",IF(G42="","C42 CHƯA ĐƯỢC XÁC NHẬN",IF(NOT(ISNUMBER(C42)),"THIẾU BIẾN ĐỘNG (NHẬP 0 NẾU KHÔNG ĐỔI)",IF(G42+C42&lt;0,"NHU CẦU ÂM",IF(OR(D42="",E42=""),"THIẾU GIẢI TRÌNH/NGUỒN",IF(F42&lt;&gt;"Đã kiểm chứng","CHƯA KIỂM CHỨNG DỰ BÁO","ĐẠT"))))))))</f>
        <v/>
      </c>
      <c r="J42" s="100"/>
    </row>
    <row r="43" spans="1:10" ht="30" customHeight="1">
      <c r="A43" s="100"/>
      <c r="B43" s="103"/>
      <c r="C43" s="104"/>
      <c r="D43" s="100"/>
      <c r="E43" s="100"/>
      <c r="F43" s="100"/>
      <c r="G43" s="105" t="str">
        <f>IF(A43="","",IF(COUNTIFS('[438]8'!$A$3:$A$202,A43,'[438]8'!$L$3:$L$202,"Đã kiểm chứng",'[438]8'!$M$3:$M$202,"ĐẠT")&lt;&gt;1,"",IFERROR(INDEX('[438]8'!$J$3:$J$202,MATCH(A43,'[438]8'!$A$3:$A$202,0)),"")))</f>
        <v/>
      </c>
      <c r="H43" s="105" t="str">
        <f t="shared" si="0"/>
        <v/>
      </c>
      <c r="I43" s="102" t="str">
        <f>IF(A43="","",IF(OR(NOT(ISNUMBER(B43)),B43&lt;2027,B43&gt;2031,B43&lt;&gt;INT(B43)),"NĂM KHÔNG HỢP LỆ",IF(COUNTIFS($A$3:$A$1002,A43,$B$3:$B$1002,B43)&gt;1,"TRÙNG MÃ VTVL – NĂM",IF(G43="","C43 CHƯA ĐƯỢC XÁC NHẬN",IF(NOT(ISNUMBER(C43)),"THIẾU BIẾN ĐỘNG (NHẬP 0 NẾU KHÔNG ĐỔI)",IF(G43+C43&lt;0,"NHU CẦU ÂM",IF(OR(D43="",E43=""),"THIẾU GIẢI TRÌNH/NGUỒN",IF(F43&lt;&gt;"Đã kiểm chứng","CHƯA KIỂM CHỨNG DỰ BÁO","ĐẠT"))))))))</f>
        <v/>
      </c>
      <c r="J43" s="100"/>
    </row>
    <row r="44" spans="1:10" ht="30" customHeight="1">
      <c r="A44" s="100"/>
      <c r="B44" s="103"/>
      <c r="C44" s="104"/>
      <c r="D44" s="100"/>
      <c r="E44" s="100"/>
      <c r="F44" s="100"/>
      <c r="G44" s="105" t="str">
        <f>IF(A44="","",IF(COUNTIFS('[439]8'!$A$3:$A$202,A44,'[439]8'!$L$3:$L$202,"Đã kiểm chứng",'[439]8'!$M$3:$M$202,"ĐẠT")&lt;&gt;1,"",IFERROR(INDEX('[439]8'!$J$3:$J$202,MATCH(A44,'[439]8'!$A$3:$A$202,0)),"")))</f>
        <v/>
      </c>
      <c r="H44" s="105" t="str">
        <f t="shared" si="0"/>
        <v/>
      </c>
      <c r="I44" s="102" t="str">
        <f>IF(A44="","",IF(OR(NOT(ISNUMBER(B44)),B44&lt;2027,B44&gt;2031,B44&lt;&gt;INT(B44)),"NĂM KHÔNG HỢP LỆ",IF(COUNTIFS($A$3:$A$1002,A44,$B$3:$B$1002,B44)&gt;1,"TRÙNG MÃ VTVL – NĂM",IF(G44="","C44 CHƯA ĐƯỢC XÁC NHẬN",IF(NOT(ISNUMBER(C44)),"THIẾU BIẾN ĐỘNG (NHẬP 0 NẾU KHÔNG ĐỔI)",IF(G44+C44&lt;0,"NHU CẦU ÂM",IF(OR(D44="",E44=""),"THIẾU GIẢI TRÌNH/NGUỒN",IF(F44&lt;&gt;"Đã kiểm chứng","CHƯA KIỂM CHỨNG DỰ BÁO","ĐẠT"))))))))</f>
        <v/>
      </c>
      <c r="J44" s="100"/>
    </row>
    <row r="45" spans="1:10" ht="30" customHeight="1">
      <c r="A45" s="100"/>
      <c r="B45" s="103"/>
      <c r="C45" s="104"/>
      <c r="D45" s="100"/>
      <c r="E45" s="100"/>
      <c r="F45" s="100"/>
      <c r="G45" s="105" t="str">
        <f>IF(A45="","",IF(COUNTIFS('[440]8'!$A$3:$A$202,A45,'[440]8'!$L$3:$L$202,"Đã kiểm chứng",'[440]8'!$M$3:$M$202,"ĐẠT")&lt;&gt;1,"",IFERROR(INDEX('[440]8'!$J$3:$J$202,MATCH(A45,'[440]8'!$A$3:$A$202,0)),"")))</f>
        <v/>
      </c>
      <c r="H45" s="105" t="str">
        <f t="shared" si="0"/>
        <v/>
      </c>
      <c r="I45" s="102" t="str">
        <f>IF(A45="","",IF(OR(NOT(ISNUMBER(B45)),B45&lt;2027,B45&gt;2031,B45&lt;&gt;INT(B45)),"NĂM KHÔNG HỢP LỆ",IF(COUNTIFS($A$3:$A$1002,A45,$B$3:$B$1002,B45)&gt;1,"TRÙNG MÃ VTVL – NĂM",IF(G45="","C45 CHƯA ĐƯỢC XÁC NHẬN",IF(NOT(ISNUMBER(C45)),"THIẾU BIẾN ĐỘNG (NHẬP 0 NẾU KHÔNG ĐỔI)",IF(G45+C45&lt;0,"NHU CẦU ÂM",IF(OR(D45="",E45=""),"THIẾU GIẢI TRÌNH/NGUỒN",IF(F45&lt;&gt;"Đã kiểm chứng","CHƯA KIỂM CHỨNG DỰ BÁO","ĐẠT"))))))))</f>
        <v/>
      </c>
      <c r="J45" s="100"/>
    </row>
    <row r="46" spans="1:10" ht="30" customHeight="1">
      <c r="A46" s="100"/>
      <c r="B46" s="103"/>
      <c r="C46" s="104"/>
      <c r="D46" s="100"/>
      <c r="E46" s="100"/>
      <c r="F46" s="100"/>
      <c r="G46" s="105" t="str">
        <f>IF(A46="","",IF(COUNTIFS('[441]8'!$A$3:$A$202,A46,'[441]8'!$L$3:$L$202,"Đã kiểm chứng",'[441]8'!$M$3:$M$202,"ĐẠT")&lt;&gt;1,"",IFERROR(INDEX('[441]8'!$J$3:$J$202,MATCH(A46,'[441]8'!$A$3:$A$202,0)),"")))</f>
        <v/>
      </c>
      <c r="H46" s="105" t="str">
        <f t="shared" si="0"/>
        <v/>
      </c>
      <c r="I46" s="102" t="str">
        <f>IF(A46="","",IF(OR(NOT(ISNUMBER(B46)),B46&lt;2027,B46&gt;2031,B46&lt;&gt;INT(B46)),"NĂM KHÔNG HỢP LỆ",IF(COUNTIFS($A$3:$A$1002,A46,$B$3:$B$1002,B46)&gt;1,"TRÙNG MÃ VTVL – NĂM",IF(G46="","C46 CHƯA ĐƯỢC XÁC NHẬN",IF(NOT(ISNUMBER(C46)),"THIẾU BIẾN ĐỘNG (NHẬP 0 NẾU KHÔNG ĐỔI)",IF(G46+C46&lt;0,"NHU CẦU ÂM",IF(OR(D46="",E46=""),"THIẾU GIẢI TRÌNH/NGUỒN",IF(F46&lt;&gt;"Đã kiểm chứng","CHƯA KIỂM CHỨNG DỰ BÁO","ĐẠT"))))))))</f>
        <v/>
      </c>
      <c r="J46" s="100"/>
    </row>
    <row r="47" spans="1:10" ht="30" customHeight="1">
      <c r="A47" s="100"/>
      <c r="B47" s="103"/>
      <c r="C47" s="104"/>
      <c r="D47" s="100"/>
      <c r="E47" s="100"/>
      <c r="F47" s="100"/>
      <c r="G47" s="105" t="str">
        <f>IF(A47="","",IF(COUNTIFS('[442]8'!$A$3:$A$202,A47,'[442]8'!$L$3:$L$202,"Đã kiểm chứng",'[442]8'!$M$3:$M$202,"ĐẠT")&lt;&gt;1,"",IFERROR(INDEX('[442]8'!$J$3:$J$202,MATCH(A47,'[442]8'!$A$3:$A$202,0)),"")))</f>
        <v/>
      </c>
      <c r="H47" s="105" t="str">
        <f t="shared" si="0"/>
        <v/>
      </c>
      <c r="I47" s="102" t="str">
        <f>IF(A47="","",IF(OR(NOT(ISNUMBER(B47)),B47&lt;2027,B47&gt;2031,B47&lt;&gt;INT(B47)),"NĂM KHÔNG HỢP LỆ",IF(COUNTIFS($A$3:$A$1002,A47,$B$3:$B$1002,B47)&gt;1,"TRÙNG MÃ VTVL – NĂM",IF(G47="","C47 CHƯA ĐƯỢC XÁC NHẬN",IF(NOT(ISNUMBER(C47)),"THIẾU BIẾN ĐỘNG (NHẬP 0 NẾU KHÔNG ĐỔI)",IF(G47+C47&lt;0,"NHU CẦU ÂM",IF(OR(D47="",E47=""),"THIẾU GIẢI TRÌNH/NGUỒN",IF(F47&lt;&gt;"Đã kiểm chứng","CHƯA KIỂM CHỨNG DỰ BÁO","ĐẠT"))))))))</f>
        <v/>
      </c>
      <c r="J47" s="100"/>
    </row>
    <row r="48" spans="1:10" ht="30" customHeight="1">
      <c r="A48" s="100"/>
      <c r="B48" s="103"/>
      <c r="C48" s="104"/>
      <c r="D48" s="100"/>
      <c r="E48" s="100"/>
      <c r="F48" s="100"/>
      <c r="G48" s="105" t="str">
        <f>IF(A48="","",IF(COUNTIFS('[443]8'!$A$3:$A$202,A48,'[443]8'!$L$3:$L$202,"Đã kiểm chứng",'[443]8'!$M$3:$M$202,"ĐẠT")&lt;&gt;1,"",IFERROR(INDEX('[443]8'!$J$3:$J$202,MATCH(A48,'[443]8'!$A$3:$A$202,0)),"")))</f>
        <v/>
      </c>
      <c r="H48" s="105" t="str">
        <f t="shared" si="0"/>
        <v/>
      </c>
      <c r="I48" s="102" t="str">
        <f>IF(A48="","",IF(OR(NOT(ISNUMBER(B48)),B48&lt;2027,B48&gt;2031,B48&lt;&gt;INT(B48)),"NĂM KHÔNG HỢP LỆ",IF(COUNTIFS($A$3:$A$1002,A48,$B$3:$B$1002,B48)&gt;1,"TRÙNG MÃ VTVL – NĂM",IF(G48="","C48 CHƯA ĐƯỢC XÁC NHẬN",IF(NOT(ISNUMBER(C48)),"THIẾU BIẾN ĐỘNG (NHẬP 0 NẾU KHÔNG ĐỔI)",IF(G48+C48&lt;0,"NHU CẦU ÂM",IF(OR(D48="",E48=""),"THIẾU GIẢI TRÌNH/NGUỒN",IF(F48&lt;&gt;"Đã kiểm chứng","CHƯA KIỂM CHỨNG DỰ BÁO","ĐẠT"))))))))</f>
        <v/>
      </c>
      <c r="J48" s="100"/>
    </row>
    <row r="49" spans="1:10" ht="30" customHeight="1">
      <c r="A49" s="100"/>
      <c r="B49" s="103"/>
      <c r="C49" s="104"/>
      <c r="D49" s="100"/>
      <c r="E49" s="100"/>
      <c r="F49" s="100"/>
      <c r="G49" s="105" t="str">
        <f>IF(A49="","",IF(COUNTIFS('[444]8'!$A$3:$A$202,A49,'[444]8'!$L$3:$L$202,"Đã kiểm chứng",'[444]8'!$M$3:$M$202,"ĐẠT")&lt;&gt;1,"",IFERROR(INDEX('[444]8'!$J$3:$J$202,MATCH(A49,'[444]8'!$A$3:$A$202,0)),"")))</f>
        <v/>
      </c>
      <c r="H49" s="105" t="str">
        <f t="shared" si="0"/>
        <v/>
      </c>
      <c r="I49" s="102" t="str">
        <f>IF(A49="","",IF(OR(NOT(ISNUMBER(B49)),B49&lt;2027,B49&gt;2031,B49&lt;&gt;INT(B49)),"NĂM KHÔNG HỢP LỆ",IF(COUNTIFS($A$3:$A$1002,A49,$B$3:$B$1002,B49)&gt;1,"TRÙNG MÃ VTVL – NĂM",IF(G49="","C49 CHƯA ĐƯỢC XÁC NHẬN",IF(NOT(ISNUMBER(C49)),"THIẾU BIẾN ĐỘNG (NHẬP 0 NẾU KHÔNG ĐỔI)",IF(G49+C49&lt;0,"NHU CẦU ÂM",IF(OR(D49="",E49=""),"THIẾU GIẢI TRÌNH/NGUỒN",IF(F49&lt;&gt;"Đã kiểm chứng","CHƯA KIỂM CHỨNG DỰ BÁO","ĐẠT"))))))))</f>
        <v/>
      </c>
      <c r="J49" s="100"/>
    </row>
    <row r="50" spans="1:10" ht="30" customHeight="1">
      <c r="A50" s="100"/>
      <c r="B50" s="103"/>
      <c r="C50" s="104"/>
      <c r="D50" s="100"/>
      <c r="E50" s="100"/>
      <c r="F50" s="100"/>
      <c r="G50" s="105" t="str">
        <f>IF(A50="","",IF(COUNTIFS('[445]8'!$A$3:$A$202,A50,'[445]8'!$L$3:$L$202,"Đã kiểm chứng",'[445]8'!$M$3:$M$202,"ĐẠT")&lt;&gt;1,"",IFERROR(INDEX('[445]8'!$J$3:$J$202,MATCH(A50,'[445]8'!$A$3:$A$202,0)),"")))</f>
        <v/>
      </c>
      <c r="H50" s="105" t="str">
        <f t="shared" si="0"/>
        <v/>
      </c>
      <c r="I50" s="102" t="str">
        <f>IF(A50="","",IF(OR(NOT(ISNUMBER(B50)),B50&lt;2027,B50&gt;2031,B50&lt;&gt;INT(B50)),"NĂM KHÔNG HỢP LỆ",IF(COUNTIFS($A$3:$A$1002,A50,$B$3:$B$1002,B50)&gt;1,"TRÙNG MÃ VTVL – NĂM",IF(G50="","C50 CHƯA ĐƯỢC XÁC NHẬN",IF(NOT(ISNUMBER(C50)),"THIẾU BIẾN ĐỘNG (NHẬP 0 NẾU KHÔNG ĐỔI)",IF(G50+C50&lt;0,"NHU CẦU ÂM",IF(OR(D50="",E50=""),"THIẾU GIẢI TRÌNH/NGUỒN",IF(F50&lt;&gt;"Đã kiểm chứng","CHƯA KIỂM CHỨNG DỰ BÁO","ĐẠT"))))))))</f>
        <v/>
      </c>
      <c r="J50" s="100"/>
    </row>
    <row r="51" spans="1:10" ht="30" customHeight="1">
      <c r="A51" s="100"/>
      <c r="B51" s="103"/>
      <c r="C51" s="104"/>
      <c r="D51" s="100"/>
      <c r="E51" s="100"/>
      <c r="F51" s="100"/>
      <c r="G51" s="105" t="str">
        <f>IF(A51="","",IF(COUNTIFS('[446]8'!$A$3:$A$202,A51,'[446]8'!$L$3:$L$202,"Đã kiểm chứng",'[446]8'!$M$3:$M$202,"ĐẠT")&lt;&gt;1,"",IFERROR(INDEX('[446]8'!$J$3:$J$202,MATCH(A51,'[446]8'!$A$3:$A$202,0)),"")))</f>
        <v/>
      </c>
      <c r="H51" s="105" t="str">
        <f t="shared" si="0"/>
        <v/>
      </c>
      <c r="I51" s="102" t="str">
        <f>IF(A51="","",IF(OR(NOT(ISNUMBER(B51)),B51&lt;2027,B51&gt;2031,B51&lt;&gt;INT(B51)),"NĂM KHÔNG HỢP LỆ",IF(COUNTIFS($A$3:$A$1002,A51,$B$3:$B$1002,B51)&gt;1,"TRÙNG MÃ VTVL – NĂM",IF(G51="","C51 CHƯA ĐƯỢC XÁC NHẬN",IF(NOT(ISNUMBER(C51)),"THIẾU BIẾN ĐỘNG (NHẬP 0 NẾU KHÔNG ĐỔI)",IF(G51+C51&lt;0,"NHU CẦU ÂM",IF(OR(D51="",E51=""),"THIẾU GIẢI TRÌNH/NGUỒN",IF(F51&lt;&gt;"Đã kiểm chứng","CHƯA KIỂM CHỨNG DỰ BÁO","ĐẠT"))))))))</f>
        <v/>
      </c>
      <c r="J51" s="100"/>
    </row>
    <row r="52" spans="1:10" ht="30" customHeight="1">
      <c r="A52" s="100"/>
      <c r="B52" s="103"/>
      <c r="C52" s="104"/>
      <c r="D52" s="100"/>
      <c r="E52" s="100"/>
      <c r="F52" s="100"/>
      <c r="G52" s="105" t="str">
        <f>IF(A52="","",IF(COUNTIFS('[447]8'!$A$3:$A$202,A52,'[447]8'!$L$3:$L$202,"Đã kiểm chứng",'[447]8'!$M$3:$M$202,"ĐẠT")&lt;&gt;1,"",IFERROR(INDEX('[447]8'!$J$3:$J$202,MATCH(A52,'[447]8'!$A$3:$A$202,0)),"")))</f>
        <v/>
      </c>
      <c r="H52" s="105" t="str">
        <f t="shared" si="0"/>
        <v/>
      </c>
      <c r="I52" s="102" t="str">
        <f>IF(A52="","",IF(OR(NOT(ISNUMBER(B52)),B52&lt;2027,B52&gt;2031,B52&lt;&gt;INT(B52)),"NĂM KHÔNG HỢP LỆ",IF(COUNTIFS($A$3:$A$1002,A52,$B$3:$B$1002,B52)&gt;1,"TRÙNG MÃ VTVL – NĂM",IF(G52="","C52 CHƯA ĐƯỢC XÁC NHẬN",IF(NOT(ISNUMBER(C52)),"THIẾU BIẾN ĐỘNG (NHẬP 0 NẾU KHÔNG ĐỔI)",IF(G52+C52&lt;0,"NHU CẦU ÂM",IF(OR(D52="",E52=""),"THIẾU GIẢI TRÌNH/NGUỒN",IF(F52&lt;&gt;"Đã kiểm chứng","CHƯA KIỂM CHỨNG DỰ BÁO","ĐẠT"))))))))</f>
        <v/>
      </c>
      <c r="J52" s="100"/>
    </row>
    <row r="53" spans="1:10" ht="30" customHeight="1">
      <c r="A53" s="100"/>
      <c r="B53" s="103"/>
      <c r="C53" s="104"/>
      <c r="D53" s="100"/>
      <c r="E53" s="100"/>
      <c r="F53" s="100"/>
      <c r="G53" s="105" t="str">
        <f>IF(A53="","",IF(COUNTIFS('[448]8'!$A$3:$A$202,A53,'[448]8'!$L$3:$L$202,"Đã kiểm chứng",'[448]8'!$M$3:$M$202,"ĐẠT")&lt;&gt;1,"",IFERROR(INDEX('[448]8'!$J$3:$J$202,MATCH(A53,'[448]8'!$A$3:$A$202,0)),"")))</f>
        <v/>
      </c>
      <c r="H53" s="105" t="str">
        <f t="shared" si="0"/>
        <v/>
      </c>
      <c r="I53" s="102" t="str">
        <f>IF(A53="","",IF(OR(NOT(ISNUMBER(B53)),B53&lt;2027,B53&gt;2031,B53&lt;&gt;INT(B53)),"NĂM KHÔNG HỢP LỆ",IF(COUNTIFS($A$3:$A$1002,A53,$B$3:$B$1002,B53)&gt;1,"TRÙNG MÃ VTVL – NĂM",IF(G53="","C53 CHƯA ĐƯỢC XÁC NHẬN",IF(NOT(ISNUMBER(C53)),"THIẾU BIẾN ĐỘNG (NHẬP 0 NẾU KHÔNG ĐỔI)",IF(G53+C53&lt;0,"NHU CẦU ÂM",IF(OR(D53="",E53=""),"THIẾU GIẢI TRÌNH/NGUỒN",IF(F53&lt;&gt;"Đã kiểm chứng","CHƯA KIỂM CHỨNG DỰ BÁO","ĐẠT"))))))))</f>
        <v/>
      </c>
      <c r="J53" s="100"/>
    </row>
    <row r="54" spans="1:10" ht="30" customHeight="1">
      <c r="A54" s="100"/>
      <c r="B54" s="103"/>
      <c r="C54" s="104"/>
      <c r="D54" s="100"/>
      <c r="E54" s="100"/>
      <c r="F54" s="100"/>
      <c r="G54" s="105" t="str">
        <f>IF(A54="","",IF(COUNTIFS('[449]8'!$A$3:$A$202,A54,'[449]8'!$L$3:$L$202,"Đã kiểm chứng",'[449]8'!$M$3:$M$202,"ĐẠT")&lt;&gt;1,"",IFERROR(INDEX('[449]8'!$J$3:$J$202,MATCH(A54,'[449]8'!$A$3:$A$202,0)),"")))</f>
        <v/>
      </c>
      <c r="H54" s="105" t="str">
        <f t="shared" si="0"/>
        <v/>
      </c>
      <c r="I54" s="102" t="str">
        <f>IF(A54="","",IF(OR(NOT(ISNUMBER(B54)),B54&lt;2027,B54&gt;2031,B54&lt;&gt;INT(B54)),"NĂM KHÔNG HỢP LỆ",IF(COUNTIFS($A$3:$A$1002,A54,$B$3:$B$1002,B54)&gt;1,"TRÙNG MÃ VTVL – NĂM",IF(G54="","C54 CHƯA ĐƯỢC XÁC NHẬN",IF(NOT(ISNUMBER(C54)),"THIẾU BIẾN ĐỘNG (NHẬP 0 NẾU KHÔNG ĐỔI)",IF(G54+C54&lt;0,"NHU CẦU ÂM",IF(OR(D54="",E54=""),"THIẾU GIẢI TRÌNH/NGUỒN",IF(F54&lt;&gt;"Đã kiểm chứng","CHƯA KIỂM CHỨNG DỰ BÁO","ĐẠT"))))))))</f>
        <v/>
      </c>
      <c r="J54" s="100"/>
    </row>
    <row r="55" spans="1:10" ht="30" customHeight="1">
      <c r="A55" s="100"/>
      <c r="B55" s="103"/>
      <c r="C55" s="104"/>
      <c r="D55" s="100"/>
      <c r="E55" s="100"/>
      <c r="F55" s="100"/>
      <c r="G55" s="105" t="str">
        <f>IF(A55="","",IF(COUNTIFS('[450]8'!$A$3:$A$202,A55,'[450]8'!$L$3:$L$202,"Đã kiểm chứng",'[450]8'!$M$3:$M$202,"ĐẠT")&lt;&gt;1,"",IFERROR(INDEX('[450]8'!$J$3:$J$202,MATCH(A55,'[450]8'!$A$3:$A$202,0)),"")))</f>
        <v/>
      </c>
      <c r="H55" s="105" t="str">
        <f t="shared" si="0"/>
        <v/>
      </c>
      <c r="I55" s="102" t="str">
        <f>IF(A55="","",IF(OR(NOT(ISNUMBER(B55)),B55&lt;2027,B55&gt;2031,B55&lt;&gt;INT(B55)),"NĂM KHÔNG HỢP LỆ",IF(COUNTIFS($A$3:$A$1002,A55,$B$3:$B$1002,B55)&gt;1,"TRÙNG MÃ VTVL – NĂM",IF(G55="","C55 CHƯA ĐƯỢC XÁC NHẬN",IF(NOT(ISNUMBER(C55)),"THIẾU BIẾN ĐỘNG (NHẬP 0 NẾU KHÔNG ĐỔI)",IF(G55+C55&lt;0,"NHU CẦU ÂM",IF(OR(D55="",E55=""),"THIẾU GIẢI TRÌNH/NGUỒN",IF(F55&lt;&gt;"Đã kiểm chứng","CHƯA KIỂM CHỨNG DỰ BÁO","ĐẠT"))))))))</f>
        <v/>
      </c>
      <c r="J55" s="100"/>
    </row>
    <row r="56" spans="1:10" ht="30" customHeight="1">
      <c r="A56" s="100"/>
      <c r="B56" s="103"/>
      <c r="C56" s="104"/>
      <c r="D56" s="100"/>
      <c r="E56" s="100"/>
      <c r="F56" s="100"/>
      <c r="G56" s="105" t="str">
        <f>IF(A56="","",IF(COUNTIFS('[451]8'!$A$3:$A$202,A56,'[451]8'!$L$3:$L$202,"Đã kiểm chứng",'[451]8'!$M$3:$M$202,"ĐẠT")&lt;&gt;1,"",IFERROR(INDEX('[451]8'!$J$3:$J$202,MATCH(A56,'[451]8'!$A$3:$A$202,0)),"")))</f>
        <v/>
      </c>
      <c r="H56" s="105" t="str">
        <f t="shared" si="0"/>
        <v/>
      </c>
      <c r="I56" s="102" t="str">
        <f>IF(A56="","",IF(OR(NOT(ISNUMBER(B56)),B56&lt;2027,B56&gt;2031,B56&lt;&gt;INT(B56)),"NĂM KHÔNG HỢP LỆ",IF(COUNTIFS($A$3:$A$1002,A56,$B$3:$B$1002,B56)&gt;1,"TRÙNG MÃ VTVL – NĂM",IF(G56="","C56 CHƯA ĐƯỢC XÁC NHẬN",IF(NOT(ISNUMBER(C56)),"THIẾU BIẾN ĐỘNG (NHẬP 0 NẾU KHÔNG ĐỔI)",IF(G56+C56&lt;0,"NHU CẦU ÂM",IF(OR(D56="",E56=""),"THIẾU GIẢI TRÌNH/NGUỒN",IF(F56&lt;&gt;"Đã kiểm chứng","CHƯA KIỂM CHỨNG DỰ BÁO","ĐẠT"))))))))</f>
        <v/>
      </c>
      <c r="J56" s="100"/>
    </row>
    <row r="57" spans="1:10" ht="30" customHeight="1">
      <c r="A57" s="100"/>
      <c r="B57" s="103"/>
      <c r="C57" s="104"/>
      <c r="D57" s="100"/>
      <c r="E57" s="100"/>
      <c r="F57" s="100"/>
      <c r="G57" s="105" t="str">
        <f>IF(A57="","",IF(COUNTIFS('[452]8'!$A$3:$A$202,A57,'[452]8'!$L$3:$L$202,"Đã kiểm chứng",'[452]8'!$M$3:$M$202,"ĐẠT")&lt;&gt;1,"",IFERROR(INDEX('[452]8'!$J$3:$J$202,MATCH(A57,'[452]8'!$A$3:$A$202,0)),"")))</f>
        <v/>
      </c>
      <c r="H57" s="105" t="str">
        <f t="shared" si="0"/>
        <v/>
      </c>
      <c r="I57" s="102" t="str">
        <f>IF(A57="","",IF(OR(NOT(ISNUMBER(B57)),B57&lt;2027,B57&gt;2031,B57&lt;&gt;INT(B57)),"NĂM KHÔNG HỢP LỆ",IF(COUNTIFS($A$3:$A$1002,A57,$B$3:$B$1002,B57)&gt;1,"TRÙNG MÃ VTVL – NĂM",IF(G57="","C57 CHƯA ĐƯỢC XÁC NHẬN",IF(NOT(ISNUMBER(C57)),"THIẾU BIẾN ĐỘNG (NHẬP 0 NẾU KHÔNG ĐỔI)",IF(G57+C57&lt;0,"NHU CẦU ÂM",IF(OR(D57="",E57=""),"THIẾU GIẢI TRÌNH/NGUỒN",IF(F57&lt;&gt;"Đã kiểm chứng","CHƯA KIỂM CHỨNG DỰ BÁO","ĐẠT"))))))))</f>
        <v/>
      </c>
      <c r="J57" s="100"/>
    </row>
    <row r="58" spans="1:10" ht="30" customHeight="1">
      <c r="A58" s="100"/>
      <c r="B58" s="103"/>
      <c r="C58" s="104"/>
      <c r="D58" s="100"/>
      <c r="E58" s="100"/>
      <c r="F58" s="100"/>
      <c r="G58" s="105" t="str">
        <f>IF(A58="","",IF(COUNTIFS('[453]8'!$A$3:$A$202,A58,'[453]8'!$L$3:$L$202,"Đã kiểm chứng",'[453]8'!$M$3:$M$202,"ĐẠT")&lt;&gt;1,"",IFERROR(INDEX('[453]8'!$J$3:$J$202,MATCH(A58,'[453]8'!$A$3:$A$202,0)),"")))</f>
        <v/>
      </c>
      <c r="H58" s="105" t="str">
        <f t="shared" si="0"/>
        <v/>
      </c>
      <c r="I58" s="102" t="str">
        <f>IF(A58="","",IF(OR(NOT(ISNUMBER(B58)),B58&lt;2027,B58&gt;2031,B58&lt;&gt;INT(B58)),"NĂM KHÔNG HỢP LỆ",IF(COUNTIFS($A$3:$A$1002,A58,$B$3:$B$1002,B58)&gt;1,"TRÙNG MÃ VTVL – NĂM",IF(G58="","C58 CHƯA ĐƯỢC XÁC NHẬN",IF(NOT(ISNUMBER(C58)),"THIẾU BIẾN ĐỘNG (NHẬP 0 NẾU KHÔNG ĐỔI)",IF(G58+C58&lt;0,"NHU CẦU ÂM",IF(OR(D58="",E58=""),"THIẾU GIẢI TRÌNH/NGUỒN",IF(F58&lt;&gt;"Đã kiểm chứng","CHƯA KIỂM CHỨNG DỰ BÁO","ĐẠT"))))))))</f>
        <v/>
      </c>
      <c r="J58" s="100"/>
    </row>
    <row r="59" spans="1:10" ht="30" customHeight="1">
      <c r="A59" s="100"/>
      <c r="B59" s="103"/>
      <c r="C59" s="104"/>
      <c r="D59" s="100"/>
      <c r="E59" s="100"/>
      <c r="F59" s="100"/>
      <c r="G59" s="105" t="str">
        <f>IF(A59="","",IF(COUNTIFS('[454]8'!$A$3:$A$202,A59,'[454]8'!$L$3:$L$202,"Đã kiểm chứng",'[454]8'!$M$3:$M$202,"ĐẠT")&lt;&gt;1,"",IFERROR(INDEX('[454]8'!$J$3:$J$202,MATCH(A59,'[454]8'!$A$3:$A$202,0)),"")))</f>
        <v/>
      </c>
      <c r="H59" s="105" t="str">
        <f t="shared" si="0"/>
        <v/>
      </c>
      <c r="I59" s="102" t="str">
        <f>IF(A59="","",IF(OR(NOT(ISNUMBER(B59)),B59&lt;2027,B59&gt;2031,B59&lt;&gt;INT(B59)),"NĂM KHÔNG HỢP LỆ",IF(COUNTIFS($A$3:$A$1002,A59,$B$3:$B$1002,B59)&gt;1,"TRÙNG MÃ VTVL – NĂM",IF(G59="","C59 CHƯA ĐƯỢC XÁC NHẬN",IF(NOT(ISNUMBER(C59)),"THIẾU BIẾN ĐỘNG (NHẬP 0 NẾU KHÔNG ĐỔI)",IF(G59+C59&lt;0,"NHU CẦU ÂM",IF(OR(D59="",E59=""),"THIẾU GIẢI TRÌNH/NGUỒN",IF(F59&lt;&gt;"Đã kiểm chứng","CHƯA KIỂM CHỨNG DỰ BÁO","ĐẠT"))))))))</f>
        <v/>
      </c>
      <c r="J59" s="100"/>
    </row>
    <row r="60" spans="1:10" ht="30" customHeight="1">
      <c r="A60" s="100"/>
      <c r="B60" s="103"/>
      <c r="C60" s="104"/>
      <c r="D60" s="100"/>
      <c r="E60" s="100"/>
      <c r="F60" s="100"/>
      <c r="G60" s="105" t="str">
        <f>IF(A60="","",IF(COUNTIFS('[455]8'!$A$3:$A$202,A60,'[455]8'!$L$3:$L$202,"Đã kiểm chứng",'[455]8'!$M$3:$M$202,"ĐẠT")&lt;&gt;1,"",IFERROR(INDEX('[455]8'!$J$3:$J$202,MATCH(A60,'[455]8'!$A$3:$A$202,0)),"")))</f>
        <v/>
      </c>
      <c r="H60" s="105" t="str">
        <f t="shared" si="0"/>
        <v/>
      </c>
      <c r="I60" s="102" t="str">
        <f>IF(A60="","",IF(OR(NOT(ISNUMBER(B60)),B60&lt;2027,B60&gt;2031,B60&lt;&gt;INT(B60)),"NĂM KHÔNG HỢP LỆ",IF(COUNTIFS($A$3:$A$1002,A60,$B$3:$B$1002,B60)&gt;1,"TRÙNG MÃ VTVL – NĂM",IF(G60="","C60 CHƯA ĐƯỢC XÁC NHẬN",IF(NOT(ISNUMBER(C60)),"THIẾU BIẾN ĐỘNG (NHẬP 0 NẾU KHÔNG ĐỔI)",IF(G60+C60&lt;0,"NHU CẦU ÂM",IF(OR(D60="",E60=""),"THIẾU GIẢI TRÌNH/NGUỒN",IF(F60&lt;&gt;"Đã kiểm chứng","CHƯA KIỂM CHỨNG DỰ BÁO","ĐẠT"))))))))</f>
        <v/>
      </c>
      <c r="J60" s="100"/>
    </row>
    <row r="61" spans="1:10" ht="30" customHeight="1">
      <c r="A61" s="100"/>
      <c r="B61" s="103"/>
      <c r="C61" s="104"/>
      <c r="D61" s="100"/>
      <c r="E61" s="100"/>
      <c r="F61" s="100"/>
      <c r="G61" s="105" t="str">
        <f>IF(A61="","",IF(COUNTIFS('[456]8'!$A$3:$A$202,A61,'[456]8'!$L$3:$L$202,"Đã kiểm chứng",'[456]8'!$M$3:$M$202,"ĐẠT")&lt;&gt;1,"",IFERROR(INDEX('[456]8'!$J$3:$J$202,MATCH(A61,'[456]8'!$A$3:$A$202,0)),"")))</f>
        <v/>
      </c>
      <c r="H61" s="105" t="str">
        <f t="shared" si="0"/>
        <v/>
      </c>
      <c r="I61" s="102" t="str">
        <f>IF(A61="","",IF(OR(NOT(ISNUMBER(B61)),B61&lt;2027,B61&gt;2031,B61&lt;&gt;INT(B61)),"NĂM KHÔNG HỢP LỆ",IF(COUNTIFS($A$3:$A$1002,A61,$B$3:$B$1002,B61)&gt;1,"TRÙNG MÃ VTVL – NĂM",IF(G61="","C61 CHƯA ĐƯỢC XÁC NHẬN",IF(NOT(ISNUMBER(C61)),"THIẾU BIẾN ĐỘNG (NHẬP 0 NẾU KHÔNG ĐỔI)",IF(G61+C61&lt;0,"NHU CẦU ÂM",IF(OR(D61="",E61=""),"THIẾU GIẢI TRÌNH/NGUỒN",IF(F61&lt;&gt;"Đã kiểm chứng","CHƯA KIỂM CHỨNG DỰ BÁO","ĐẠT"))))))))</f>
        <v/>
      </c>
      <c r="J61" s="100"/>
    </row>
    <row r="62" spans="1:10" ht="30" customHeight="1">
      <c r="A62" s="100"/>
      <c r="B62" s="103"/>
      <c r="C62" s="104"/>
      <c r="D62" s="100"/>
      <c r="E62" s="100"/>
      <c r="F62" s="100"/>
      <c r="G62" s="105" t="str">
        <f>IF(A62="","",IF(COUNTIFS('[457]8'!$A$3:$A$202,A62,'[457]8'!$L$3:$L$202,"Đã kiểm chứng",'[457]8'!$M$3:$M$202,"ĐẠT")&lt;&gt;1,"",IFERROR(INDEX('[457]8'!$J$3:$J$202,MATCH(A62,'[457]8'!$A$3:$A$202,0)),"")))</f>
        <v/>
      </c>
      <c r="H62" s="105" t="str">
        <f t="shared" si="0"/>
        <v/>
      </c>
      <c r="I62" s="102" t="str">
        <f>IF(A62="","",IF(OR(NOT(ISNUMBER(B62)),B62&lt;2027,B62&gt;2031,B62&lt;&gt;INT(B62)),"NĂM KHÔNG HỢP LỆ",IF(COUNTIFS($A$3:$A$1002,A62,$B$3:$B$1002,B62)&gt;1,"TRÙNG MÃ VTVL – NĂM",IF(G62="","C62 CHƯA ĐƯỢC XÁC NHẬN",IF(NOT(ISNUMBER(C62)),"THIẾU BIẾN ĐỘNG (NHẬP 0 NẾU KHÔNG ĐỔI)",IF(G62+C62&lt;0,"NHU CẦU ÂM",IF(OR(D62="",E62=""),"THIẾU GIẢI TRÌNH/NGUỒN",IF(F62&lt;&gt;"Đã kiểm chứng","CHƯA KIỂM CHỨNG DỰ BÁO","ĐẠT"))))))))</f>
        <v/>
      </c>
      <c r="J62" s="100"/>
    </row>
    <row r="63" spans="1:10" ht="30" customHeight="1">
      <c r="A63" s="100"/>
      <c r="B63" s="103"/>
      <c r="C63" s="104"/>
      <c r="D63" s="100"/>
      <c r="E63" s="100"/>
      <c r="F63" s="100"/>
      <c r="G63" s="105" t="str">
        <f>IF(A63="","",IF(COUNTIFS('[458]8'!$A$3:$A$202,A63,'[458]8'!$L$3:$L$202,"Đã kiểm chứng",'[458]8'!$M$3:$M$202,"ĐẠT")&lt;&gt;1,"",IFERROR(INDEX('[458]8'!$J$3:$J$202,MATCH(A63,'[458]8'!$A$3:$A$202,0)),"")))</f>
        <v/>
      </c>
      <c r="H63" s="105" t="str">
        <f t="shared" si="0"/>
        <v/>
      </c>
      <c r="I63" s="102" t="str">
        <f>IF(A63="","",IF(OR(NOT(ISNUMBER(B63)),B63&lt;2027,B63&gt;2031,B63&lt;&gt;INT(B63)),"NĂM KHÔNG HỢP LỆ",IF(COUNTIFS($A$3:$A$1002,A63,$B$3:$B$1002,B63)&gt;1,"TRÙNG MÃ VTVL – NĂM",IF(G63="","C63 CHƯA ĐƯỢC XÁC NHẬN",IF(NOT(ISNUMBER(C63)),"THIẾU BIẾN ĐỘNG (NHẬP 0 NẾU KHÔNG ĐỔI)",IF(G63+C63&lt;0,"NHU CẦU ÂM",IF(OR(D63="",E63=""),"THIẾU GIẢI TRÌNH/NGUỒN",IF(F63&lt;&gt;"Đã kiểm chứng","CHƯA KIỂM CHỨNG DỰ BÁO","ĐẠT"))))))))</f>
        <v/>
      </c>
      <c r="J63" s="100"/>
    </row>
    <row r="64" spans="1:10" ht="30" customHeight="1">
      <c r="A64" s="100"/>
      <c r="B64" s="103"/>
      <c r="C64" s="104"/>
      <c r="D64" s="100"/>
      <c r="E64" s="100"/>
      <c r="F64" s="100"/>
      <c r="G64" s="105" t="str">
        <f>IF(A64="","",IF(COUNTIFS('[459]8'!$A$3:$A$202,A64,'[459]8'!$L$3:$L$202,"Đã kiểm chứng",'[459]8'!$M$3:$M$202,"ĐẠT")&lt;&gt;1,"",IFERROR(INDEX('[459]8'!$J$3:$J$202,MATCH(A64,'[459]8'!$A$3:$A$202,0)),"")))</f>
        <v/>
      </c>
      <c r="H64" s="105" t="str">
        <f t="shared" si="0"/>
        <v/>
      </c>
      <c r="I64" s="102" t="str">
        <f>IF(A64="","",IF(OR(NOT(ISNUMBER(B64)),B64&lt;2027,B64&gt;2031,B64&lt;&gt;INT(B64)),"NĂM KHÔNG HỢP LỆ",IF(COUNTIFS($A$3:$A$1002,A64,$B$3:$B$1002,B64)&gt;1,"TRÙNG MÃ VTVL – NĂM",IF(G64="","C64 CHƯA ĐƯỢC XÁC NHẬN",IF(NOT(ISNUMBER(C64)),"THIẾU BIẾN ĐỘNG (NHẬP 0 NẾU KHÔNG ĐỔI)",IF(G64+C64&lt;0,"NHU CẦU ÂM",IF(OR(D64="",E64=""),"THIẾU GIẢI TRÌNH/NGUỒN",IF(F64&lt;&gt;"Đã kiểm chứng","CHƯA KIỂM CHỨNG DỰ BÁO","ĐẠT"))))))))</f>
        <v/>
      </c>
      <c r="J64" s="100"/>
    </row>
    <row r="65" spans="1:10" ht="30" customHeight="1">
      <c r="A65" s="100"/>
      <c r="B65" s="103"/>
      <c r="C65" s="104"/>
      <c r="D65" s="100"/>
      <c r="E65" s="100"/>
      <c r="F65" s="100"/>
      <c r="G65" s="105" t="str">
        <f>IF(A65="","",IF(COUNTIFS('[460]8'!$A$3:$A$202,A65,'[460]8'!$L$3:$L$202,"Đã kiểm chứng",'[460]8'!$M$3:$M$202,"ĐẠT")&lt;&gt;1,"",IFERROR(INDEX('[460]8'!$J$3:$J$202,MATCH(A65,'[460]8'!$A$3:$A$202,0)),"")))</f>
        <v/>
      </c>
      <c r="H65" s="105" t="str">
        <f t="shared" si="0"/>
        <v/>
      </c>
      <c r="I65" s="102" t="str">
        <f>IF(A65="","",IF(OR(NOT(ISNUMBER(B65)),B65&lt;2027,B65&gt;2031,B65&lt;&gt;INT(B65)),"NĂM KHÔNG HỢP LỆ",IF(COUNTIFS($A$3:$A$1002,A65,$B$3:$B$1002,B65)&gt;1,"TRÙNG MÃ VTVL – NĂM",IF(G65="","C65 CHƯA ĐƯỢC XÁC NHẬN",IF(NOT(ISNUMBER(C65)),"THIẾU BIẾN ĐỘNG (NHẬP 0 NẾU KHÔNG ĐỔI)",IF(G65+C65&lt;0,"NHU CẦU ÂM",IF(OR(D65="",E65=""),"THIẾU GIẢI TRÌNH/NGUỒN",IF(F65&lt;&gt;"Đã kiểm chứng","CHƯA KIỂM CHỨNG DỰ BÁO","ĐẠT"))))))))</f>
        <v/>
      </c>
      <c r="J65" s="100"/>
    </row>
    <row r="66" spans="1:10" ht="30" customHeight="1">
      <c r="A66" s="100"/>
      <c r="B66" s="103"/>
      <c r="C66" s="104"/>
      <c r="D66" s="100"/>
      <c r="E66" s="100"/>
      <c r="F66" s="100"/>
      <c r="G66" s="105" t="str">
        <f>IF(A66="","",IF(COUNTIFS('[461]8'!$A$3:$A$202,A66,'[461]8'!$L$3:$L$202,"Đã kiểm chứng",'[461]8'!$M$3:$M$202,"ĐẠT")&lt;&gt;1,"",IFERROR(INDEX('[461]8'!$J$3:$J$202,MATCH(A66,'[461]8'!$A$3:$A$202,0)),"")))</f>
        <v/>
      </c>
      <c r="H66" s="105" t="str">
        <f t="shared" si="0"/>
        <v/>
      </c>
      <c r="I66" s="102" t="str">
        <f>IF(A66="","",IF(OR(NOT(ISNUMBER(B66)),B66&lt;2027,B66&gt;2031,B66&lt;&gt;INT(B66)),"NĂM KHÔNG HỢP LỆ",IF(COUNTIFS($A$3:$A$1002,A66,$B$3:$B$1002,B66)&gt;1,"TRÙNG MÃ VTVL – NĂM",IF(G66="","C66 CHƯA ĐƯỢC XÁC NHẬN",IF(NOT(ISNUMBER(C66)),"THIẾU BIẾN ĐỘNG (NHẬP 0 NẾU KHÔNG ĐỔI)",IF(G66+C66&lt;0,"NHU CẦU ÂM",IF(OR(D66="",E66=""),"THIẾU GIẢI TRÌNH/NGUỒN",IF(F66&lt;&gt;"Đã kiểm chứng","CHƯA KIỂM CHỨNG DỰ BÁO","ĐẠT"))))))))</f>
        <v/>
      </c>
      <c r="J66" s="100"/>
    </row>
    <row r="67" spans="1:10" ht="30" customHeight="1">
      <c r="A67" s="100"/>
      <c r="B67" s="103"/>
      <c r="C67" s="104"/>
      <c r="D67" s="100"/>
      <c r="E67" s="100"/>
      <c r="F67" s="100"/>
      <c r="G67" s="105" t="str">
        <f>IF(A67="","",IF(COUNTIFS('[462]8'!$A$3:$A$202,A67,'[462]8'!$L$3:$L$202,"Đã kiểm chứng",'[462]8'!$M$3:$M$202,"ĐẠT")&lt;&gt;1,"",IFERROR(INDEX('[462]8'!$J$3:$J$202,MATCH(A67,'[462]8'!$A$3:$A$202,0)),"")))</f>
        <v/>
      </c>
      <c r="H67" s="105" t="str">
        <f t="shared" ref="H67:H130" si="1">IF(I67="ĐẠT",G67+C67,"")</f>
        <v/>
      </c>
      <c r="I67" s="102" t="str">
        <f>IF(A67="","",IF(OR(NOT(ISNUMBER(B67)),B67&lt;2027,B67&gt;2031,B67&lt;&gt;INT(B67)),"NĂM KHÔNG HỢP LỆ",IF(COUNTIFS($A$3:$A$1002,A67,$B$3:$B$1002,B67)&gt;1,"TRÙNG MÃ VTVL – NĂM",IF(G67="","C67 CHƯA ĐƯỢC XÁC NHẬN",IF(NOT(ISNUMBER(C67)),"THIẾU BIẾN ĐỘNG (NHẬP 0 NẾU KHÔNG ĐỔI)",IF(G67+C67&lt;0,"NHU CẦU ÂM",IF(OR(D67="",E67=""),"THIẾU GIẢI TRÌNH/NGUỒN",IF(F67&lt;&gt;"Đã kiểm chứng","CHƯA KIỂM CHỨNG DỰ BÁO","ĐẠT"))))))))</f>
        <v/>
      </c>
      <c r="J67" s="100"/>
    </row>
    <row r="68" spans="1:10" ht="30" customHeight="1">
      <c r="A68" s="100"/>
      <c r="B68" s="103"/>
      <c r="C68" s="104"/>
      <c r="D68" s="100"/>
      <c r="E68" s="100"/>
      <c r="F68" s="100"/>
      <c r="G68" s="105" t="str">
        <f>IF(A68="","",IF(COUNTIFS('[463]8'!$A$3:$A$202,A68,'[463]8'!$L$3:$L$202,"Đã kiểm chứng",'[463]8'!$M$3:$M$202,"ĐẠT")&lt;&gt;1,"",IFERROR(INDEX('[463]8'!$J$3:$J$202,MATCH(A68,'[463]8'!$A$3:$A$202,0)),"")))</f>
        <v/>
      </c>
      <c r="H68" s="105" t="str">
        <f t="shared" si="1"/>
        <v/>
      </c>
      <c r="I68" s="102" t="str">
        <f>IF(A68="","",IF(OR(NOT(ISNUMBER(B68)),B68&lt;2027,B68&gt;2031,B68&lt;&gt;INT(B68)),"NĂM KHÔNG HỢP LỆ",IF(COUNTIFS($A$3:$A$1002,A68,$B$3:$B$1002,B68)&gt;1,"TRÙNG MÃ VTVL – NĂM",IF(G68="","C68 CHƯA ĐƯỢC XÁC NHẬN",IF(NOT(ISNUMBER(C68)),"THIẾU BIẾN ĐỘNG (NHẬP 0 NẾU KHÔNG ĐỔI)",IF(G68+C68&lt;0,"NHU CẦU ÂM",IF(OR(D68="",E68=""),"THIẾU GIẢI TRÌNH/NGUỒN",IF(F68&lt;&gt;"Đã kiểm chứng","CHƯA KIỂM CHỨNG DỰ BÁO","ĐẠT"))))))))</f>
        <v/>
      </c>
      <c r="J68" s="100"/>
    </row>
    <row r="69" spans="1:10" ht="30" customHeight="1">
      <c r="A69" s="100"/>
      <c r="B69" s="103"/>
      <c r="C69" s="104"/>
      <c r="D69" s="100"/>
      <c r="E69" s="100"/>
      <c r="F69" s="100"/>
      <c r="G69" s="105" t="str">
        <f>IF(A69="","",IF(COUNTIFS('[464]8'!$A$3:$A$202,A69,'[464]8'!$L$3:$L$202,"Đã kiểm chứng",'[464]8'!$M$3:$M$202,"ĐẠT")&lt;&gt;1,"",IFERROR(INDEX('[464]8'!$J$3:$J$202,MATCH(A69,'[464]8'!$A$3:$A$202,0)),"")))</f>
        <v/>
      </c>
      <c r="H69" s="105" t="str">
        <f t="shared" si="1"/>
        <v/>
      </c>
      <c r="I69" s="102" t="str">
        <f>IF(A69="","",IF(OR(NOT(ISNUMBER(B69)),B69&lt;2027,B69&gt;2031,B69&lt;&gt;INT(B69)),"NĂM KHÔNG HỢP LỆ",IF(COUNTIFS($A$3:$A$1002,A69,$B$3:$B$1002,B69)&gt;1,"TRÙNG MÃ VTVL – NĂM",IF(G69="","C69 CHƯA ĐƯỢC XÁC NHẬN",IF(NOT(ISNUMBER(C69)),"THIẾU BIẾN ĐỘNG (NHẬP 0 NẾU KHÔNG ĐỔI)",IF(G69+C69&lt;0,"NHU CẦU ÂM",IF(OR(D69="",E69=""),"THIẾU GIẢI TRÌNH/NGUỒN",IF(F69&lt;&gt;"Đã kiểm chứng","CHƯA KIỂM CHỨNG DỰ BÁO","ĐẠT"))))))))</f>
        <v/>
      </c>
      <c r="J69" s="100"/>
    </row>
    <row r="70" spans="1:10" ht="30" customHeight="1">
      <c r="A70" s="100"/>
      <c r="B70" s="103"/>
      <c r="C70" s="104"/>
      <c r="D70" s="100"/>
      <c r="E70" s="100"/>
      <c r="F70" s="100"/>
      <c r="G70" s="105" t="str">
        <f>IF(A70="","",IF(COUNTIFS('[465]8'!$A$3:$A$202,A70,'[465]8'!$L$3:$L$202,"Đã kiểm chứng",'[465]8'!$M$3:$M$202,"ĐẠT")&lt;&gt;1,"",IFERROR(INDEX('[465]8'!$J$3:$J$202,MATCH(A70,'[465]8'!$A$3:$A$202,0)),"")))</f>
        <v/>
      </c>
      <c r="H70" s="105" t="str">
        <f t="shared" si="1"/>
        <v/>
      </c>
      <c r="I70" s="102" t="str">
        <f>IF(A70="","",IF(OR(NOT(ISNUMBER(B70)),B70&lt;2027,B70&gt;2031,B70&lt;&gt;INT(B70)),"NĂM KHÔNG HỢP LỆ",IF(COUNTIFS($A$3:$A$1002,A70,$B$3:$B$1002,B70)&gt;1,"TRÙNG MÃ VTVL – NĂM",IF(G70="","C70 CHƯA ĐƯỢC XÁC NHẬN",IF(NOT(ISNUMBER(C70)),"THIẾU BIẾN ĐỘNG (NHẬP 0 NẾU KHÔNG ĐỔI)",IF(G70+C70&lt;0,"NHU CẦU ÂM",IF(OR(D70="",E70=""),"THIẾU GIẢI TRÌNH/NGUỒN",IF(F70&lt;&gt;"Đã kiểm chứng","CHƯA KIỂM CHỨNG DỰ BÁO","ĐẠT"))))))))</f>
        <v/>
      </c>
      <c r="J70" s="100"/>
    </row>
    <row r="71" spans="1:10" ht="30" customHeight="1">
      <c r="A71" s="100"/>
      <c r="B71" s="103"/>
      <c r="C71" s="104"/>
      <c r="D71" s="100"/>
      <c r="E71" s="100"/>
      <c r="F71" s="100"/>
      <c r="G71" s="105" t="str">
        <f>IF(A71="","",IF(COUNTIFS('[466]8'!$A$3:$A$202,A71,'[466]8'!$L$3:$L$202,"Đã kiểm chứng",'[466]8'!$M$3:$M$202,"ĐẠT")&lt;&gt;1,"",IFERROR(INDEX('[466]8'!$J$3:$J$202,MATCH(A71,'[466]8'!$A$3:$A$202,0)),"")))</f>
        <v/>
      </c>
      <c r="H71" s="105" t="str">
        <f t="shared" si="1"/>
        <v/>
      </c>
      <c r="I71" s="102" t="str">
        <f>IF(A71="","",IF(OR(NOT(ISNUMBER(B71)),B71&lt;2027,B71&gt;2031,B71&lt;&gt;INT(B71)),"NĂM KHÔNG HỢP LỆ",IF(COUNTIFS($A$3:$A$1002,A71,$B$3:$B$1002,B71)&gt;1,"TRÙNG MÃ VTVL – NĂM",IF(G71="","C71 CHƯA ĐƯỢC XÁC NHẬN",IF(NOT(ISNUMBER(C71)),"THIẾU BIẾN ĐỘNG (NHẬP 0 NẾU KHÔNG ĐỔI)",IF(G71+C71&lt;0,"NHU CẦU ÂM",IF(OR(D71="",E71=""),"THIẾU GIẢI TRÌNH/NGUỒN",IF(F71&lt;&gt;"Đã kiểm chứng","CHƯA KIỂM CHỨNG DỰ BÁO","ĐẠT"))))))))</f>
        <v/>
      </c>
      <c r="J71" s="100"/>
    </row>
    <row r="72" spans="1:10" ht="30" customHeight="1">
      <c r="A72" s="100"/>
      <c r="B72" s="103"/>
      <c r="C72" s="104"/>
      <c r="D72" s="100"/>
      <c r="E72" s="100"/>
      <c r="F72" s="100"/>
      <c r="G72" s="105" t="str">
        <f>IF(A72="","",IF(COUNTIFS('[467]8'!$A$3:$A$202,A72,'[467]8'!$L$3:$L$202,"Đã kiểm chứng",'[467]8'!$M$3:$M$202,"ĐẠT")&lt;&gt;1,"",IFERROR(INDEX('[467]8'!$J$3:$J$202,MATCH(A72,'[467]8'!$A$3:$A$202,0)),"")))</f>
        <v/>
      </c>
      <c r="H72" s="105" t="str">
        <f t="shared" si="1"/>
        <v/>
      </c>
      <c r="I72" s="102" t="str">
        <f>IF(A72="","",IF(OR(NOT(ISNUMBER(B72)),B72&lt;2027,B72&gt;2031,B72&lt;&gt;INT(B72)),"NĂM KHÔNG HỢP LỆ",IF(COUNTIFS($A$3:$A$1002,A72,$B$3:$B$1002,B72)&gt;1,"TRÙNG MÃ VTVL – NĂM",IF(G72="","C72 CHƯA ĐƯỢC XÁC NHẬN",IF(NOT(ISNUMBER(C72)),"THIẾU BIẾN ĐỘNG (NHẬP 0 NẾU KHÔNG ĐỔI)",IF(G72+C72&lt;0,"NHU CẦU ÂM",IF(OR(D72="",E72=""),"THIẾU GIẢI TRÌNH/NGUỒN",IF(F72&lt;&gt;"Đã kiểm chứng","CHƯA KIỂM CHỨNG DỰ BÁO","ĐẠT"))))))))</f>
        <v/>
      </c>
      <c r="J72" s="100"/>
    </row>
    <row r="73" spans="1:10" ht="30" customHeight="1">
      <c r="A73" s="100"/>
      <c r="B73" s="103"/>
      <c r="C73" s="104"/>
      <c r="D73" s="100"/>
      <c r="E73" s="100"/>
      <c r="F73" s="100"/>
      <c r="G73" s="105" t="str">
        <f>IF(A73="","",IF(COUNTIFS('[468]8'!$A$3:$A$202,A73,'[468]8'!$L$3:$L$202,"Đã kiểm chứng",'[468]8'!$M$3:$M$202,"ĐẠT")&lt;&gt;1,"",IFERROR(INDEX('[468]8'!$J$3:$J$202,MATCH(A73,'[468]8'!$A$3:$A$202,0)),"")))</f>
        <v/>
      </c>
      <c r="H73" s="105" t="str">
        <f t="shared" si="1"/>
        <v/>
      </c>
      <c r="I73" s="102" t="str">
        <f>IF(A73="","",IF(OR(NOT(ISNUMBER(B73)),B73&lt;2027,B73&gt;2031,B73&lt;&gt;INT(B73)),"NĂM KHÔNG HỢP LỆ",IF(COUNTIFS($A$3:$A$1002,A73,$B$3:$B$1002,B73)&gt;1,"TRÙNG MÃ VTVL – NĂM",IF(G73="","C73 CHƯA ĐƯỢC XÁC NHẬN",IF(NOT(ISNUMBER(C73)),"THIẾU BIẾN ĐỘNG (NHẬP 0 NẾU KHÔNG ĐỔI)",IF(G73+C73&lt;0,"NHU CẦU ÂM",IF(OR(D73="",E73=""),"THIẾU GIẢI TRÌNH/NGUỒN",IF(F73&lt;&gt;"Đã kiểm chứng","CHƯA KIỂM CHỨNG DỰ BÁO","ĐẠT"))))))))</f>
        <v/>
      </c>
      <c r="J73" s="100"/>
    </row>
    <row r="74" spans="1:10" ht="30" customHeight="1">
      <c r="A74" s="100"/>
      <c r="B74" s="103"/>
      <c r="C74" s="104"/>
      <c r="D74" s="100"/>
      <c r="E74" s="100"/>
      <c r="F74" s="100"/>
      <c r="G74" s="105" t="str">
        <f>IF(A74="","",IF(COUNTIFS('[469]8'!$A$3:$A$202,A74,'[469]8'!$L$3:$L$202,"Đã kiểm chứng",'[469]8'!$M$3:$M$202,"ĐẠT")&lt;&gt;1,"",IFERROR(INDEX('[469]8'!$J$3:$J$202,MATCH(A74,'[469]8'!$A$3:$A$202,0)),"")))</f>
        <v/>
      </c>
      <c r="H74" s="105" t="str">
        <f t="shared" si="1"/>
        <v/>
      </c>
      <c r="I74" s="102" t="str">
        <f>IF(A74="","",IF(OR(NOT(ISNUMBER(B74)),B74&lt;2027,B74&gt;2031,B74&lt;&gt;INT(B74)),"NĂM KHÔNG HỢP LỆ",IF(COUNTIFS($A$3:$A$1002,A74,$B$3:$B$1002,B74)&gt;1,"TRÙNG MÃ VTVL – NĂM",IF(G74="","C74 CHƯA ĐƯỢC XÁC NHẬN",IF(NOT(ISNUMBER(C74)),"THIẾU BIẾN ĐỘNG (NHẬP 0 NẾU KHÔNG ĐỔI)",IF(G74+C74&lt;0,"NHU CẦU ÂM",IF(OR(D74="",E74=""),"THIẾU GIẢI TRÌNH/NGUỒN",IF(F74&lt;&gt;"Đã kiểm chứng","CHƯA KIỂM CHỨNG DỰ BÁO","ĐẠT"))))))))</f>
        <v/>
      </c>
      <c r="J74" s="100"/>
    </row>
    <row r="75" spans="1:10" ht="30" customHeight="1">
      <c r="A75" s="100"/>
      <c r="B75" s="103"/>
      <c r="C75" s="104"/>
      <c r="D75" s="100"/>
      <c r="E75" s="100"/>
      <c r="F75" s="100"/>
      <c r="G75" s="105" t="str">
        <f>IF(A75="","",IF(COUNTIFS('[470]8'!$A$3:$A$202,A75,'[470]8'!$L$3:$L$202,"Đã kiểm chứng",'[470]8'!$M$3:$M$202,"ĐẠT")&lt;&gt;1,"",IFERROR(INDEX('[470]8'!$J$3:$J$202,MATCH(A75,'[470]8'!$A$3:$A$202,0)),"")))</f>
        <v/>
      </c>
      <c r="H75" s="105" t="str">
        <f t="shared" si="1"/>
        <v/>
      </c>
      <c r="I75" s="102" t="str">
        <f>IF(A75="","",IF(OR(NOT(ISNUMBER(B75)),B75&lt;2027,B75&gt;2031,B75&lt;&gt;INT(B75)),"NĂM KHÔNG HỢP LỆ",IF(COUNTIFS($A$3:$A$1002,A75,$B$3:$B$1002,B75)&gt;1,"TRÙNG MÃ VTVL – NĂM",IF(G75="","C75 CHƯA ĐƯỢC XÁC NHẬN",IF(NOT(ISNUMBER(C75)),"THIẾU BIẾN ĐỘNG (NHẬP 0 NẾU KHÔNG ĐỔI)",IF(G75+C75&lt;0,"NHU CẦU ÂM",IF(OR(D75="",E75=""),"THIẾU GIẢI TRÌNH/NGUỒN",IF(F75&lt;&gt;"Đã kiểm chứng","CHƯA KIỂM CHỨNG DỰ BÁO","ĐẠT"))))))))</f>
        <v/>
      </c>
      <c r="J75" s="100"/>
    </row>
    <row r="76" spans="1:10" ht="30" customHeight="1">
      <c r="A76" s="100"/>
      <c r="B76" s="103"/>
      <c r="C76" s="104"/>
      <c r="D76" s="100"/>
      <c r="E76" s="100"/>
      <c r="F76" s="100"/>
      <c r="G76" s="105" t="str">
        <f>IF(A76="","",IF(COUNTIFS('[471]8'!$A$3:$A$202,A76,'[471]8'!$L$3:$L$202,"Đã kiểm chứng",'[471]8'!$M$3:$M$202,"ĐẠT")&lt;&gt;1,"",IFERROR(INDEX('[471]8'!$J$3:$J$202,MATCH(A76,'[471]8'!$A$3:$A$202,0)),"")))</f>
        <v/>
      </c>
      <c r="H76" s="105" t="str">
        <f t="shared" si="1"/>
        <v/>
      </c>
      <c r="I76" s="102" t="str">
        <f>IF(A76="","",IF(OR(NOT(ISNUMBER(B76)),B76&lt;2027,B76&gt;2031,B76&lt;&gt;INT(B76)),"NĂM KHÔNG HỢP LỆ",IF(COUNTIFS($A$3:$A$1002,A76,$B$3:$B$1002,B76)&gt;1,"TRÙNG MÃ VTVL – NĂM",IF(G76="","C76 CHƯA ĐƯỢC XÁC NHẬN",IF(NOT(ISNUMBER(C76)),"THIẾU BIẾN ĐỘNG (NHẬP 0 NẾU KHÔNG ĐỔI)",IF(G76+C76&lt;0,"NHU CẦU ÂM",IF(OR(D76="",E76=""),"THIẾU GIẢI TRÌNH/NGUỒN",IF(F76&lt;&gt;"Đã kiểm chứng","CHƯA KIỂM CHỨNG DỰ BÁO","ĐẠT"))))))))</f>
        <v/>
      </c>
      <c r="J76" s="100"/>
    </row>
    <row r="77" spans="1:10" ht="30" customHeight="1">
      <c r="A77" s="100"/>
      <c r="B77" s="103"/>
      <c r="C77" s="104"/>
      <c r="D77" s="100"/>
      <c r="E77" s="100"/>
      <c r="F77" s="100"/>
      <c r="G77" s="105" t="str">
        <f>IF(A77="","",IF(COUNTIFS('[472]8'!$A$3:$A$202,A77,'[472]8'!$L$3:$L$202,"Đã kiểm chứng",'[472]8'!$M$3:$M$202,"ĐẠT")&lt;&gt;1,"",IFERROR(INDEX('[472]8'!$J$3:$J$202,MATCH(A77,'[472]8'!$A$3:$A$202,0)),"")))</f>
        <v/>
      </c>
      <c r="H77" s="105" t="str">
        <f t="shared" si="1"/>
        <v/>
      </c>
      <c r="I77" s="102" t="str">
        <f>IF(A77="","",IF(OR(NOT(ISNUMBER(B77)),B77&lt;2027,B77&gt;2031,B77&lt;&gt;INT(B77)),"NĂM KHÔNG HỢP LỆ",IF(COUNTIFS($A$3:$A$1002,A77,$B$3:$B$1002,B77)&gt;1,"TRÙNG MÃ VTVL – NĂM",IF(G77="","C77 CHƯA ĐƯỢC XÁC NHẬN",IF(NOT(ISNUMBER(C77)),"THIẾU BIẾN ĐỘNG (NHẬP 0 NẾU KHÔNG ĐỔI)",IF(G77+C77&lt;0,"NHU CẦU ÂM",IF(OR(D77="",E77=""),"THIẾU GIẢI TRÌNH/NGUỒN",IF(F77&lt;&gt;"Đã kiểm chứng","CHƯA KIỂM CHỨNG DỰ BÁO","ĐẠT"))))))))</f>
        <v/>
      </c>
      <c r="J77" s="100"/>
    </row>
    <row r="78" spans="1:10" ht="30" customHeight="1">
      <c r="A78" s="100"/>
      <c r="B78" s="103"/>
      <c r="C78" s="104"/>
      <c r="D78" s="100"/>
      <c r="E78" s="100"/>
      <c r="F78" s="100"/>
      <c r="G78" s="105" t="str">
        <f>IF(A78="","",IF(COUNTIFS('[473]8'!$A$3:$A$202,A78,'[473]8'!$L$3:$L$202,"Đã kiểm chứng",'[473]8'!$M$3:$M$202,"ĐẠT")&lt;&gt;1,"",IFERROR(INDEX('[473]8'!$J$3:$J$202,MATCH(A78,'[473]8'!$A$3:$A$202,0)),"")))</f>
        <v/>
      </c>
      <c r="H78" s="105" t="str">
        <f t="shared" si="1"/>
        <v/>
      </c>
      <c r="I78" s="102" t="str">
        <f>IF(A78="","",IF(OR(NOT(ISNUMBER(B78)),B78&lt;2027,B78&gt;2031,B78&lt;&gt;INT(B78)),"NĂM KHÔNG HỢP LỆ",IF(COUNTIFS($A$3:$A$1002,A78,$B$3:$B$1002,B78)&gt;1,"TRÙNG MÃ VTVL – NĂM",IF(G78="","C78 CHƯA ĐƯỢC XÁC NHẬN",IF(NOT(ISNUMBER(C78)),"THIẾU BIẾN ĐỘNG (NHẬP 0 NẾU KHÔNG ĐỔI)",IF(G78+C78&lt;0,"NHU CẦU ÂM",IF(OR(D78="",E78=""),"THIẾU GIẢI TRÌNH/NGUỒN",IF(F78&lt;&gt;"Đã kiểm chứng","CHƯA KIỂM CHỨNG DỰ BÁO","ĐẠT"))))))))</f>
        <v/>
      </c>
      <c r="J78" s="100"/>
    </row>
    <row r="79" spans="1:10" ht="30" customHeight="1">
      <c r="A79" s="100"/>
      <c r="B79" s="103"/>
      <c r="C79" s="104"/>
      <c r="D79" s="100"/>
      <c r="E79" s="100"/>
      <c r="F79" s="100"/>
      <c r="G79" s="105" t="str">
        <f>IF(A79="","",IF(COUNTIFS('[474]8'!$A$3:$A$202,A79,'[474]8'!$L$3:$L$202,"Đã kiểm chứng",'[474]8'!$M$3:$M$202,"ĐẠT")&lt;&gt;1,"",IFERROR(INDEX('[474]8'!$J$3:$J$202,MATCH(A79,'[474]8'!$A$3:$A$202,0)),"")))</f>
        <v/>
      </c>
      <c r="H79" s="105" t="str">
        <f t="shared" si="1"/>
        <v/>
      </c>
      <c r="I79" s="102" t="str">
        <f>IF(A79="","",IF(OR(NOT(ISNUMBER(B79)),B79&lt;2027,B79&gt;2031,B79&lt;&gt;INT(B79)),"NĂM KHÔNG HỢP LỆ",IF(COUNTIFS($A$3:$A$1002,A79,$B$3:$B$1002,B79)&gt;1,"TRÙNG MÃ VTVL – NĂM",IF(G79="","C79 CHƯA ĐƯỢC XÁC NHẬN",IF(NOT(ISNUMBER(C79)),"THIẾU BIẾN ĐỘNG (NHẬP 0 NẾU KHÔNG ĐỔI)",IF(G79+C79&lt;0,"NHU CẦU ÂM",IF(OR(D79="",E79=""),"THIẾU GIẢI TRÌNH/NGUỒN",IF(F79&lt;&gt;"Đã kiểm chứng","CHƯA KIỂM CHỨNG DỰ BÁO","ĐẠT"))))))))</f>
        <v/>
      </c>
      <c r="J79" s="100"/>
    </row>
    <row r="80" spans="1:10" ht="30" customHeight="1">
      <c r="A80" s="100"/>
      <c r="B80" s="103"/>
      <c r="C80" s="104"/>
      <c r="D80" s="100"/>
      <c r="E80" s="100"/>
      <c r="F80" s="100"/>
      <c r="G80" s="105" t="str">
        <f>IF(A80="","",IF(COUNTIFS('[475]8'!$A$3:$A$202,A80,'[475]8'!$L$3:$L$202,"Đã kiểm chứng",'[475]8'!$M$3:$M$202,"ĐẠT")&lt;&gt;1,"",IFERROR(INDEX('[475]8'!$J$3:$J$202,MATCH(A80,'[475]8'!$A$3:$A$202,0)),"")))</f>
        <v/>
      </c>
      <c r="H80" s="105" t="str">
        <f t="shared" si="1"/>
        <v/>
      </c>
      <c r="I80" s="102" t="str">
        <f>IF(A80="","",IF(OR(NOT(ISNUMBER(B80)),B80&lt;2027,B80&gt;2031,B80&lt;&gt;INT(B80)),"NĂM KHÔNG HỢP LỆ",IF(COUNTIFS($A$3:$A$1002,A80,$B$3:$B$1002,B80)&gt;1,"TRÙNG MÃ VTVL – NĂM",IF(G80="","C80 CHƯA ĐƯỢC XÁC NHẬN",IF(NOT(ISNUMBER(C80)),"THIẾU BIẾN ĐỘNG (NHẬP 0 NẾU KHÔNG ĐỔI)",IF(G80+C80&lt;0,"NHU CẦU ÂM",IF(OR(D80="",E80=""),"THIẾU GIẢI TRÌNH/NGUỒN",IF(F80&lt;&gt;"Đã kiểm chứng","CHƯA KIỂM CHỨNG DỰ BÁO","ĐẠT"))))))))</f>
        <v/>
      </c>
      <c r="J80" s="100"/>
    </row>
    <row r="81" spans="1:10" ht="30" customHeight="1">
      <c r="A81" s="100"/>
      <c r="B81" s="103"/>
      <c r="C81" s="104"/>
      <c r="D81" s="100"/>
      <c r="E81" s="100"/>
      <c r="F81" s="100"/>
      <c r="G81" s="105" t="str">
        <f>IF(A81="","",IF(COUNTIFS('[476]8'!$A$3:$A$202,A81,'[476]8'!$L$3:$L$202,"Đã kiểm chứng",'[476]8'!$M$3:$M$202,"ĐẠT")&lt;&gt;1,"",IFERROR(INDEX('[476]8'!$J$3:$J$202,MATCH(A81,'[476]8'!$A$3:$A$202,0)),"")))</f>
        <v/>
      </c>
      <c r="H81" s="105" t="str">
        <f t="shared" si="1"/>
        <v/>
      </c>
      <c r="I81" s="102" t="str">
        <f>IF(A81="","",IF(OR(NOT(ISNUMBER(B81)),B81&lt;2027,B81&gt;2031,B81&lt;&gt;INT(B81)),"NĂM KHÔNG HỢP LỆ",IF(COUNTIFS($A$3:$A$1002,A81,$B$3:$B$1002,B81)&gt;1,"TRÙNG MÃ VTVL – NĂM",IF(G81="","C81 CHƯA ĐƯỢC XÁC NHẬN",IF(NOT(ISNUMBER(C81)),"THIẾU BIẾN ĐỘNG (NHẬP 0 NẾU KHÔNG ĐỔI)",IF(G81+C81&lt;0,"NHU CẦU ÂM",IF(OR(D81="",E81=""),"THIẾU GIẢI TRÌNH/NGUỒN",IF(F81&lt;&gt;"Đã kiểm chứng","CHƯA KIỂM CHỨNG DỰ BÁO","ĐẠT"))))))))</f>
        <v/>
      </c>
      <c r="J81" s="100"/>
    </row>
    <row r="82" spans="1:10" ht="30" customHeight="1">
      <c r="A82" s="100"/>
      <c r="B82" s="103"/>
      <c r="C82" s="104"/>
      <c r="D82" s="100"/>
      <c r="E82" s="100"/>
      <c r="F82" s="100"/>
      <c r="G82" s="105" t="str">
        <f>IF(A82="","",IF(COUNTIFS('[477]8'!$A$3:$A$202,A82,'[477]8'!$L$3:$L$202,"Đã kiểm chứng",'[477]8'!$M$3:$M$202,"ĐẠT")&lt;&gt;1,"",IFERROR(INDEX('[477]8'!$J$3:$J$202,MATCH(A82,'[477]8'!$A$3:$A$202,0)),"")))</f>
        <v/>
      </c>
      <c r="H82" s="105" t="str">
        <f t="shared" si="1"/>
        <v/>
      </c>
      <c r="I82" s="102" t="str">
        <f>IF(A82="","",IF(OR(NOT(ISNUMBER(B82)),B82&lt;2027,B82&gt;2031,B82&lt;&gt;INT(B82)),"NĂM KHÔNG HỢP LỆ",IF(COUNTIFS($A$3:$A$1002,A82,$B$3:$B$1002,B82)&gt;1,"TRÙNG MÃ VTVL – NĂM",IF(G82="","C82 CHƯA ĐƯỢC XÁC NHẬN",IF(NOT(ISNUMBER(C82)),"THIẾU BIẾN ĐỘNG (NHẬP 0 NẾU KHÔNG ĐỔI)",IF(G82+C82&lt;0,"NHU CẦU ÂM",IF(OR(D82="",E82=""),"THIẾU GIẢI TRÌNH/NGUỒN",IF(F82&lt;&gt;"Đã kiểm chứng","CHƯA KIỂM CHỨNG DỰ BÁO","ĐẠT"))))))))</f>
        <v/>
      </c>
      <c r="J82" s="100"/>
    </row>
    <row r="83" spans="1:10" ht="30" customHeight="1">
      <c r="A83" s="100"/>
      <c r="B83" s="103"/>
      <c r="C83" s="104"/>
      <c r="D83" s="100"/>
      <c r="E83" s="100"/>
      <c r="F83" s="100"/>
      <c r="G83" s="105" t="str">
        <f>IF(A83="","",IF(COUNTIFS('[478]8'!$A$3:$A$202,A83,'[478]8'!$L$3:$L$202,"Đã kiểm chứng",'[478]8'!$M$3:$M$202,"ĐẠT")&lt;&gt;1,"",IFERROR(INDEX('[478]8'!$J$3:$J$202,MATCH(A83,'[478]8'!$A$3:$A$202,0)),"")))</f>
        <v/>
      </c>
      <c r="H83" s="105" t="str">
        <f t="shared" si="1"/>
        <v/>
      </c>
      <c r="I83" s="102" t="str">
        <f>IF(A83="","",IF(OR(NOT(ISNUMBER(B83)),B83&lt;2027,B83&gt;2031,B83&lt;&gt;INT(B83)),"NĂM KHÔNG HỢP LỆ",IF(COUNTIFS($A$3:$A$1002,A83,$B$3:$B$1002,B83)&gt;1,"TRÙNG MÃ VTVL – NĂM",IF(G83="","C83 CHƯA ĐƯỢC XÁC NHẬN",IF(NOT(ISNUMBER(C83)),"THIẾU BIẾN ĐỘNG (NHẬP 0 NẾU KHÔNG ĐỔI)",IF(G83+C83&lt;0,"NHU CẦU ÂM",IF(OR(D83="",E83=""),"THIẾU GIẢI TRÌNH/NGUỒN",IF(F83&lt;&gt;"Đã kiểm chứng","CHƯA KIỂM CHỨNG DỰ BÁO","ĐẠT"))))))))</f>
        <v/>
      </c>
      <c r="J83" s="100"/>
    </row>
    <row r="84" spans="1:10" ht="30" customHeight="1">
      <c r="A84" s="100"/>
      <c r="B84" s="103"/>
      <c r="C84" s="104"/>
      <c r="D84" s="100"/>
      <c r="E84" s="100"/>
      <c r="F84" s="100"/>
      <c r="G84" s="105" t="str">
        <f>IF(A84="","",IF(COUNTIFS('[479]8'!$A$3:$A$202,A84,'[479]8'!$L$3:$L$202,"Đã kiểm chứng",'[479]8'!$M$3:$M$202,"ĐẠT")&lt;&gt;1,"",IFERROR(INDEX('[479]8'!$J$3:$J$202,MATCH(A84,'[479]8'!$A$3:$A$202,0)),"")))</f>
        <v/>
      </c>
      <c r="H84" s="105" t="str">
        <f t="shared" si="1"/>
        <v/>
      </c>
      <c r="I84" s="102" t="str">
        <f>IF(A84="","",IF(OR(NOT(ISNUMBER(B84)),B84&lt;2027,B84&gt;2031,B84&lt;&gt;INT(B84)),"NĂM KHÔNG HỢP LỆ",IF(COUNTIFS($A$3:$A$1002,A84,$B$3:$B$1002,B84)&gt;1,"TRÙNG MÃ VTVL – NĂM",IF(G84="","C84 CHƯA ĐƯỢC XÁC NHẬN",IF(NOT(ISNUMBER(C84)),"THIẾU BIẾN ĐỘNG (NHẬP 0 NẾU KHÔNG ĐỔI)",IF(G84+C84&lt;0,"NHU CẦU ÂM",IF(OR(D84="",E84=""),"THIẾU GIẢI TRÌNH/NGUỒN",IF(F84&lt;&gt;"Đã kiểm chứng","CHƯA KIỂM CHỨNG DỰ BÁO","ĐẠT"))))))))</f>
        <v/>
      </c>
      <c r="J84" s="100"/>
    </row>
    <row r="85" spans="1:10" ht="30" customHeight="1">
      <c r="A85" s="100"/>
      <c r="B85" s="103"/>
      <c r="C85" s="104"/>
      <c r="D85" s="100"/>
      <c r="E85" s="100"/>
      <c r="F85" s="100"/>
      <c r="G85" s="105" t="str">
        <f>IF(A85="","",IF(COUNTIFS('[480]8'!$A$3:$A$202,A85,'[480]8'!$L$3:$L$202,"Đã kiểm chứng",'[480]8'!$M$3:$M$202,"ĐẠT")&lt;&gt;1,"",IFERROR(INDEX('[480]8'!$J$3:$J$202,MATCH(A85,'[480]8'!$A$3:$A$202,0)),"")))</f>
        <v/>
      </c>
      <c r="H85" s="105" t="str">
        <f t="shared" si="1"/>
        <v/>
      </c>
      <c r="I85" s="102" t="str">
        <f>IF(A85="","",IF(OR(NOT(ISNUMBER(B85)),B85&lt;2027,B85&gt;2031,B85&lt;&gt;INT(B85)),"NĂM KHÔNG HỢP LỆ",IF(COUNTIFS($A$3:$A$1002,A85,$B$3:$B$1002,B85)&gt;1,"TRÙNG MÃ VTVL – NĂM",IF(G85="","C85 CHƯA ĐƯỢC XÁC NHẬN",IF(NOT(ISNUMBER(C85)),"THIẾU BIẾN ĐỘNG (NHẬP 0 NẾU KHÔNG ĐỔI)",IF(G85+C85&lt;0,"NHU CẦU ÂM",IF(OR(D85="",E85=""),"THIẾU GIẢI TRÌNH/NGUỒN",IF(F85&lt;&gt;"Đã kiểm chứng","CHƯA KIỂM CHỨNG DỰ BÁO","ĐẠT"))))))))</f>
        <v/>
      </c>
      <c r="J85" s="100"/>
    </row>
    <row r="86" spans="1:10" ht="30" customHeight="1">
      <c r="A86" s="100"/>
      <c r="B86" s="103"/>
      <c r="C86" s="104"/>
      <c r="D86" s="100"/>
      <c r="E86" s="100"/>
      <c r="F86" s="100"/>
      <c r="G86" s="105" t="str">
        <f>IF(A86="","",IF(COUNTIFS('[481]8'!$A$3:$A$202,A86,'[481]8'!$L$3:$L$202,"Đã kiểm chứng",'[481]8'!$M$3:$M$202,"ĐẠT")&lt;&gt;1,"",IFERROR(INDEX('[481]8'!$J$3:$J$202,MATCH(A86,'[481]8'!$A$3:$A$202,0)),"")))</f>
        <v/>
      </c>
      <c r="H86" s="105" t="str">
        <f t="shared" si="1"/>
        <v/>
      </c>
      <c r="I86" s="102" t="str">
        <f>IF(A86="","",IF(OR(NOT(ISNUMBER(B86)),B86&lt;2027,B86&gt;2031,B86&lt;&gt;INT(B86)),"NĂM KHÔNG HỢP LỆ",IF(COUNTIFS($A$3:$A$1002,A86,$B$3:$B$1002,B86)&gt;1,"TRÙNG MÃ VTVL – NĂM",IF(G86="","C86 CHƯA ĐƯỢC XÁC NHẬN",IF(NOT(ISNUMBER(C86)),"THIẾU BIẾN ĐỘNG (NHẬP 0 NẾU KHÔNG ĐỔI)",IF(G86+C86&lt;0,"NHU CẦU ÂM",IF(OR(D86="",E86=""),"THIẾU GIẢI TRÌNH/NGUỒN",IF(F86&lt;&gt;"Đã kiểm chứng","CHƯA KIỂM CHỨNG DỰ BÁO","ĐẠT"))))))))</f>
        <v/>
      </c>
      <c r="J86" s="100"/>
    </row>
    <row r="87" spans="1:10" ht="30" customHeight="1">
      <c r="A87" s="100"/>
      <c r="B87" s="103"/>
      <c r="C87" s="104"/>
      <c r="D87" s="100"/>
      <c r="E87" s="100"/>
      <c r="F87" s="100"/>
      <c r="G87" s="105" t="str">
        <f>IF(A87="","",IF(COUNTIFS('[482]8'!$A$3:$A$202,A87,'[482]8'!$L$3:$L$202,"Đã kiểm chứng",'[482]8'!$M$3:$M$202,"ĐẠT")&lt;&gt;1,"",IFERROR(INDEX('[482]8'!$J$3:$J$202,MATCH(A87,'[482]8'!$A$3:$A$202,0)),"")))</f>
        <v/>
      </c>
      <c r="H87" s="105" t="str">
        <f t="shared" si="1"/>
        <v/>
      </c>
      <c r="I87" s="102" t="str">
        <f>IF(A87="","",IF(OR(NOT(ISNUMBER(B87)),B87&lt;2027,B87&gt;2031,B87&lt;&gt;INT(B87)),"NĂM KHÔNG HỢP LỆ",IF(COUNTIFS($A$3:$A$1002,A87,$B$3:$B$1002,B87)&gt;1,"TRÙNG MÃ VTVL – NĂM",IF(G87="","C87 CHƯA ĐƯỢC XÁC NHẬN",IF(NOT(ISNUMBER(C87)),"THIẾU BIẾN ĐỘNG (NHẬP 0 NẾU KHÔNG ĐỔI)",IF(G87+C87&lt;0,"NHU CẦU ÂM",IF(OR(D87="",E87=""),"THIẾU GIẢI TRÌNH/NGUỒN",IF(F87&lt;&gt;"Đã kiểm chứng","CHƯA KIỂM CHỨNG DỰ BÁO","ĐẠT"))))))))</f>
        <v/>
      </c>
      <c r="J87" s="100"/>
    </row>
    <row r="88" spans="1:10" ht="30" customHeight="1">
      <c r="A88" s="100"/>
      <c r="B88" s="103"/>
      <c r="C88" s="104"/>
      <c r="D88" s="100"/>
      <c r="E88" s="100"/>
      <c r="F88" s="100"/>
      <c r="G88" s="105" t="str">
        <f>IF(A88="","",IF(COUNTIFS('[483]8'!$A$3:$A$202,A88,'[483]8'!$L$3:$L$202,"Đã kiểm chứng",'[483]8'!$M$3:$M$202,"ĐẠT")&lt;&gt;1,"",IFERROR(INDEX('[483]8'!$J$3:$J$202,MATCH(A88,'[483]8'!$A$3:$A$202,0)),"")))</f>
        <v/>
      </c>
      <c r="H88" s="105" t="str">
        <f t="shared" si="1"/>
        <v/>
      </c>
      <c r="I88" s="102" t="str">
        <f>IF(A88="","",IF(OR(NOT(ISNUMBER(B88)),B88&lt;2027,B88&gt;2031,B88&lt;&gt;INT(B88)),"NĂM KHÔNG HỢP LỆ",IF(COUNTIFS($A$3:$A$1002,A88,$B$3:$B$1002,B88)&gt;1,"TRÙNG MÃ VTVL – NĂM",IF(G88="","C88 CHƯA ĐƯỢC XÁC NHẬN",IF(NOT(ISNUMBER(C88)),"THIẾU BIẾN ĐỘNG (NHẬP 0 NẾU KHÔNG ĐỔI)",IF(G88+C88&lt;0,"NHU CẦU ÂM",IF(OR(D88="",E88=""),"THIẾU GIẢI TRÌNH/NGUỒN",IF(F88&lt;&gt;"Đã kiểm chứng","CHƯA KIỂM CHỨNG DỰ BÁO","ĐẠT"))))))))</f>
        <v/>
      </c>
      <c r="J88" s="100"/>
    </row>
    <row r="89" spans="1:10" ht="30" customHeight="1">
      <c r="A89" s="100"/>
      <c r="B89" s="103"/>
      <c r="C89" s="104"/>
      <c r="D89" s="100"/>
      <c r="E89" s="100"/>
      <c r="F89" s="100"/>
      <c r="G89" s="105" t="str">
        <f>IF(A89="","",IF(COUNTIFS('[484]8'!$A$3:$A$202,A89,'[484]8'!$L$3:$L$202,"Đã kiểm chứng",'[484]8'!$M$3:$M$202,"ĐẠT")&lt;&gt;1,"",IFERROR(INDEX('[484]8'!$J$3:$J$202,MATCH(A89,'[484]8'!$A$3:$A$202,0)),"")))</f>
        <v/>
      </c>
      <c r="H89" s="105" t="str">
        <f t="shared" si="1"/>
        <v/>
      </c>
      <c r="I89" s="102" t="str">
        <f>IF(A89="","",IF(OR(NOT(ISNUMBER(B89)),B89&lt;2027,B89&gt;2031,B89&lt;&gt;INT(B89)),"NĂM KHÔNG HỢP LỆ",IF(COUNTIFS($A$3:$A$1002,A89,$B$3:$B$1002,B89)&gt;1,"TRÙNG MÃ VTVL – NĂM",IF(G89="","C89 CHƯA ĐƯỢC XÁC NHẬN",IF(NOT(ISNUMBER(C89)),"THIẾU BIẾN ĐỘNG (NHẬP 0 NẾU KHÔNG ĐỔI)",IF(G89+C89&lt;0,"NHU CẦU ÂM",IF(OR(D89="",E89=""),"THIẾU GIẢI TRÌNH/NGUỒN",IF(F89&lt;&gt;"Đã kiểm chứng","CHƯA KIỂM CHỨNG DỰ BÁO","ĐẠT"))))))))</f>
        <v/>
      </c>
      <c r="J89" s="100"/>
    </row>
    <row r="90" spans="1:10" ht="30" customHeight="1">
      <c r="A90" s="100"/>
      <c r="B90" s="103"/>
      <c r="C90" s="104"/>
      <c r="D90" s="100"/>
      <c r="E90" s="100"/>
      <c r="F90" s="100"/>
      <c r="G90" s="105" t="str">
        <f>IF(A90="","",IF(COUNTIFS('[485]8'!$A$3:$A$202,A90,'[485]8'!$L$3:$L$202,"Đã kiểm chứng",'[485]8'!$M$3:$M$202,"ĐẠT")&lt;&gt;1,"",IFERROR(INDEX('[485]8'!$J$3:$J$202,MATCH(A90,'[485]8'!$A$3:$A$202,0)),"")))</f>
        <v/>
      </c>
      <c r="H90" s="105" t="str">
        <f t="shared" si="1"/>
        <v/>
      </c>
      <c r="I90" s="102" t="str">
        <f>IF(A90="","",IF(OR(NOT(ISNUMBER(B90)),B90&lt;2027,B90&gt;2031,B90&lt;&gt;INT(B90)),"NĂM KHÔNG HỢP LỆ",IF(COUNTIFS($A$3:$A$1002,A90,$B$3:$B$1002,B90)&gt;1,"TRÙNG MÃ VTVL – NĂM",IF(G90="","C90 CHƯA ĐƯỢC XÁC NHẬN",IF(NOT(ISNUMBER(C90)),"THIẾU BIẾN ĐỘNG (NHẬP 0 NẾU KHÔNG ĐỔI)",IF(G90+C90&lt;0,"NHU CẦU ÂM",IF(OR(D90="",E90=""),"THIẾU GIẢI TRÌNH/NGUỒN",IF(F90&lt;&gt;"Đã kiểm chứng","CHƯA KIỂM CHỨNG DỰ BÁO","ĐẠT"))))))))</f>
        <v/>
      </c>
      <c r="J90" s="100"/>
    </row>
    <row r="91" spans="1:10" ht="30" customHeight="1">
      <c r="A91" s="100"/>
      <c r="B91" s="103"/>
      <c r="C91" s="104"/>
      <c r="D91" s="100"/>
      <c r="E91" s="100"/>
      <c r="F91" s="100"/>
      <c r="G91" s="105" t="str">
        <f>IF(A91="","",IF(COUNTIFS('[486]8'!$A$3:$A$202,A91,'[486]8'!$L$3:$L$202,"Đã kiểm chứng",'[486]8'!$M$3:$M$202,"ĐẠT")&lt;&gt;1,"",IFERROR(INDEX('[486]8'!$J$3:$J$202,MATCH(A91,'[486]8'!$A$3:$A$202,0)),"")))</f>
        <v/>
      </c>
      <c r="H91" s="105" t="str">
        <f t="shared" si="1"/>
        <v/>
      </c>
      <c r="I91" s="102" t="str">
        <f>IF(A91="","",IF(OR(NOT(ISNUMBER(B91)),B91&lt;2027,B91&gt;2031,B91&lt;&gt;INT(B91)),"NĂM KHÔNG HỢP LỆ",IF(COUNTIFS($A$3:$A$1002,A91,$B$3:$B$1002,B91)&gt;1,"TRÙNG MÃ VTVL – NĂM",IF(G91="","C91 CHƯA ĐƯỢC XÁC NHẬN",IF(NOT(ISNUMBER(C91)),"THIẾU BIẾN ĐỘNG (NHẬP 0 NẾU KHÔNG ĐỔI)",IF(G91+C91&lt;0,"NHU CẦU ÂM",IF(OR(D91="",E91=""),"THIẾU GIẢI TRÌNH/NGUỒN",IF(F91&lt;&gt;"Đã kiểm chứng","CHƯA KIỂM CHỨNG DỰ BÁO","ĐẠT"))))))))</f>
        <v/>
      </c>
      <c r="J91" s="100"/>
    </row>
    <row r="92" spans="1:10" ht="30" customHeight="1">
      <c r="A92" s="100"/>
      <c r="B92" s="103"/>
      <c r="C92" s="104"/>
      <c r="D92" s="100"/>
      <c r="E92" s="100"/>
      <c r="F92" s="100"/>
      <c r="G92" s="105" t="str">
        <f>IF(A92="","",IF(COUNTIFS('[487]8'!$A$3:$A$202,A92,'[487]8'!$L$3:$L$202,"Đã kiểm chứng",'[487]8'!$M$3:$M$202,"ĐẠT")&lt;&gt;1,"",IFERROR(INDEX('[487]8'!$J$3:$J$202,MATCH(A92,'[487]8'!$A$3:$A$202,0)),"")))</f>
        <v/>
      </c>
      <c r="H92" s="105" t="str">
        <f t="shared" si="1"/>
        <v/>
      </c>
      <c r="I92" s="102" t="str">
        <f>IF(A92="","",IF(OR(NOT(ISNUMBER(B92)),B92&lt;2027,B92&gt;2031,B92&lt;&gt;INT(B92)),"NĂM KHÔNG HỢP LỆ",IF(COUNTIFS($A$3:$A$1002,A92,$B$3:$B$1002,B92)&gt;1,"TRÙNG MÃ VTVL – NĂM",IF(G92="","C92 CHƯA ĐƯỢC XÁC NHẬN",IF(NOT(ISNUMBER(C92)),"THIẾU BIẾN ĐỘNG (NHẬP 0 NẾU KHÔNG ĐỔI)",IF(G92+C92&lt;0,"NHU CẦU ÂM",IF(OR(D92="",E92=""),"THIẾU GIẢI TRÌNH/NGUỒN",IF(F92&lt;&gt;"Đã kiểm chứng","CHƯA KIỂM CHỨNG DỰ BÁO","ĐẠT"))))))))</f>
        <v/>
      </c>
      <c r="J92" s="100"/>
    </row>
    <row r="93" spans="1:10" ht="30" customHeight="1">
      <c r="A93" s="100"/>
      <c r="B93" s="103"/>
      <c r="C93" s="104"/>
      <c r="D93" s="100"/>
      <c r="E93" s="100"/>
      <c r="F93" s="100"/>
      <c r="G93" s="105" t="str">
        <f>IF(A93="","",IF(COUNTIFS('[488]8'!$A$3:$A$202,A93,'[488]8'!$L$3:$L$202,"Đã kiểm chứng",'[488]8'!$M$3:$M$202,"ĐẠT")&lt;&gt;1,"",IFERROR(INDEX('[488]8'!$J$3:$J$202,MATCH(A93,'[488]8'!$A$3:$A$202,0)),"")))</f>
        <v/>
      </c>
      <c r="H93" s="105" t="str">
        <f t="shared" si="1"/>
        <v/>
      </c>
      <c r="I93" s="102" t="str">
        <f>IF(A93="","",IF(OR(NOT(ISNUMBER(B93)),B93&lt;2027,B93&gt;2031,B93&lt;&gt;INT(B93)),"NĂM KHÔNG HỢP LỆ",IF(COUNTIFS($A$3:$A$1002,A93,$B$3:$B$1002,B93)&gt;1,"TRÙNG MÃ VTVL – NĂM",IF(G93="","C93 CHƯA ĐƯỢC XÁC NHẬN",IF(NOT(ISNUMBER(C93)),"THIẾU BIẾN ĐỘNG (NHẬP 0 NẾU KHÔNG ĐỔI)",IF(G93+C93&lt;0,"NHU CẦU ÂM",IF(OR(D93="",E93=""),"THIẾU GIẢI TRÌNH/NGUỒN",IF(F93&lt;&gt;"Đã kiểm chứng","CHƯA KIỂM CHỨNG DỰ BÁO","ĐẠT"))))))))</f>
        <v/>
      </c>
      <c r="J93" s="100"/>
    </row>
    <row r="94" spans="1:10" ht="30" customHeight="1">
      <c r="A94" s="100"/>
      <c r="B94" s="103"/>
      <c r="C94" s="104"/>
      <c r="D94" s="100"/>
      <c r="E94" s="100"/>
      <c r="F94" s="100"/>
      <c r="G94" s="105" t="str">
        <f>IF(A94="","",IF(COUNTIFS('[489]8'!$A$3:$A$202,A94,'[489]8'!$L$3:$L$202,"Đã kiểm chứng",'[489]8'!$M$3:$M$202,"ĐẠT")&lt;&gt;1,"",IFERROR(INDEX('[489]8'!$J$3:$J$202,MATCH(A94,'[489]8'!$A$3:$A$202,0)),"")))</f>
        <v/>
      </c>
      <c r="H94" s="105" t="str">
        <f t="shared" si="1"/>
        <v/>
      </c>
      <c r="I94" s="102" t="str">
        <f>IF(A94="","",IF(OR(NOT(ISNUMBER(B94)),B94&lt;2027,B94&gt;2031,B94&lt;&gt;INT(B94)),"NĂM KHÔNG HỢP LỆ",IF(COUNTIFS($A$3:$A$1002,A94,$B$3:$B$1002,B94)&gt;1,"TRÙNG MÃ VTVL – NĂM",IF(G94="","C94 CHƯA ĐƯỢC XÁC NHẬN",IF(NOT(ISNUMBER(C94)),"THIẾU BIẾN ĐỘNG (NHẬP 0 NẾU KHÔNG ĐỔI)",IF(G94+C94&lt;0,"NHU CẦU ÂM",IF(OR(D94="",E94=""),"THIẾU GIẢI TRÌNH/NGUỒN",IF(F94&lt;&gt;"Đã kiểm chứng","CHƯA KIỂM CHỨNG DỰ BÁO","ĐẠT"))))))))</f>
        <v/>
      </c>
      <c r="J94" s="100"/>
    </row>
    <row r="95" spans="1:10" ht="30" customHeight="1">
      <c r="A95" s="100"/>
      <c r="B95" s="103"/>
      <c r="C95" s="104"/>
      <c r="D95" s="100"/>
      <c r="E95" s="100"/>
      <c r="F95" s="100"/>
      <c r="G95" s="105" t="str">
        <f>IF(A95="","",IF(COUNTIFS('[490]8'!$A$3:$A$202,A95,'[490]8'!$L$3:$L$202,"Đã kiểm chứng",'[490]8'!$M$3:$M$202,"ĐẠT")&lt;&gt;1,"",IFERROR(INDEX('[490]8'!$J$3:$J$202,MATCH(A95,'[490]8'!$A$3:$A$202,0)),"")))</f>
        <v/>
      </c>
      <c r="H95" s="105" t="str">
        <f t="shared" si="1"/>
        <v/>
      </c>
      <c r="I95" s="102" t="str">
        <f>IF(A95="","",IF(OR(NOT(ISNUMBER(B95)),B95&lt;2027,B95&gt;2031,B95&lt;&gt;INT(B95)),"NĂM KHÔNG HỢP LỆ",IF(COUNTIFS($A$3:$A$1002,A95,$B$3:$B$1002,B95)&gt;1,"TRÙNG MÃ VTVL – NĂM",IF(G95="","C95 CHƯA ĐƯỢC XÁC NHẬN",IF(NOT(ISNUMBER(C95)),"THIẾU BIẾN ĐỘNG (NHẬP 0 NẾU KHÔNG ĐỔI)",IF(G95+C95&lt;0,"NHU CẦU ÂM",IF(OR(D95="",E95=""),"THIẾU GIẢI TRÌNH/NGUỒN",IF(F95&lt;&gt;"Đã kiểm chứng","CHƯA KIỂM CHỨNG DỰ BÁO","ĐẠT"))))))))</f>
        <v/>
      </c>
      <c r="J95" s="100"/>
    </row>
    <row r="96" spans="1:10" ht="30" customHeight="1">
      <c r="A96" s="100"/>
      <c r="B96" s="103"/>
      <c r="C96" s="104"/>
      <c r="D96" s="100"/>
      <c r="E96" s="100"/>
      <c r="F96" s="100"/>
      <c r="G96" s="105" t="str">
        <f>IF(A96="","",IF(COUNTIFS('[491]8'!$A$3:$A$202,A96,'[491]8'!$L$3:$L$202,"Đã kiểm chứng",'[491]8'!$M$3:$M$202,"ĐẠT")&lt;&gt;1,"",IFERROR(INDEX('[491]8'!$J$3:$J$202,MATCH(A96,'[491]8'!$A$3:$A$202,0)),"")))</f>
        <v/>
      </c>
      <c r="H96" s="105" t="str">
        <f t="shared" si="1"/>
        <v/>
      </c>
      <c r="I96" s="102" t="str">
        <f>IF(A96="","",IF(OR(NOT(ISNUMBER(B96)),B96&lt;2027,B96&gt;2031,B96&lt;&gt;INT(B96)),"NĂM KHÔNG HỢP LỆ",IF(COUNTIFS($A$3:$A$1002,A96,$B$3:$B$1002,B96)&gt;1,"TRÙNG MÃ VTVL – NĂM",IF(G96="","C96 CHƯA ĐƯỢC XÁC NHẬN",IF(NOT(ISNUMBER(C96)),"THIẾU BIẾN ĐỘNG (NHẬP 0 NẾU KHÔNG ĐỔI)",IF(G96+C96&lt;0,"NHU CẦU ÂM",IF(OR(D96="",E96=""),"THIẾU GIẢI TRÌNH/NGUỒN",IF(F96&lt;&gt;"Đã kiểm chứng","CHƯA KIỂM CHỨNG DỰ BÁO","ĐẠT"))))))))</f>
        <v/>
      </c>
      <c r="J96" s="100"/>
    </row>
    <row r="97" spans="1:10" ht="30" customHeight="1">
      <c r="A97" s="100"/>
      <c r="B97" s="103"/>
      <c r="C97" s="104"/>
      <c r="D97" s="100"/>
      <c r="E97" s="100"/>
      <c r="F97" s="100"/>
      <c r="G97" s="105" t="str">
        <f>IF(A97="","",IF(COUNTIFS('[492]8'!$A$3:$A$202,A97,'[492]8'!$L$3:$L$202,"Đã kiểm chứng",'[492]8'!$M$3:$M$202,"ĐẠT")&lt;&gt;1,"",IFERROR(INDEX('[492]8'!$J$3:$J$202,MATCH(A97,'[492]8'!$A$3:$A$202,0)),"")))</f>
        <v/>
      </c>
      <c r="H97" s="105" t="str">
        <f t="shared" si="1"/>
        <v/>
      </c>
      <c r="I97" s="102" t="str">
        <f>IF(A97="","",IF(OR(NOT(ISNUMBER(B97)),B97&lt;2027,B97&gt;2031,B97&lt;&gt;INT(B97)),"NĂM KHÔNG HỢP LỆ",IF(COUNTIFS($A$3:$A$1002,A97,$B$3:$B$1002,B97)&gt;1,"TRÙNG MÃ VTVL – NĂM",IF(G97="","C97 CHƯA ĐƯỢC XÁC NHẬN",IF(NOT(ISNUMBER(C97)),"THIẾU BIẾN ĐỘNG (NHẬP 0 NẾU KHÔNG ĐỔI)",IF(G97+C97&lt;0,"NHU CẦU ÂM",IF(OR(D97="",E97=""),"THIẾU GIẢI TRÌNH/NGUỒN",IF(F97&lt;&gt;"Đã kiểm chứng","CHƯA KIỂM CHỨNG DỰ BÁO","ĐẠT"))))))))</f>
        <v/>
      </c>
      <c r="J97" s="100"/>
    </row>
    <row r="98" spans="1:10" ht="30" customHeight="1">
      <c r="A98" s="100"/>
      <c r="B98" s="103"/>
      <c r="C98" s="104"/>
      <c r="D98" s="100"/>
      <c r="E98" s="100"/>
      <c r="F98" s="100"/>
      <c r="G98" s="105" t="str">
        <f>IF(A98="","",IF(COUNTIFS('[493]8'!$A$3:$A$202,A98,'[493]8'!$L$3:$L$202,"Đã kiểm chứng",'[493]8'!$M$3:$M$202,"ĐẠT")&lt;&gt;1,"",IFERROR(INDEX('[493]8'!$J$3:$J$202,MATCH(A98,'[493]8'!$A$3:$A$202,0)),"")))</f>
        <v/>
      </c>
      <c r="H98" s="105" t="str">
        <f t="shared" si="1"/>
        <v/>
      </c>
      <c r="I98" s="102" t="str">
        <f>IF(A98="","",IF(OR(NOT(ISNUMBER(B98)),B98&lt;2027,B98&gt;2031,B98&lt;&gt;INT(B98)),"NĂM KHÔNG HỢP LỆ",IF(COUNTIFS($A$3:$A$1002,A98,$B$3:$B$1002,B98)&gt;1,"TRÙNG MÃ VTVL – NĂM",IF(G98="","C98 CHƯA ĐƯỢC XÁC NHẬN",IF(NOT(ISNUMBER(C98)),"THIẾU BIẾN ĐỘNG (NHẬP 0 NẾU KHÔNG ĐỔI)",IF(G98+C98&lt;0,"NHU CẦU ÂM",IF(OR(D98="",E98=""),"THIẾU GIẢI TRÌNH/NGUỒN",IF(F98&lt;&gt;"Đã kiểm chứng","CHƯA KIỂM CHỨNG DỰ BÁO","ĐẠT"))))))))</f>
        <v/>
      </c>
      <c r="J98" s="100"/>
    </row>
    <row r="99" spans="1:10" ht="30" customHeight="1">
      <c r="A99" s="100"/>
      <c r="B99" s="103"/>
      <c r="C99" s="104"/>
      <c r="D99" s="100"/>
      <c r="E99" s="100"/>
      <c r="F99" s="100"/>
      <c r="G99" s="105" t="str">
        <f>IF(A99="","",IF(COUNTIFS('[494]8'!$A$3:$A$202,A99,'[494]8'!$L$3:$L$202,"Đã kiểm chứng",'[494]8'!$M$3:$M$202,"ĐẠT")&lt;&gt;1,"",IFERROR(INDEX('[494]8'!$J$3:$J$202,MATCH(A99,'[494]8'!$A$3:$A$202,0)),"")))</f>
        <v/>
      </c>
      <c r="H99" s="105" t="str">
        <f t="shared" si="1"/>
        <v/>
      </c>
      <c r="I99" s="102" t="str">
        <f>IF(A99="","",IF(OR(NOT(ISNUMBER(B99)),B99&lt;2027,B99&gt;2031,B99&lt;&gt;INT(B99)),"NĂM KHÔNG HỢP LỆ",IF(COUNTIFS($A$3:$A$1002,A99,$B$3:$B$1002,B99)&gt;1,"TRÙNG MÃ VTVL – NĂM",IF(G99="","C99 CHƯA ĐƯỢC XÁC NHẬN",IF(NOT(ISNUMBER(C99)),"THIẾU BIẾN ĐỘNG (NHẬP 0 NẾU KHÔNG ĐỔI)",IF(G99+C99&lt;0,"NHU CẦU ÂM",IF(OR(D99="",E99=""),"THIẾU GIẢI TRÌNH/NGUỒN",IF(F99&lt;&gt;"Đã kiểm chứng","CHƯA KIỂM CHỨNG DỰ BÁO","ĐẠT"))))))))</f>
        <v/>
      </c>
      <c r="J99" s="100"/>
    </row>
    <row r="100" spans="1:10" ht="30" customHeight="1">
      <c r="A100" s="100"/>
      <c r="B100" s="103"/>
      <c r="C100" s="104"/>
      <c r="D100" s="100"/>
      <c r="E100" s="100"/>
      <c r="F100" s="100"/>
      <c r="G100" s="105" t="str">
        <f>IF(A100="","",IF(COUNTIFS('[495]8'!$A$3:$A$202,A100,'[495]8'!$L$3:$L$202,"Đã kiểm chứng",'[495]8'!$M$3:$M$202,"ĐẠT")&lt;&gt;1,"",IFERROR(INDEX('[495]8'!$J$3:$J$202,MATCH(A100,'[495]8'!$A$3:$A$202,0)),"")))</f>
        <v/>
      </c>
      <c r="H100" s="105" t="str">
        <f t="shared" si="1"/>
        <v/>
      </c>
      <c r="I100" s="102" t="str">
        <f>IF(A100="","",IF(OR(NOT(ISNUMBER(B100)),B100&lt;2027,B100&gt;2031,B100&lt;&gt;INT(B100)),"NĂM KHÔNG HỢP LỆ",IF(COUNTIFS($A$3:$A$1002,A100,$B$3:$B$1002,B100)&gt;1,"TRÙNG MÃ VTVL – NĂM",IF(G100="","C100 CHƯA ĐƯỢC XÁC NHẬN",IF(NOT(ISNUMBER(C100)),"THIẾU BIẾN ĐỘNG (NHẬP 0 NẾU KHÔNG ĐỔI)",IF(G100+C100&lt;0,"NHU CẦU ÂM",IF(OR(D100="",E100=""),"THIẾU GIẢI TRÌNH/NGUỒN",IF(F100&lt;&gt;"Đã kiểm chứng","CHƯA KIỂM CHỨNG DỰ BÁO","ĐẠT"))))))))</f>
        <v/>
      </c>
      <c r="J100" s="100"/>
    </row>
    <row r="101" spans="1:10" ht="30" customHeight="1">
      <c r="A101" s="100"/>
      <c r="B101" s="103"/>
      <c r="C101" s="104"/>
      <c r="D101" s="100"/>
      <c r="E101" s="100"/>
      <c r="F101" s="100"/>
      <c r="G101" s="105" t="str">
        <f>IF(A101="","",IF(COUNTIFS('[496]8'!$A$3:$A$202,A101,'[496]8'!$L$3:$L$202,"Đã kiểm chứng",'[496]8'!$M$3:$M$202,"ĐẠT")&lt;&gt;1,"",IFERROR(INDEX('[496]8'!$J$3:$J$202,MATCH(A101,'[496]8'!$A$3:$A$202,0)),"")))</f>
        <v/>
      </c>
      <c r="H101" s="105" t="str">
        <f t="shared" si="1"/>
        <v/>
      </c>
      <c r="I101" s="102" t="str">
        <f>IF(A101="","",IF(OR(NOT(ISNUMBER(B101)),B101&lt;2027,B101&gt;2031,B101&lt;&gt;INT(B101)),"NĂM KHÔNG HỢP LỆ",IF(COUNTIFS($A$3:$A$1002,A101,$B$3:$B$1002,B101)&gt;1,"TRÙNG MÃ VTVL – NĂM",IF(G101="","C101 CHƯA ĐƯỢC XÁC NHẬN",IF(NOT(ISNUMBER(C101)),"THIẾU BIẾN ĐỘNG (NHẬP 0 NẾU KHÔNG ĐỔI)",IF(G101+C101&lt;0,"NHU CẦU ÂM",IF(OR(D101="",E101=""),"THIẾU GIẢI TRÌNH/NGUỒN",IF(F101&lt;&gt;"Đã kiểm chứng","CHƯA KIỂM CHỨNG DỰ BÁO","ĐẠT"))))))))</f>
        <v/>
      </c>
      <c r="J101" s="100"/>
    </row>
    <row r="102" spans="1:10" ht="30" customHeight="1">
      <c r="A102" s="100"/>
      <c r="B102" s="103"/>
      <c r="C102" s="104"/>
      <c r="D102" s="100"/>
      <c r="E102" s="100"/>
      <c r="F102" s="100"/>
      <c r="G102" s="105" t="str">
        <f>IF(A102="","",IF(COUNTIFS('[497]8'!$A$3:$A$202,A102,'[497]8'!$L$3:$L$202,"Đã kiểm chứng",'[497]8'!$M$3:$M$202,"ĐẠT")&lt;&gt;1,"",IFERROR(INDEX('[497]8'!$J$3:$J$202,MATCH(A102,'[497]8'!$A$3:$A$202,0)),"")))</f>
        <v/>
      </c>
      <c r="H102" s="105" t="str">
        <f t="shared" si="1"/>
        <v/>
      </c>
      <c r="I102" s="102" t="str">
        <f>IF(A102="","",IF(OR(NOT(ISNUMBER(B102)),B102&lt;2027,B102&gt;2031,B102&lt;&gt;INT(B102)),"NĂM KHÔNG HỢP LỆ",IF(COUNTIFS($A$3:$A$1002,A102,$B$3:$B$1002,B102)&gt;1,"TRÙNG MÃ VTVL – NĂM",IF(G102="","C102 CHƯA ĐƯỢC XÁC NHẬN",IF(NOT(ISNUMBER(C102)),"THIẾU BIẾN ĐỘNG (NHẬP 0 NẾU KHÔNG ĐỔI)",IF(G102+C102&lt;0,"NHU CẦU ÂM",IF(OR(D102="",E102=""),"THIẾU GIẢI TRÌNH/NGUỒN",IF(F102&lt;&gt;"Đã kiểm chứng","CHƯA KIỂM CHỨNG DỰ BÁO","ĐẠT"))))))))</f>
        <v/>
      </c>
      <c r="J102" s="100"/>
    </row>
    <row r="103" spans="1:10" ht="30" customHeight="1">
      <c r="A103" s="100"/>
      <c r="B103" s="103"/>
      <c r="C103" s="104"/>
      <c r="D103" s="100"/>
      <c r="E103" s="100"/>
      <c r="F103" s="100"/>
      <c r="G103" s="105" t="str">
        <f>IF(A103="","",IF(COUNTIFS('[498]8'!$A$3:$A$202,A103,'[498]8'!$L$3:$L$202,"Đã kiểm chứng",'[498]8'!$M$3:$M$202,"ĐẠT")&lt;&gt;1,"",IFERROR(INDEX('[498]8'!$J$3:$J$202,MATCH(A103,'[498]8'!$A$3:$A$202,0)),"")))</f>
        <v/>
      </c>
      <c r="H103" s="105" t="str">
        <f t="shared" si="1"/>
        <v/>
      </c>
      <c r="I103" s="102" t="str">
        <f>IF(A103="","",IF(OR(NOT(ISNUMBER(B103)),B103&lt;2027,B103&gt;2031,B103&lt;&gt;INT(B103)),"NĂM KHÔNG HỢP LỆ",IF(COUNTIFS($A$3:$A$1002,A103,$B$3:$B$1002,B103)&gt;1,"TRÙNG MÃ VTVL – NĂM",IF(G103="","C103 CHƯA ĐƯỢC XÁC NHẬN",IF(NOT(ISNUMBER(C103)),"THIẾU BIẾN ĐỘNG (NHẬP 0 NẾU KHÔNG ĐỔI)",IF(G103+C103&lt;0,"NHU CẦU ÂM",IF(OR(D103="",E103=""),"THIẾU GIẢI TRÌNH/NGUỒN",IF(F103&lt;&gt;"Đã kiểm chứng","CHƯA KIỂM CHỨNG DỰ BÁO","ĐẠT"))))))))</f>
        <v/>
      </c>
      <c r="J103" s="100"/>
    </row>
    <row r="104" spans="1:10" ht="30" customHeight="1">
      <c r="A104" s="100"/>
      <c r="B104" s="103"/>
      <c r="C104" s="104"/>
      <c r="D104" s="100"/>
      <c r="E104" s="100"/>
      <c r="F104" s="100"/>
      <c r="G104" s="105" t="str">
        <f>IF(A104="","",IF(COUNTIFS('[499]8'!$A$3:$A$202,A104,'[499]8'!$L$3:$L$202,"Đã kiểm chứng",'[499]8'!$M$3:$M$202,"ĐẠT")&lt;&gt;1,"",IFERROR(INDEX('[499]8'!$J$3:$J$202,MATCH(A104,'[499]8'!$A$3:$A$202,0)),"")))</f>
        <v/>
      </c>
      <c r="H104" s="105" t="str">
        <f t="shared" si="1"/>
        <v/>
      </c>
      <c r="I104" s="102" t="str">
        <f>IF(A104="","",IF(OR(NOT(ISNUMBER(B104)),B104&lt;2027,B104&gt;2031,B104&lt;&gt;INT(B104)),"NĂM KHÔNG HỢP LỆ",IF(COUNTIFS($A$3:$A$1002,A104,$B$3:$B$1002,B104)&gt;1,"TRÙNG MÃ VTVL – NĂM",IF(G104="","C104 CHƯA ĐƯỢC XÁC NHẬN",IF(NOT(ISNUMBER(C104)),"THIẾU BIẾN ĐỘNG (NHẬP 0 NẾU KHÔNG ĐỔI)",IF(G104+C104&lt;0,"NHU CẦU ÂM",IF(OR(D104="",E104=""),"THIẾU GIẢI TRÌNH/NGUỒN",IF(F104&lt;&gt;"Đã kiểm chứng","CHƯA KIỂM CHỨNG DỰ BÁO","ĐẠT"))))))))</f>
        <v/>
      </c>
      <c r="J104" s="100"/>
    </row>
    <row r="105" spans="1:10" ht="30" customHeight="1">
      <c r="A105" s="100"/>
      <c r="B105" s="103"/>
      <c r="C105" s="104"/>
      <c r="D105" s="100"/>
      <c r="E105" s="100"/>
      <c r="F105" s="100"/>
      <c r="G105" s="105" t="str">
        <f>IF(A105="","",IF(COUNTIFS('[500]8'!$A$3:$A$202,A105,'[500]8'!$L$3:$L$202,"Đã kiểm chứng",'[500]8'!$M$3:$M$202,"ĐẠT")&lt;&gt;1,"",IFERROR(INDEX('[500]8'!$J$3:$J$202,MATCH(A105,'[500]8'!$A$3:$A$202,0)),"")))</f>
        <v/>
      </c>
      <c r="H105" s="105" t="str">
        <f t="shared" si="1"/>
        <v/>
      </c>
      <c r="I105" s="102" t="str">
        <f>IF(A105="","",IF(OR(NOT(ISNUMBER(B105)),B105&lt;2027,B105&gt;2031,B105&lt;&gt;INT(B105)),"NĂM KHÔNG HỢP LỆ",IF(COUNTIFS($A$3:$A$1002,A105,$B$3:$B$1002,B105)&gt;1,"TRÙNG MÃ VTVL – NĂM",IF(G105="","C105 CHƯA ĐƯỢC XÁC NHẬN",IF(NOT(ISNUMBER(C105)),"THIẾU BIẾN ĐỘNG (NHẬP 0 NẾU KHÔNG ĐỔI)",IF(G105+C105&lt;0,"NHU CẦU ÂM",IF(OR(D105="",E105=""),"THIẾU GIẢI TRÌNH/NGUỒN",IF(F105&lt;&gt;"Đã kiểm chứng","CHƯA KIỂM CHỨNG DỰ BÁO","ĐẠT"))))))))</f>
        <v/>
      </c>
      <c r="J105" s="100"/>
    </row>
    <row r="106" spans="1:10" ht="30" customHeight="1">
      <c r="A106" s="100"/>
      <c r="B106" s="103"/>
      <c r="C106" s="104"/>
      <c r="D106" s="100"/>
      <c r="E106" s="100"/>
      <c r="F106" s="100"/>
      <c r="G106" s="105" t="str">
        <f>IF(A106="","",IF(COUNTIFS('[501]8'!$A$3:$A$202,A106,'[501]8'!$L$3:$L$202,"Đã kiểm chứng",'[501]8'!$M$3:$M$202,"ĐẠT")&lt;&gt;1,"",IFERROR(INDEX('[501]8'!$J$3:$J$202,MATCH(A106,'[501]8'!$A$3:$A$202,0)),"")))</f>
        <v/>
      </c>
      <c r="H106" s="105" t="str">
        <f t="shared" si="1"/>
        <v/>
      </c>
      <c r="I106" s="102" t="str">
        <f>IF(A106="","",IF(OR(NOT(ISNUMBER(B106)),B106&lt;2027,B106&gt;2031,B106&lt;&gt;INT(B106)),"NĂM KHÔNG HỢP LỆ",IF(COUNTIFS($A$3:$A$1002,A106,$B$3:$B$1002,B106)&gt;1,"TRÙNG MÃ VTVL – NĂM",IF(G106="","C106 CHƯA ĐƯỢC XÁC NHẬN",IF(NOT(ISNUMBER(C106)),"THIẾU BIẾN ĐỘNG (NHẬP 0 NẾU KHÔNG ĐỔI)",IF(G106+C106&lt;0,"NHU CẦU ÂM",IF(OR(D106="",E106=""),"THIẾU GIẢI TRÌNH/NGUỒN",IF(F106&lt;&gt;"Đã kiểm chứng","CHƯA KIỂM CHỨNG DỰ BÁO","ĐẠT"))))))))</f>
        <v/>
      </c>
      <c r="J106" s="100"/>
    </row>
    <row r="107" spans="1:10" ht="30" customHeight="1">
      <c r="A107" s="100"/>
      <c r="B107" s="103"/>
      <c r="C107" s="104"/>
      <c r="D107" s="100"/>
      <c r="E107" s="100"/>
      <c r="F107" s="100"/>
      <c r="G107" s="105" t="str">
        <f>IF(A107="","",IF(COUNTIFS('[502]8'!$A$3:$A$202,A107,'[502]8'!$L$3:$L$202,"Đã kiểm chứng",'[502]8'!$M$3:$M$202,"ĐẠT")&lt;&gt;1,"",IFERROR(INDEX('[502]8'!$J$3:$J$202,MATCH(A107,'[502]8'!$A$3:$A$202,0)),"")))</f>
        <v/>
      </c>
      <c r="H107" s="105" t="str">
        <f t="shared" si="1"/>
        <v/>
      </c>
      <c r="I107" s="102" t="str">
        <f>IF(A107="","",IF(OR(NOT(ISNUMBER(B107)),B107&lt;2027,B107&gt;2031,B107&lt;&gt;INT(B107)),"NĂM KHÔNG HỢP LỆ",IF(COUNTIFS($A$3:$A$1002,A107,$B$3:$B$1002,B107)&gt;1,"TRÙNG MÃ VTVL – NĂM",IF(G107="","C107 CHƯA ĐƯỢC XÁC NHẬN",IF(NOT(ISNUMBER(C107)),"THIẾU BIẾN ĐỘNG (NHẬP 0 NẾU KHÔNG ĐỔI)",IF(G107+C107&lt;0,"NHU CẦU ÂM",IF(OR(D107="",E107=""),"THIẾU GIẢI TRÌNH/NGUỒN",IF(F107&lt;&gt;"Đã kiểm chứng","CHƯA KIỂM CHỨNG DỰ BÁO","ĐẠT"))))))))</f>
        <v/>
      </c>
      <c r="J107" s="100"/>
    </row>
    <row r="108" spans="1:10" ht="30" customHeight="1">
      <c r="A108" s="100"/>
      <c r="B108" s="103"/>
      <c r="C108" s="104"/>
      <c r="D108" s="100"/>
      <c r="E108" s="100"/>
      <c r="F108" s="100"/>
      <c r="G108" s="105" t="str">
        <f>IF(A108="","",IF(COUNTIFS('[503]8'!$A$3:$A$202,A108,'[503]8'!$L$3:$L$202,"Đã kiểm chứng",'[503]8'!$M$3:$M$202,"ĐẠT")&lt;&gt;1,"",IFERROR(INDEX('[503]8'!$J$3:$J$202,MATCH(A108,'[503]8'!$A$3:$A$202,0)),"")))</f>
        <v/>
      </c>
      <c r="H108" s="105" t="str">
        <f t="shared" si="1"/>
        <v/>
      </c>
      <c r="I108" s="102" t="str">
        <f>IF(A108="","",IF(OR(NOT(ISNUMBER(B108)),B108&lt;2027,B108&gt;2031,B108&lt;&gt;INT(B108)),"NĂM KHÔNG HỢP LỆ",IF(COUNTIFS($A$3:$A$1002,A108,$B$3:$B$1002,B108)&gt;1,"TRÙNG MÃ VTVL – NĂM",IF(G108="","C108 CHƯA ĐƯỢC XÁC NHẬN",IF(NOT(ISNUMBER(C108)),"THIẾU BIẾN ĐỘNG (NHẬP 0 NẾU KHÔNG ĐỔI)",IF(G108+C108&lt;0,"NHU CẦU ÂM",IF(OR(D108="",E108=""),"THIẾU GIẢI TRÌNH/NGUỒN",IF(F108&lt;&gt;"Đã kiểm chứng","CHƯA KIỂM CHỨNG DỰ BÁO","ĐẠT"))))))))</f>
        <v/>
      </c>
      <c r="J108" s="100"/>
    </row>
    <row r="109" spans="1:10" ht="30" customHeight="1">
      <c r="A109" s="100"/>
      <c r="B109" s="103"/>
      <c r="C109" s="104"/>
      <c r="D109" s="100"/>
      <c r="E109" s="100"/>
      <c r="F109" s="100"/>
      <c r="G109" s="105" t="str">
        <f>IF(A109="","",IF(COUNTIFS('[504]8'!$A$3:$A$202,A109,'[504]8'!$L$3:$L$202,"Đã kiểm chứng",'[504]8'!$M$3:$M$202,"ĐẠT")&lt;&gt;1,"",IFERROR(INDEX('[504]8'!$J$3:$J$202,MATCH(A109,'[504]8'!$A$3:$A$202,0)),"")))</f>
        <v/>
      </c>
      <c r="H109" s="105" t="str">
        <f t="shared" si="1"/>
        <v/>
      </c>
      <c r="I109" s="102" t="str">
        <f>IF(A109="","",IF(OR(NOT(ISNUMBER(B109)),B109&lt;2027,B109&gt;2031,B109&lt;&gt;INT(B109)),"NĂM KHÔNG HỢP LỆ",IF(COUNTIFS($A$3:$A$1002,A109,$B$3:$B$1002,B109)&gt;1,"TRÙNG MÃ VTVL – NĂM",IF(G109="","C109 CHƯA ĐƯỢC XÁC NHẬN",IF(NOT(ISNUMBER(C109)),"THIẾU BIẾN ĐỘNG (NHẬP 0 NẾU KHÔNG ĐỔI)",IF(G109+C109&lt;0,"NHU CẦU ÂM",IF(OR(D109="",E109=""),"THIẾU GIẢI TRÌNH/NGUỒN",IF(F109&lt;&gt;"Đã kiểm chứng","CHƯA KIỂM CHỨNG DỰ BÁO","ĐẠT"))))))))</f>
        <v/>
      </c>
      <c r="J109" s="100"/>
    </row>
    <row r="110" spans="1:10" ht="30" customHeight="1">
      <c r="A110" s="100"/>
      <c r="B110" s="103"/>
      <c r="C110" s="104"/>
      <c r="D110" s="100"/>
      <c r="E110" s="100"/>
      <c r="F110" s="100"/>
      <c r="G110" s="105" t="str">
        <f>IF(A110="","",IF(COUNTIFS('[505]8'!$A$3:$A$202,A110,'[505]8'!$L$3:$L$202,"Đã kiểm chứng",'[505]8'!$M$3:$M$202,"ĐẠT")&lt;&gt;1,"",IFERROR(INDEX('[505]8'!$J$3:$J$202,MATCH(A110,'[505]8'!$A$3:$A$202,0)),"")))</f>
        <v/>
      </c>
      <c r="H110" s="105" t="str">
        <f t="shared" si="1"/>
        <v/>
      </c>
      <c r="I110" s="102" t="str">
        <f>IF(A110="","",IF(OR(NOT(ISNUMBER(B110)),B110&lt;2027,B110&gt;2031,B110&lt;&gt;INT(B110)),"NĂM KHÔNG HỢP LỆ",IF(COUNTIFS($A$3:$A$1002,A110,$B$3:$B$1002,B110)&gt;1,"TRÙNG MÃ VTVL – NĂM",IF(G110="","C110 CHƯA ĐƯỢC XÁC NHẬN",IF(NOT(ISNUMBER(C110)),"THIẾU BIẾN ĐỘNG (NHẬP 0 NẾU KHÔNG ĐỔI)",IF(G110+C110&lt;0,"NHU CẦU ÂM",IF(OR(D110="",E110=""),"THIẾU GIẢI TRÌNH/NGUỒN",IF(F110&lt;&gt;"Đã kiểm chứng","CHƯA KIỂM CHỨNG DỰ BÁO","ĐẠT"))))))))</f>
        <v/>
      </c>
      <c r="J110" s="100"/>
    </row>
    <row r="111" spans="1:10" ht="30" customHeight="1">
      <c r="A111" s="100"/>
      <c r="B111" s="103"/>
      <c r="C111" s="104"/>
      <c r="D111" s="100"/>
      <c r="E111" s="100"/>
      <c r="F111" s="100"/>
      <c r="G111" s="105" t="str">
        <f>IF(A111="","",IF(COUNTIFS('[506]8'!$A$3:$A$202,A111,'[506]8'!$L$3:$L$202,"Đã kiểm chứng",'[506]8'!$M$3:$M$202,"ĐẠT")&lt;&gt;1,"",IFERROR(INDEX('[506]8'!$J$3:$J$202,MATCH(A111,'[506]8'!$A$3:$A$202,0)),"")))</f>
        <v/>
      </c>
      <c r="H111" s="105" t="str">
        <f t="shared" si="1"/>
        <v/>
      </c>
      <c r="I111" s="102" t="str">
        <f>IF(A111="","",IF(OR(NOT(ISNUMBER(B111)),B111&lt;2027,B111&gt;2031,B111&lt;&gt;INT(B111)),"NĂM KHÔNG HỢP LỆ",IF(COUNTIFS($A$3:$A$1002,A111,$B$3:$B$1002,B111)&gt;1,"TRÙNG MÃ VTVL – NĂM",IF(G111="","C111 CHƯA ĐƯỢC XÁC NHẬN",IF(NOT(ISNUMBER(C111)),"THIẾU BIẾN ĐỘNG (NHẬP 0 NẾU KHÔNG ĐỔI)",IF(G111+C111&lt;0,"NHU CẦU ÂM",IF(OR(D111="",E111=""),"THIẾU GIẢI TRÌNH/NGUỒN",IF(F111&lt;&gt;"Đã kiểm chứng","CHƯA KIỂM CHỨNG DỰ BÁO","ĐẠT"))))))))</f>
        <v/>
      </c>
      <c r="J111" s="100"/>
    </row>
    <row r="112" spans="1:10" ht="30" customHeight="1">
      <c r="A112" s="100"/>
      <c r="B112" s="103"/>
      <c r="C112" s="104"/>
      <c r="D112" s="100"/>
      <c r="E112" s="100"/>
      <c r="F112" s="100"/>
      <c r="G112" s="105" t="str">
        <f>IF(A112="","",IF(COUNTIFS('[507]8'!$A$3:$A$202,A112,'[507]8'!$L$3:$L$202,"Đã kiểm chứng",'[507]8'!$M$3:$M$202,"ĐẠT")&lt;&gt;1,"",IFERROR(INDEX('[507]8'!$J$3:$J$202,MATCH(A112,'[507]8'!$A$3:$A$202,0)),"")))</f>
        <v/>
      </c>
      <c r="H112" s="105" t="str">
        <f t="shared" si="1"/>
        <v/>
      </c>
      <c r="I112" s="102" t="str">
        <f>IF(A112="","",IF(OR(NOT(ISNUMBER(B112)),B112&lt;2027,B112&gt;2031,B112&lt;&gt;INT(B112)),"NĂM KHÔNG HỢP LỆ",IF(COUNTIFS($A$3:$A$1002,A112,$B$3:$B$1002,B112)&gt;1,"TRÙNG MÃ VTVL – NĂM",IF(G112="","C112 CHƯA ĐƯỢC XÁC NHẬN",IF(NOT(ISNUMBER(C112)),"THIẾU BIẾN ĐỘNG (NHẬP 0 NẾU KHÔNG ĐỔI)",IF(G112+C112&lt;0,"NHU CẦU ÂM",IF(OR(D112="",E112=""),"THIẾU GIẢI TRÌNH/NGUỒN",IF(F112&lt;&gt;"Đã kiểm chứng","CHƯA KIỂM CHỨNG DỰ BÁO","ĐẠT"))))))))</f>
        <v/>
      </c>
      <c r="J112" s="100"/>
    </row>
    <row r="113" spans="1:10" ht="30" customHeight="1">
      <c r="A113" s="100"/>
      <c r="B113" s="103"/>
      <c r="C113" s="104"/>
      <c r="D113" s="100"/>
      <c r="E113" s="100"/>
      <c r="F113" s="100"/>
      <c r="G113" s="105" t="str">
        <f>IF(A113="","",IF(COUNTIFS('[508]8'!$A$3:$A$202,A113,'[508]8'!$L$3:$L$202,"Đã kiểm chứng",'[508]8'!$M$3:$M$202,"ĐẠT")&lt;&gt;1,"",IFERROR(INDEX('[508]8'!$J$3:$J$202,MATCH(A113,'[508]8'!$A$3:$A$202,0)),"")))</f>
        <v/>
      </c>
      <c r="H113" s="105" t="str">
        <f t="shared" si="1"/>
        <v/>
      </c>
      <c r="I113" s="102" t="str">
        <f>IF(A113="","",IF(OR(NOT(ISNUMBER(B113)),B113&lt;2027,B113&gt;2031,B113&lt;&gt;INT(B113)),"NĂM KHÔNG HỢP LỆ",IF(COUNTIFS($A$3:$A$1002,A113,$B$3:$B$1002,B113)&gt;1,"TRÙNG MÃ VTVL – NĂM",IF(G113="","C113 CHƯA ĐƯỢC XÁC NHẬN",IF(NOT(ISNUMBER(C113)),"THIẾU BIẾN ĐỘNG (NHẬP 0 NẾU KHÔNG ĐỔI)",IF(G113+C113&lt;0,"NHU CẦU ÂM",IF(OR(D113="",E113=""),"THIẾU GIẢI TRÌNH/NGUỒN",IF(F113&lt;&gt;"Đã kiểm chứng","CHƯA KIỂM CHỨNG DỰ BÁO","ĐẠT"))))))))</f>
        <v/>
      </c>
      <c r="J113" s="100"/>
    </row>
    <row r="114" spans="1:10" ht="30" customHeight="1">
      <c r="A114" s="100"/>
      <c r="B114" s="103"/>
      <c r="C114" s="104"/>
      <c r="D114" s="100"/>
      <c r="E114" s="100"/>
      <c r="F114" s="100"/>
      <c r="G114" s="105" t="str">
        <f>IF(A114="","",IF(COUNTIFS('[509]8'!$A$3:$A$202,A114,'[509]8'!$L$3:$L$202,"Đã kiểm chứng",'[509]8'!$M$3:$M$202,"ĐẠT")&lt;&gt;1,"",IFERROR(INDEX('[509]8'!$J$3:$J$202,MATCH(A114,'[509]8'!$A$3:$A$202,0)),"")))</f>
        <v/>
      </c>
      <c r="H114" s="105" t="str">
        <f t="shared" si="1"/>
        <v/>
      </c>
      <c r="I114" s="102" t="str">
        <f>IF(A114="","",IF(OR(NOT(ISNUMBER(B114)),B114&lt;2027,B114&gt;2031,B114&lt;&gt;INT(B114)),"NĂM KHÔNG HỢP LỆ",IF(COUNTIFS($A$3:$A$1002,A114,$B$3:$B$1002,B114)&gt;1,"TRÙNG MÃ VTVL – NĂM",IF(G114="","C114 CHƯA ĐƯỢC XÁC NHẬN",IF(NOT(ISNUMBER(C114)),"THIẾU BIẾN ĐỘNG (NHẬP 0 NẾU KHÔNG ĐỔI)",IF(G114+C114&lt;0,"NHU CẦU ÂM",IF(OR(D114="",E114=""),"THIẾU GIẢI TRÌNH/NGUỒN",IF(F114&lt;&gt;"Đã kiểm chứng","CHƯA KIỂM CHỨNG DỰ BÁO","ĐẠT"))))))))</f>
        <v/>
      </c>
      <c r="J114" s="100"/>
    </row>
    <row r="115" spans="1:10" ht="30" customHeight="1">
      <c r="A115" s="100"/>
      <c r="B115" s="103"/>
      <c r="C115" s="104"/>
      <c r="D115" s="100"/>
      <c r="E115" s="100"/>
      <c r="F115" s="100"/>
      <c r="G115" s="105" t="str">
        <f>IF(A115="","",IF(COUNTIFS('[510]8'!$A$3:$A$202,A115,'[510]8'!$L$3:$L$202,"Đã kiểm chứng",'[510]8'!$M$3:$M$202,"ĐẠT")&lt;&gt;1,"",IFERROR(INDEX('[510]8'!$J$3:$J$202,MATCH(A115,'[510]8'!$A$3:$A$202,0)),"")))</f>
        <v/>
      </c>
      <c r="H115" s="105" t="str">
        <f t="shared" si="1"/>
        <v/>
      </c>
      <c r="I115" s="102" t="str">
        <f>IF(A115="","",IF(OR(NOT(ISNUMBER(B115)),B115&lt;2027,B115&gt;2031,B115&lt;&gt;INT(B115)),"NĂM KHÔNG HỢP LỆ",IF(COUNTIFS($A$3:$A$1002,A115,$B$3:$B$1002,B115)&gt;1,"TRÙNG MÃ VTVL – NĂM",IF(G115="","C115 CHƯA ĐƯỢC XÁC NHẬN",IF(NOT(ISNUMBER(C115)),"THIẾU BIẾN ĐỘNG (NHẬP 0 NẾU KHÔNG ĐỔI)",IF(G115+C115&lt;0,"NHU CẦU ÂM",IF(OR(D115="",E115=""),"THIẾU GIẢI TRÌNH/NGUỒN",IF(F115&lt;&gt;"Đã kiểm chứng","CHƯA KIỂM CHỨNG DỰ BÁO","ĐẠT"))))))))</f>
        <v/>
      </c>
      <c r="J115" s="100"/>
    </row>
    <row r="116" spans="1:10" ht="30" customHeight="1">
      <c r="A116" s="100"/>
      <c r="B116" s="103"/>
      <c r="C116" s="104"/>
      <c r="D116" s="100"/>
      <c r="E116" s="100"/>
      <c r="F116" s="100"/>
      <c r="G116" s="105" t="str">
        <f>IF(A116="","",IF(COUNTIFS('[511]8'!$A$3:$A$202,A116,'[511]8'!$L$3:$L$202,"Đã kiểm chứng",'[511]8'!$M$3:$M$202,"ĐẠT")&lt;&gt;1,"",IFERROR(INDEX('[511]8'!$J$3:$J$202,MATCH(A116,'[511]8'!$A$3:$A$202,0)),"")))</f>
        <v/>
      </c>
      <c r="H116" s="105" t="str">
        <f t="shared" si="1"/>
        <v/>
      </c>
      <c r="I116" s="102" t="str">
        <f>IF(A116="","",IF(OR(NOT(ISNUMBER(B116)),B116&lt;2027,B116&gt;2031,B116&lt;&gt;INT(B116)),"NĂM KHÔNG HỢP LỆ",IF(COUNTIFS($A$3:$A$1002,A116,$B$3:$B$1002,B116)&gt;1,"TRÙNG MÃ VTVL – NĂM",IF(G116="","C116 CHƯA ĐƯỢC XÁC NHẬN",IF(NOT(ISNUMBER(C116)),"THIẾU BIẾN ĐỘNG (NHẬP 0 NẾU KHÔNG ĐỔI)",IF(G116+C116&lt;0,"NHU CẦU ÂM",IF(OR(D116="",E116=""),"THIẾU GIẢI TRÌNH/NGUỒN",IF(F116&lt;&gt;"Đã kiểm chứng","CHƯA KIỂM CHỨNG DỰ BÁO","ĐẠT"))))))))</f>
        <v/>
      </c>
      <c r="J116" s="100"/>
    </row>
    <row r="117" spans="1:10" ht="30" customHeight="1">
      <c r="A117" s="100"/>
      <c r="B117" s="103"/>
      <c r="C117" s="104"/>
      <c r="D117" s="100"/>
      <c r="E117" s="100"/>
      <c r="F117" s="100"/>
      <c r="G117" s="105" t="str">
        <f>IF(A117="","",IF(COUNTIFS('[512]8'!$A$3:$A$202,A117,'[512]8'!$L$3:$L$202,"Đã kiểm chứng",'[512]8'!$M$3:$M$202,"ĐẠT")&lt;&gt;1,"",IFERROR(INDEX('[512]8'!$J$3:$J$202,MATCH(A117,'[512]8'!$A$3:$A$202,0)),"")))</f>
        <v/>
      </c>
      <c r="H117" s="105" t="str">
        <f t="shared" si="1"/>
        <v/>
      </c>
      <c r="I117" s="102" t="str">
        <f>IF(A117="","",IF(OR(NOT(ISNUMBER(B117)),B117&lt;2027,B117&gt;2031,B117&lt;&gt;INT(B117)),"NĂM KHÔNG HỢP LỆ",IF(COUNTIFS($A$3:$A$1002,A117,$B$3:$B$1002,B117)&gt;1,"TRÙNG MÃ VTVL – NĂM",IF(G117="","C117 CHƯA ĐƯỢC XÁC NHẬN",IF(NOT(ISNUMBER(C117)),"THIẾU BIẾN ĐỘNG (NHẬP 0 NẾU KHÔNG ĐỔI)",IF(G117+C117&lt;0,"NHU CẦU ÂM",IF(OR(D117="",E117=""),"THIẾU GIẢI TRÌNH/NGUỒN",IF(F117&lt;&gt;"Đã kiểm chứng","CHƯA KIỂM CHỨNG DỰ BÁO","ĐẠT"))))))))</f>
        <v/>
      </c>
      <c r="J117" s="100"/>
    </row>
    <row r="118" spans="1:10" ht="30" customHeight="1">
      <c r="A118" s="100"/>
      <c r="B118" s="103"/>
      <c r="C118" s="104"/>
      <c r="D118" s="100"/>
      <c r="E118" s="100"/>
      <c r="F118" s="100"/>
      <c r="G118" s="105" t="str">
        <f>IF(A118="","",IF(COUNTIFS('[513]8'!$A$3:$A$202,A118,'[513]8'!$L$3:$L$202,"Đã kiểm chứng",'[513]8'!$M$3:$M$202,"ĐẠT")&lt;&gt;1,"",IFERROR(INDEX('[513]8'!$J$3:$J$202,MATCH(A118,'[513]8'!$A$3:$A$202,0)),"")))</f>
        <v/>
      </c>
      <c r="H118" s="105" t="str">
        <f t="shared" si="1"/>
        <v/>
      </c>
      <c r="I118" s="102" t="str">
        <f>IF(A118="","",IF(OR(NOT(ISNUMBER(B118)),B118&lt;2027,B118&gt;2031,B118&lt;&gt;INT(B118)),"NĂM KHÔNG HỢP LỆ",IF(COUNTIFS($A$3:$A$1002,A118,$B$3:$B$1002,B118)&gt;1,"TRÙNG MÃ VTVL – NĂM",IF(G118="","C118 CHƯA ĐƯỢC XÁC NHẬN",IF(NOT(ISNUMBER(C118)),"THIẾU BIẾN ĐỘNG (NHẬP 0 NẾU KHÔNG ĐỔI)",IF(G118+C118&lt;0,"NHU CẦU ÂM",IF(OR(D118="",E118=""),"THIẾU GIẢI TRÌNH/NGUỒN",IF(F118&lt;&gt;"Đã kiểm chứng","CHƯA KIỂM CHỨNG DỰ BÁO","ĐẠT"))))))))</f>
        <v/>
      </c>
      <c r="J118" s="100"/>
    </row>
    <row r="119" spans="1:10" ht="30" customHeight="1">
      <c r="A119" s="100"/>
      <c r="B119" s="103"/>
      <c r="C119" s="104"/>
      <c r="D119" s="100"/>
      <c r="E119" s="100"/>
      <c r="F119" s="100"/>
      <c r="G119" s="105" t="str">
        <f>IF(A119="","",IF(COUNTIFS('[514]8'!$A$3:$A$202,A119,'[514]8'!$L$3:$L$202,"Đã kiểm chứng",'[514]8'!$M$3:$M$202,"ĐẠT")&lt;&gt;1,"",IFERROR(INDEX('[514]8'!$J$3:$J$202,MATCH(A119,'[514]8'!$A$3:$A$202,0)),"")))</f>
        <v/>
      </c>
      <c r="H119" s="105" t="str">
        <f t="shared" si="1"/>
        <v/>
      </c>
      <c r="I119" s="102" t="str">
        <f>IF(A119="","",IF(OR(NOT(ISNUMBER(B119)),B119&lt;2027,B119&gt;2031,B119&lt;&gt;INT(B119)),"NĂM KHÔNG HỢP LỆ",IF(COUNTIFS($A$3:$A$1002,A119,$B$3:$B$1002,B119)&gt;1,"TRÙNG MÃ VTVL – NĂM",IF(G119="","C119 CHƯA ĐƯỢC XÁC NHẬN",IF(NOT(ISNUMBER(C119)),"THIẾU BIẾN ĐỘNG (NHẬP 0 NẾU KHÔNG ĐỔI)",IF(G119+C119&lt;0,"NHU CẦU ÂM",IF(OR(D119="",E119=""),"THIẾU GIẢI TRÌNH/NGUỒN",IF(F119&lt;&gt;"Đã kiểm chứng","CHƯA KIỂM CHỨNG DỰ BÁO","ĐẠT"))))))))</f>
        <v/>
      </c>
      <c r="J119" s="100"/>
    </row>
    <row r="120" spans="1:10" ht="30" customHeight="1">
      <c r="A120" s="100"/>
      <c r="B120" s="103"/>
      <c r="C120" s="104"/>
      <c r="D120" s="100"/>
      <c r="E120" s="100"/>
      <c r="F120" s="100"/>
      <c r="G120" s="105" t="str">
        <f>IF(A120="","",IF(COUNTIFS('[515]8'!$A$3:$A$202,A120,'[515]8'!$L$3:$L$202,"Đã kiểm chứng",'[515]8'!$M$3:$M$202,"ĐẠT")&lt;&gt;1,"",IFERROR(INDEX('[515]8'!$J$3:$J$202,MATCH(A120,'[515]8'!$A$3:$A$202,0)),"")))</f>
        <v/>
      </c>
      <c r="H120" s="105" t="str">
        <f t="shared" si="1"/>
        <v/>
      </c>
      <c r="I120" s="102" t="str">
        <f>IF(A120="","",IF(OR(NOT(ISNUMBER(B120)),B120&lt;2027,B120&gt;2031,B120&lt;&gt;INT(B120)),"NĂM KHÔNG HỢP LỆ",IF(COUNTIFS($A$3:$A$1002,A120,$B$3:$B$1002,B120)&gt;1,"TRÙNG MÃ VTVL – NĂM",IF(G120="","C120 CHƯA ĐƯỢC XÁC NHẬN",IF(NOT(ISNUMBER(C120)),"THIẾU BIẾN ĐỘNG (NHẬP 0 NẾU KHÔNG ĐỔI)",IF(G120+C120&lt;0,"NHU CẦU ÂM",IF(OR(D120="",E120=""),"THIẾU GIẢI TRÌNH/NGUỒN",IF(F120&lt;&gt;"Đã kiểm chứng","CHƯA KIỂM CHỨNG DỰ BÁO","ĐẠT"))))))))</f>
        <v/>
      </c>
      <c r="J120" s="100"/>
    </row>
    <row r="121" spans="1:10" ht="30" customHeight="1">
      <c r="A121" s="100"/>
      <c r="B121" s="103"/>
      <c r="C121" s="104"/>
      <c r="D121" s="100"/>
      <c r="E121" s="100"/>
      <c r="F121" s="100"/>
      <c r="G121" s="105" t="str">
        <f>IF(A121="","",IF(COUNTIFS('[516]8'!$A$3:$A$202,A121,'[516]8'!$L$3:$L$202,"Đã kiểm chứng",'[516]8'!$M$3:$M$202,"ĐẠT")&lt;&gt;1,"",IFERROR(INDEX('[516]8'!$J$3:$J$202,MATCH(A121,'[516]8'!$A$3:$A$202,0)),"")))</f>
        <v/>
      </c>
      <c r="H121" s="105" t="str">
        <f t="shared" si="1"/>
        <v/>
      </c>
      <c r="I121" s="102" t="str">
        <f>IF(A121="","",IF(OR(NOT(ISNUMBER(B121)),B121&lt;2027,B121&gt;2031,B121&lt;&gt;INT(B121)),"NĂM KHÔNG HỢP LỆ",IF(COUNTIFS($A$3:$A$1002,A121,$B$3:$B$1002,B121)&gt;1,"TRÙNG MÃ VTVL – NĂM",IF(G121="","C121 CHƯA ĐƯỢC XÁC NHẬN",IF(NOT(ISNUMBER(C121)),"THIẾU BIẾN ĐỘNG (NHẬP 0 NẾU KHÔNG ĐỔI)",IF(G121+C121&lt;0,"NHU CẦU ÂM",IF(OR(D121="",E121=""),"THIẾU GIẢI TRÌNH/NGUỒN",IF(F121&lt;&gt;"Đã kiểm chứng","CHƯA KIỂM CHỨNG DỰ BÁO","ĐẠT"))))))))</f>
        <v/>
      </c>
      <c r="J121" s="100"/>
    </row>
    <row r="122" spans="1:10" ht="30" customHeight="1">
      <c r="A122" s="100"/>
      <c r="B122" s="103"/>
      <c r="C122" s="104"/>
      <c r="D122" s="100"/>
      <c r="E122" s="100"/>
      <c r="F122" s="100"/>
      <c r="G122" s="105" t="str">
        <f>IF(A122="","",IF(COUNTIFS('[517]8'!$A$3:$A$202,A122,'[517]8'!$L$3:$L$202,"Đã kiểm chứng",'[517]8'!$M$3:$M$202,"ĐẠT")&lt;&gt;1,"",IFERROR(INDEX('[517]8'!$J$3:$J$202,MATCH(A122,'[517]8'!$A$3:$A$202,0)),"")))</f>
        <v/>
      </c>
      <c r="H122" s="105" t="str">
        <f t="shared" si="1"/>
        <v/>
      </c>
      <c r="I122" s="102" t="str">
        <f>IF(A122="","",IF(OR(NOT(ISNUMBER(B122)),B122&lt;2027,B122&gt;2031,B122&lt;&gt;INT(B122)),"NĂM KHÔNG HỢP LỆ",IF(COUNTIFS($A$3:$A$1002,A122,$B$3:$B$1002,B122)&gt;1,"TRÙNG MÃ VTVL – NĂM",IF(G122="","C122 CHƯA ĐƯỢC XÁC NHẬN",IF(NOT(ISNUMBER(C122)),"THIẾU BIẾN ĐỘNG (NHẬP 0 NẾU KHÔNG ĐỔI)",IF(G122+C122&lt;0,"NHU CẦU ÂM",IF(OR(D122="",E122=""),"THIẾU GIẢI TRÌNH/NGUỒN",IF(F122&lt;&gt;"Đã kiểm chứng","CHƯA KIỂM CHỨNG DỰ BÁO","ĐẠT"))))))))</f>
        <v/>
      </c>
      <c r="J122" s="100"/>
    </row>
    <row r="123" spans="1:10" ht="30" customHeight="1">
      <c r="A123" s="100"/>
      <c r="B123" s="103"/>
      <c r="C123" s="104"/>
      <c r="D123" s="100"/>
      <c r="E123" s="100"/>
      <c r="F123" s="100"/>
      <c r="G123" s="105" t="str">
        <f>IF(A123="","",IF(COUNTIFS('[518]8'!$A$3:$A$202,A123,'[518]8'!$L$3:$L$202,"Đã kiểm chứng",'[518]8'!$M$3:$M$202,"ĐẠT")&lt;&gt;1,"",IFERROR(INDEX('[518]8'!$J$3:$J$202,MATCH(A123,'[518]8'!$A$3:$A$202,0)),"")))</f>
        <v/>
      </c>
      <c r="H123" s="105" t="str">
        <f t="shared" si="1"/>
        <v/>
      </c>
      <c r="I123" s="102" t="str">
        <f>IF(A123="","",IF(OR(NOT(ISNUMBER(B123)),B123&lt;2027,B123&gt;2031,B123&lt;&gt;INT(B123)),"NĂM KHÔNG HỢP LỆ",IF(COUNTIFS($A$3:$A$1002,A123,$B$3:$B$1002,B123)&gt;1,"TRÙNG MÃ VTVL – NĂM",IF(G123="","C123 CHƯA ĐƯỢC XÁC NHẬN",IF(NOT(ISNUMBER(C123)),"THIẾU BIẾN ĐỘNG (NHẬP 0 NẾU KHÔNG ĐỔI)",IF(G123+C123&lt;0,"NHU CẦU ÂM",IF(OR(D123="",E123=""),"THIẾU GIẢI TRÌNH/NGUỒN",IF(F123&lt;&gt;"Đã kiểm chứng","CHƯA KIỂM CHỨNG DỰ BÁO","ĐẠT"))))))))</f>
        <v/>
      </c>
      <c r="J123" s="100"/>
    </row>
    <row r="124" spans="1:10" ht="30" customHeight="1">
      <c r="A124" s="100"/>
      <c r="B124" s="103"/>
      <c r="C124" s="104"/>
      <c r="D124" s="100"/>
      <c r="E124" s="100"/>
      <c r="F124" s="100"/>
      <c r="G124" s="105" t="str">
        <f>IF(A124="","",IF(COUNTIFS('[519]8'!$A$3:$A$202,A124,'[519]8'!$L$3:$L$202,"Đã kiểm chứng",'[519]8'!$M$3:$M$202,"ĐẠT")&lt;&gt;1,"",IFERROR(INDEX('[519]8'!$J$3:$J$202,MATCH(A124,'[519]8'!$A$3:$A$202,0)),"")))</f>
        <v/>
      </c>
      <c r="H124" s="105" t="str">
        <f t="shared" si="1"/>
        <v/>
      </c>
      <c r="I124" s="102" t="str">
        <f>IF(A124="","",IF(OR(NOT(ISNUMBER(B124)),B124&lt;2027,B124&gt;2031,B124&lt;&gt;INT(B124)),"NĂM KHÔNG HỢP LỆ",IF(COUNTIFS($A$3:$A$1002,A124,$B$3:$B$1002,B124)&gt;1,"TRÙNG MÃ VTVL – NĂM",IF(G124="","C124 CHƯA ĐƯỢC XÁC NHẬN",IF(NOT(ISNUMBER(C124)),"THIẾU BIẾN ĐỘNG (NHẬP 0 NẾU KHÔNG ĐỔI)",IF(G124+C124&lt;0,"NHU CẦU ÂM",IF(OR(D124="",E124=""),"THIẾU GIẢI TRÌNH/NGUỒN",IF(F124&lt;&gt;"Đã kiểm chứng","CHƯA KIỂM CHỨNG DỰ BÁO","ĐẠT"))))))))</f>
        <v/>
      </c>
      <c r="J124" s="100"/>
    </row>
    <row r="125" spans="1:10" ht="30" customHeight="1">
      <c r="A125" s="100"/>
      <c r="B125" s="103"/>
      <c r="C125" s="104"/>
      <c r="D125" s="100"/>
      <c r="E125" s="100"/>
      <c r="F125" s="100"/>
      <c r="G125" s="105" t="str">
        <f>IF(A125="","",IF(COUNTIFS('[520]8'!$A$3:$A$202,A125,'[520]8'!$L$3:$L$202,"Đã kiểm chứng",'[520]8'!$M$3:$M$202,"ĐẠT")&lt;&gt;1,"",IFERROR(INDEX('[520]8'!$J$3:$J$202,MATCH(A125,'[520]8'!$A$3:$A$202,0)),"")))</f>
        <v/>
      </c>
      <c r="H125" s="105" t="str">
        <f t="shared" si="1"/>
        <v/>
      </c>
      <c r="I125" s="102" t="str">
        <f>IF(A125="","",IF(OR(NOT(ISNUMBER(B125)),B125&lt;2027,B125&gt;2031,B125&lt;&gt;INT(B125)),"NĂM KHÔNG HỢP LỆ",IF(COUNTIFS($A$3:$A$1002,A125,$B$3:$B$1002,B125)&gt;1,"TRÙNG MÃ VTVL – NĂM",IF(G125="","C125 CHƯA ĐƯỢC XÁC NHẬN",IF(NOT(ISNUMBER(C125)),"THIẾU BIẾN ĐỘNG (NHẬP 0 NẾU KHÔNG ĐỔI)",IF(G125+C125&lt;0,"NHU CẦU ÂM",IF(OR(D125="",E125=""),"THIẾU GIẢI TRÌNH/NGUỒN",IF(F125&lt;&gt;"Đã kiểm chứng","CHƯA KIỂM CHỨNG DỰ BÁO","ĐẠT"))))))))</f>
        <v/>
      </c>
      <c r="J125" s="100"/>
    </row>
    <row r="126" spans="1:10" ht="30" customHeight="1">
      <c r="A126" s="100"/>
      <c r="B126" s="103"/>
      <c r="C126" s="104"/>
      <c r="D126" s="100"/>
      <c r="E126" s="100"/>
      <c r="F126" s="100"/>
      <c r="G126" s="105" t="str">
        <f>IF(A126="","",IF(COUNTIFS('[521]8'!$A$3:$A$202,A126,'[521]8'!$L$3:$L$202,"Đã kiểm chứng",'[521]8'!$M$3:$M$202,"ĐẠT")&lt;&gt;1,"",IFERROR(INDEX('[521]8'!$J$3:$J$202,MATCH(A126,'[521]8'!$A$3:$A$202,0)),"")))</f>
        <v/>
      </c>
      <c r="H126" s="105" t="str">
        <f t="shared" si="1"/>
        <v/>
      </c>
      <c r="I126" s="102" t="str">
        <f>IF(A126="","",IF(OR(NOT(ISNUMBER(B126)),B126&lt;2027,B126&gt;2031,B126&lt;&gt;INT(B126)),"NĂM KHÔNG HỢP LỆ",IF(COUNTIFS($A$3:$A$1002,A126,$B$3:$B$1002,B126)&gt;1,"TRÙNG MÃ VTVL – NĂM",IF(G126="","C126 CHƯA ĐƯỢC XÁC NHẬN",IF(NOT(ISNUMBER(C126)),"THIẾU BIẾN ĐỘNG (NHẬP 0 NẾU KHÔNG ĐỔI)",IF(G126+C126&lt;0,"NHU CẦU ÂM",IF(OR(D126="",E126=""),"THIẾU GIẢI TRÌNH/NGUỒN",IF(F126&lt;&gt;"Đã kiểm chứng","CHƯA KIỂM CHỨNG DỰ BÁO","ĐẠT"))))))))</f>
        <v/>
      </c>
      <c r="J126" s="100"/>
    </row>
    <row r="127" spans="1:10" ht="30" customHeight="1">
      <c r="A127" s="100"/>
      <c r="B127" s="103"/>
      <c r="C127" s="104"/>
      <c r="D127" s="100"/>
      <c r="E127" s="100"/>
      <c r="F127" s="100"/>
      <c r="G127" s="105" t="str">
        <f>IF(A127="","",IF(COUNTIFS('[522]8'!$A$3:$A$202,A127,'[522]8'!$L$3:$L$202,"Đã kiểm chứng",'[522]8'!$M$3:$M$202,"ĐẠT")&lt;&gt;1,"",IFERROR(INDEX('[522]8'!$J$3:$J$202,MATCH(A127,'[522]8'!$A$3:$A$202,0)),"")))</f>
        <v/>
      </c>
      <c r="H127" s="105" t="str">
        <f t="shared" si="1"/>
        <v/>
      </c>
      <c r="I127" s="102" t="str">
        <f>IF(A127="","",IF(OR(NOT(ISNUMBER(B127)),B127&lt;2027,B127&gt;2031,B127&lt;&gt;INT(B127)),"NĂM KHÔNG HỢP LỆ",IF(COUNTIFS($A$3:$A$1002,A127,$B$3:$B$1002,B127)&gt;1,"TRÙNG MÃ VTVL – NĂM",IF(G127="","C127 CHƯA ĐƯỢC XÁC NHẬN",IF(NOT(ISNUMBER(C127)),"THIẾU BIẾN ĐỘNG (NHẬP 0 NẾU KHÔNG ĐỔI)",IF(G127+C127&lt;0,"NHU CẦU ÂM",IF(OR(D127="",E127=""),"THIẾU GIẢI TRÌNH/NGUỒN",IF(F127&lt;&gt;"Đã kiểm chứng","CHƯA KIỂM CHỨNG DỰ BÁO","ĐẠT"))))))))</f>
        <v/>
      </c>
      <c r="J127" s="100"/>
    </row>
    <row r="128" spans="1:10" ht="30" customHeight="1">
      <c r="A128" s="100"/>
      <c r="B128" s="103"/>
      <c r="C128" s="104"/>
      <c r="D128" s="100"/>
      <c r="E128" s="100"/>
      <c r="F128" s="100"/>
      <c r="G128" s="105" t="str">
        <f>IF(A128="","",IF(COUNTIFS('[523]8'!$A$3:$A$202,A128,'[523]8'!$L$3:$L$202,"Đã kiểm chứng",'[523]8'!$M$3:$M$202,"ĐẠT")&lt;&gt;1,"",IFERROR(INDEX('[523]8'!$J$3:$J$202,MATCH(A128,'[523]8'!$A$3:$A$202,0)),"")))</f>
        <v/>
      </c>
      <c r="H128" s="105" t="str">
        <f t="shared" si="1"/>
        <v/>
      </c>
      <c r="I128" s="102" t="str">
        <f>IF(A128="","",IF(OR(NOT(ISNUMBER(B128)),B128&lt;2027,B128&gt;2031,B128&lt;&gt;INT(B128)),"NĂM KHÔNG HỢP LỆ",IF(COUNTIFS($A$3:$A$1002,A128,$B$3:$B$1002,B128)&gt;1,"TRÙNG MÃ VTVL – NĂM",IF(G128="","C128 CHƯA ĐƯỢC XÁC NHẬN",IF(NOT(ISNUMBER(C128)),"THIẾU BIẾN ĐỘNG (NHẬP 0 NẾU KHÔNG ĐỔI)",IF(G128+C128&lt;0,"NHU CẦU ÂM",IF(OR(D128="",E128=""),"THIẾU GIẢI TRÌNH/NGUỒN",IF(F128&lt;&gt;"Đã kiểm chứng","CHƯA KIỂM CHỨNG DỰ BÁO","ĐẠT"))))))))</f>
        <v/>
      </c>
      <c r="J128" s="100"/>
    </row>
    <row r="129" spans="1:10" ht="30" customHeight="1">
      <c r="A129" s="100"/>
      <c r="B129" s="103"/>
      <c r="C129" s="104"/>
      <c r="D129" s="100"/>
      <c r="E129" s="100"/>
      <c r="F129" s="100"/>
      <c r="G129" s="105" t="str">
        <f>IF(A129="","",IF(COUNTIFS('[524]8'!$A$3:$A$202,A129,'[524]8'!$L$3:$L$202,"Đã kiểm chứng",'[524]8'!$M$3:$M$202,"ĐẠT")&lt;&gt;1,"",IFERROR(INDEX('[524]8'!$J$3:$J$202,MATCH(A129,'[524]8'!$A$3:$A$202,0)),"")))</f>
        <v/>
      </c>
      <c r="H129" s="105" t="str">
        <f t="shared" si="1"/>
        <v/>
      </c>
      <c r="I129" s="102" t="str">
        <f>IF(A129="","",IF(OR(NOT(ISNUMBER(B129)),B129&lt;2027,B129&gt;2031,B129&lt;&gt;INT(B129)),"NĂM KHÔNG HỢP LỆ",IF(COUNTIFS($A$3:$A$1002,A129,$B$3:$B$1002,B129)&gt;1,"TRÙNG MÃ VTVL – NĂM",IF(G129="","C129 CHƯA ĐƯỢC XÁC NHẬN",IF(NOT(ISNUMBER(C129)),"THIẾU BIẾN ĐỘNG (NHẬP 0 NẾU KHÔNG ĐỔI)",IF(G129+C129&lt;0,"NHU CẦU ÂM",IF(OR(D129="",E129=""),"THIẾU GIẢI TRÌNH/NGUỒN",IF(F129&lt;&gt;"Đã kiểm chứng","CHƯA KIỂM CHỨNG DỰ BÁO","ĐẠT"))))))))</f>
        <v/>
      </c>
      <c r="J129" s="100"/>
    </row>
    <row r="130" spans="1:10" ht="30" customHeight="1">
      <c r="A130" s="100"/>
      <c r="B130" s="103"/>
      <c r="C130" s="104"/>
      <c r="D130" s="100"/>
      <c r="E130" s="100"/>
      <c r="F130" s="100"/>
      <c r="G130" s="105" t="str">
        <f>IF(A130="","",IF(COUNTIFS('[525]8'!$A$3:$A$202,A130,'[525]8'!$L$3:$L$202,"Đã kiểm chứng",'[525]8'!$M$3:$M$202,"ĐẠT")&lt;&gt;1,"",IFERROR(INDEX('[525]8'!$J$3:$J$202,MATCH(A130,'[525]8'!$A$3:$A$202,0)),"")))</f>
        <v/>
      </c>
      <c r="H130" s="105" t="str">
        <f t="shared" si="1"/>
        <v/>
      </c>
      <c r="I130" s="102" t="str">
        <f>IF(A130="","",IF(OR(NOT(ISNUMBER(B130)),B130&lt;2027,B130&gt;2031,B130&lt;&gt;INT(B130)),"NĂM KHÔNG HỢP LỆ",IF(COUNTIFS($A$3:$A$1002,A130,$B$3:$B$1002,B130)&gt;1,"TRÙNG MÃ VTVL – NĂM",IF(G130="","C130 CHƯA ĐƯỢC XÁC NHẬN",IF(NOT(ISNUMBER(C130)),"THIẾU BIẾN ĐỘNG (NHẬP 0 NẾU KHÔNG ĐỔI)",IF(G130+C130&lt;0,"NHU CẦU ÂM",IF(OR(D130="",E130=""),"THIẾU GIẢI TRÌNH/NGUỒN",IF(F130&lt;&gt;"Đã kiểm chứng","CHƯA KIỂM CHỨNG DỰ BÁO","ĐẠT"))))))))</f>
        <v/>
      </c>
      <c r="J130" s="100"/>
    </row>
    <row r="131" spans="1:10" ht="30" customHeight="1">
      <c r="A131" s="100"/>
      <c r="B131" s="103"/>
      <c r="C131" s="104"/>
      <c r="D131" s="100"/>
      <c r="E131" s="100"/>
      <c r="F131" s="100"/>
      <c r="G131" s="105" t="str">
        <f>IF(A131="","",IF(COUNTIFS('[526]8'!$A$3:$A$202,A131,'[526]8'!$L$3:$L$202,"Đã kiểm chứng",'[526]8'!$M$3:$M$202,"ĐẠT")&lt;&gt;1,"",IFERROR(INDEX('[526]8'!$J$3:$J$202,MATCH(A131,'[526]8'!$A$3:$A$202,0)),"")))</f>
        <v/>
      </c>
      <c r="H131" s="105" t="str">
        <f t="shared" ref="H131:H194" si="2">IF(I131="ĐẠT",G131+C131,"")</f>
        <v/>
      </c>
      <c r="I131" s="102" t="str">
        <f>IF(A131="","",IF(OR(NOT(ISNUMBER(B131)),B131&lt;2027,B131&gt;2031,B131&lt;&gt;INT(B131)),"NĂM KHÔNG HỢP LỆ",IF(COUNTIFS($A$3:$A$1002,A131,$B$3:$B$1002,B131)&gt;1,"TRÙNG MÃ VTVL – NĂM",IF(G131="","C131 CHƯA ĐƯỢC XÁC NHẬN",IF(NOT(ISNUMBER(C131)),"THIẾU BIẾN ĐỘNG (NHẬP 0 NẾU KHÔNG ĐỔI)",IF(G131+C131&lt;0,"NHU CẦU ÂM",IF(OR(D131="",E131=""),"THIẾU GIẢI TRÌNH/NGUỒN",IF(F131&lt;&gt;"Đã kiểm chứng","CHƯA KIỂM CHỨNG DỰ BÁO","ĐẠT"))))))))</f>
        <v/>
      </c>
      <c r="J131" s="100"/>
    </row>
    <row r="132" spans="1:10" ht="30" customHeight="1">
      <c r="A132" s="100"/>
      <c r="B132" s="103"/>
      <c r="C132" s="104"/>
      <c r="D132" s="100"/>
      <c r="E132" s="100"/>
      <c r="F132" s="100"/>
      <c r="G132" s="105" t="str">
        <f>IF(A132="","",IF(COUNTIFS('[527]8'!$A$3:$A$202,A132,'[527]8'!$L$3:$L$202,"Đã kiểm chứng",'[527]8'!$M$3:$M$202,"ĐẠT")&lt;&gt;1,"",IFERROR(INDEX('[527]8'!$J$3:$J$202,MATCH(A132,'[527]8'!$A$3:$A$202,0)),"")))</f>
        <v/>
      </c>
      <c r="H132" s="105" t="str">
        <f t="shared" si="2"/>
        <v/>
      </c>
      <c r="I132" s="102" t="str">
        <f>IF(A132="","",IF(OR(NOT(ISNUMBER(B132)),B132&lt;2027,B132&gt;2031,B132&lt;&gt;INT(B132)),"NĂM KHÔNG HỢP LỆ",IF(COUNTIFS($A$3:$A$1002,A132,$B$3:$B$1002,B132)&gt;1,"TRÙNG MÃ VTVL – NĂM",IF(G132="","C132 CHƯA ĐƯỢC XÁC NHẬN",IF(NOT(ISNUMBER(C132)),"THIẾU BIẾN ĐỘNG (NHẬP 0 NẾU KHÔNG ĐỔI)",IF(G132+C132&lt;0,"NHU CẦU ÂM",IF(OR(D132="",E132=""),"THIẾU GIẢI TRÌNH/NGUỒN",IF(F132&lt;&gt;"Đã kiểm chứng","CHƯA KIỂM CHỨNG DỰ BÁO","ĐẠT"))))))))</f>
        <v/>
      </c>
      <c r="J132" s="100"/>
    </row>
    <row r="133" spans="1:10" ht="30" customHeight="1">
      <c r="A133" s="100"/>
      <c r="B133" s="103"/>
      <c r="C133" s="104"/>
      <c r="D133" s="100"/>
      <c r="E133" s="100"/>
      <c r="F133" s="100"/>
      <c r="G133" s="105" t="str">
        <f>IF(A133="","",IF(COUNTIFS('[528]8'!$A$3:$A$202,A133,'[528]8'!$L$3:$L$202,"Đã kiểm chứng",'[528]8'!$M$3:$M$202,"ĐẠT")&lt;&gt;1,"",IFERROR(INDEX('[528]8'!$J$3:$J$202,MATCH(A133,'[528]8'!$A$3:$A$202,0)),"")))</f>
        <v/>
      </c>
      <c r="H133" s="105" t="str">
        <f t="shared" si="2"/>
        <v/>
      </c>
      <c r="I133" s="102" t="str">
        <f>IF(A133="","",IF(OR(NOT(ISNUMBER(B133)),B133&lt;2027,B133&gt;2031,B133&lt;&gt;INT(B133)),"NĂM KHÔNG HỢP LỆ",IF(COUNTIFS($A$3:$A$1002,A133,$B$3:$B$1002,B133)&gt;1,"TRÙNG MÃ VTVL – NĂM",IF(G133="","C133 CHƯA ĐƯỢC XÁC NHẬN",IF(NOT(ISNUMBER(C133)),"THIẾU BIẾN ĐỘNG (NHẬP 0 NẾU KHÔNG ĐỔI)",IF(G133+C133&lt;0,"NHU CẦU ÂM",IF(OR(D133="",E133=""),"THIẾU GIẢI TRÌNH/NGUỒN",IF(F133&lt;&gt;"Đã kiểm chứng","CHƯA KIỂM CHỨNG DỰ BÁO","ĐẠT"))))))))</f>
        <v/>
      </c>
      <c r="J133" s="100"/>
    </row>
    <row r="134" spans="1:10" ht="30" customHeight="1">
      <c r="A134" s="100"/>
      <c r="B134" s="103"/>
      <c r="C134" s="104"/>
      <c r="D134" s="100"/>
      <c r="E134" s="100"/>
      <c r="F134" s="100"/>
      <c r="G134" s="105" t="str">
        <f>IF(A134="","",IF(COUNTIFS('[529]8'!$A$3:$A$202,A134,'[529]8'!$L$3:$L$202,"Đã kiểm chứng",'[529]8'!$M$3:$M$202,"ĐẠT")&lt;&gt;1,"",IFERROR(INDEX('[529]8'!$J$3:$J$202,MATCH(A134,'[529]8'!$A$3:$A$202,0)),"")))</f>
        <v/>
      </c>
      <c r="H134" s="105" t="str">
        <f t="shared" si="2"/>
        <v/>
      </c>
      <c r="I134" s="102" t="str">
        <f>IF(A134="","",IF(OR(NOT(ISNUMBER(B134)),B134&lt;2027,B134&gt;2031,B134&lt;&gt;INT(B134)),"NĂM KHÔNG HỢP LỆ",IF(COUNTIFS($A$3:$A$1002,A134,$B$3:$B$1002,B134)&gt;1,"TRÙNG MÃ VTVL – NĂM",IF(G134="","C134 CHƯA ĐƯỢC XÁC NHẬN",IF(NOT(ISNUMBER(C134)),"THIẾU BIẾN ĐỘNG (NHẬP 0 NẾU KHÔNG ĐỔI)",IF(G134+C134&lt;0,"NHU CẦU ÂM",IF(OR(D134="",E134=""),"THIẾU GIẢI TRÌNH/NGUỒN",IF(F134&lt;&gt;"Đã kiểm chứng","CHƯA KIỂM CHỨNG DỰ BÁO","ĐẠT"))))))))</f>
        <v/>
      </c>
      <c r="J134" s="100"/>
    </row>
    <row r="135" spans="1:10" ht="30" customHeight="1">
      <c r="A135" s="100"/>
      <c r="B135" s="103"/>
      <c r="C135" s="104"/>
      <c r="D135" s="100"/>
      <c r="E135" s="100"/>
      <c r="F135" s="100"/>
      <c r="G135" s="105" t="str">
        <f>IF(A135="","",IF(COUNTIFS('[530]8'!$A$3:$A$202,A135,'[530]8'!$L$3:$L$202,"Đã kiểm chứng",'[530]8'!$M$3:$M$202,"ĐẠT")&lt;&gt;1,"",IFERROR(INDEX('[530]8'!$J$3:$J$202,MATCH(A135,'[530]8'!$A$3:$A$202,0)),"")))</f>
        <v/>
      </c>
      <c r="H135" s="105" t="str">
        <f t="shared" si="2"/>
        <v/>
      </c>
      <c r="I135" s="102" t="str">
        <f>IF(A135="","",IF(OR(NOT(ISNUMBER(B135)),B135&lt;2027,B135&gt;2031,B135&lt;&gt;INT(B135)),"NĂM KHÔNG HỢP LỆ",IF(COUNTIFS($A$3:$A$1002,A135,$B$3:$B$1002,B135)&gt;1,"TRÙNG MÃ VTVL – NĂM",IF(G135="","C135 CHƯA ĐƯỢC XÁC NHẬN",IF(NOT(ISNUMBER(C135)),"THIẾU BIẾN ĐỘNG (NHẬP 0 NẾU KHÔNG ĐỔI)",IF(G135+C135&lt;0,"NHU CẦU ÂM",IF(OR(D135="",E135=""),"THIẾU GIẢI TRÌNH/NGUỒN",IF(F135&lt;&gt;"Đã kiểm chứng","CHƯA KIỂM CHỨNG DỰ BÁO","ĐẠT"))))))))</f>
        <v/>
      </c>
      <c r="J135" s="100"/>
    </row>
    <row r="136" spans="1:10" ht="30" customHeight="1">
      <c r="A136" s="100"/>
      <c r="B136" s="103"/>
      <c r="C136" s="104"/>
      <c r="D136" s="100"/>
      <c r="E136" s="100"/>
      <c r="F136" s="100"/>
      <c r="G136" s="105" t="str">
        <f>IF(A136="","",IF(COUNTIFS('[531]8'!$A$3:$A$202,A136,'[531]8'!$L$3:$L$202,"Đã kiểm chứng",'[531]8'!$M$3:$M$202,"ĐẠT")&lt;&gt;1,"",IFERROR(INDEX('[531]8'!$J$3:$J$202,MATCH(A136,'[531]8'!$A$3:$A$202,0)),"")))</f>
        <v/>
      </c>
      <c r="H136" s="105" t="str">
        <f t="shared" si="2"/>
        <v/>
      </c>
      <c r="I136" s="102" t="str">
        <f>IF(A136="","",IF(OR(NOT(ISNUMBER(B136)),B136&lt;2027,B136&gt;2031,B136&lt;&gt;INT(B136)),"NĂM KHÔNG HỢP LỆ",IF(COUNTIFS($A$3:$A$1002,A136,$B$3:$B$1002,B136)&gt;1,"TRÙNG MÃ VTVL – NĂM",IF(G136="","C136 CHƯA ĐƯỢC XÁC NHẬN",IF(NOT(ISNUMBER(C136)),"THIẾU BIẾN ĐỘNG (NHẬP 0 NẾU KHÔNG ĐỔI)",IF(G136+C136&lt;0,"NHU CẦU ÂM",IF(OR(D136="",E136=""),"THIẾU GIẢI TRÌNH/NGUỒN",IF(F136&lt;&gt;"Đã kiểm chứng","CHƯA KIỂM CHỨNG DỰ BÁO","ĐẠT"))))))))</f>
        <v/>
      </c>
      <c r="J136" s="100"/>
    </row>
    <row r="137" spans="1:10" ht="30" customHeight="1">
      <c r="A137" s="100"/>
      <c r="B137" s="103"/>
      <c r="C137" s="104"/>
      <c r="D137" s="100"/>
      <c r="E137" s="100"/>
      <c r="F137" s="100"/>
      <c r="G137" s="105" t="str">
        <f>IF(A137="","",IF(COUNTIFS('[532]8'!$A$3:$A$202,A137,'[532]8'!$L$3:$L$202,"Đã kiểm chứng",'[532]8'!$M$3:$M$202,"ĐẠT")&lt;&gt;1,"",IFERROR(INDEX('[532]8'!$J$3:$J$202,MATCH(A137,'[532]8'!$A$3:$A$202,0)),"")))</f>
        <v/>
      </c>
      <c r="H137" s="105" t="str">
        <f t="shared" si="2"/>
        <v/>
      </c>
      <c r="I137" s="102" t="str">
        <f>IF(A137="","",IF(OR(NOT(ISNUMBER(B137)),B137&lt;2027,B137&gt;2031,B137&lt;&gt;INT(B137)),"NĂM KHÔNG HỢP LỆ",IF(COUNTIFS($A$3:$A$1002,A137,$B$3:$B$1002,B137)&gt;1,"TRÙNG MÃ VTVL – NĂM",IF(G137="","C137 CHƯA ĐƯỢC XÁC NHẬN",IF(NOT(ISNUMBER(C137)),"THIẾU BIẾN ĐỘNG (NHẬP 0 NẾU KHÔNG ĐỔI)",IF(G137+C137&lt;0,"NHU CẦU ÂM",IF(OR(D137="",E137=""),"THIẾU GIẢI TRÌNH/NGUỒN",IF(F137&lt;&gt;"Đã kiểm chứng","CHƯA KIỂM CHỨNG DỰ BÁO","ĐẠT"))))))))</f>
        <v/>
      </c>
      <c r="J137" s="100"/>
    </row>
    <row r="138" spans="1:10" ht="30" customHeight="1">
      <c r="A138" s="100"/>
      <c r="B138" s="103"/>
      <c r="C138" s="104"/>
      <c r="D138" s="100"/>
      <c r="E138" s="100"/>
      <c r="F138" s="100"/>
      <c r="G138" s="105" t="str">
        <f>IF(A138="","",IF(COUNTIFS('[533]8'!$A$3:$A$202,A138,'[533]8'!$L$3:$L$202,"Đã kiểm chứng",'[533]8'!$M$3:$M$202,"ĐẠT")&lt;&gt;1,"",IFERROR(INDEX('[533]8'!$J$3:$J$202,MATCH(A138,'[533]8'!$A$3:$A$202,0)),"")))</f>
        <v/>
      </c>
      <c r="H138" s="105" t="str">
        <f t="shared" si="2"/>
        <v/>
      </c>
      <c r="I138" s="102" t="str">
        <f>IF(A138="","",IF(OR(NOT(ISNUMBER(B138)),B138&lt;2027,B138&gt;2031,B138&lt;&gt;INT(B138)),"NĂM KHÔNG HỢP LỆ",IF(COUNTIFS($A$3:$A$1002,A138,$B$3:$B$1002,B138)&gt;1,"TRÙNG MÃ VTVL – NĂM",IF(G138="","C138 CHƯA ĐƯỢC XÁC NHẬN",IF(NOT(ISNUMBER(C138)),"THIẾU BIẾN ĐỘNG (NHẬP 0 NẾU KHÔNG ĐỔI)",IF(G138+C138&lt;0,"NHU CẦU ÂM",IF(OR(D138="",E138=""),"THIẾU GIẢI TRÌNH/NGUỒN",IF(F138&lt;&gt;"Đã kiểm chứng","CHƯA KIỂM CHỨNG DỰ BÁO","ĐẠT"))))))))</f>
        <v/>
      </c>
      <c r="J138" s="100"/>
    </row>
    <row r="139" spans="1:10" ht="30" customHeight="1">
      <c r="A139" s="100"/>
      <c r="B139" s="103"/>
      <c r="C139" s="104"/>
      <c r="D139" s="100"/>
      <c r="E139" s="100"/>
      <c r="F139" s="100"/>
      <c r="G139" s="105" t="str">
        <f>IF(A139="","",IF(COUNTIFS('[534]8'!$A$3:$A$202,A139,'[534]8'!$L$3:$L$202,"Đã kiểm chứng",'[534]8'!$M$3:$M$202,"ĐẠT")&lt;&gt;1,"",IFERROR(INDEX('[534]8'!$J$3:$J$202,MATCH(A139,'[534]8'!$A$3:$A$202,0)),"")))</f>
        <v/>
      </c>
      <c r="H139" s="105" t="str">
        <f t="shared" si="2"/>
        <v/>
      </c>
      <c r="I139" s="102" t="str">
        <f>IF(A139="","",IF(OR(NOT(ISNUMBER(B139)),B139&lt;2027,B139&gt;2031,B139&lt;&gt;INT(B139)),"NĂM KHÔNG HỢP LỆ",IF(COUNTIFS($A$3:$A$1002,A139,$B$3:$B$1002,B139)&gt;1,"TRÙNG MÃ VTVL – NĂM",IF(G139="","C139 CHƯA ĐƯỢC XÁC NHẬN",IF(NOT(ISNUMBER(C139)),"THIẾU BIẾN ĐỘNG (NHẬP 0 NẾU KHÔNG ĐỔI)",IF(G139+C139&lt;0,"NHU CẦU ÂM",IF(OR(D139="",E139=""),"THIẾU GIẢI TRÌNH/NGUỒN",IF(F139&lt;&gt;"Đã kiểm chứng","CHƯA KIỂM CHỨNG DỰ BÁO","ĐẠT"))))))))</f>
        <v/>
      </c>
      <c r="J139" s="100"/>
    </row>
    <row r="140" spans="1:10" ht="30" customHeight="1">
      <c r="A140" s="100"/>
      <c r="B140" s="103"/>
      <c r="C140" s="104"/>
      <c r="D140" s="100"/>
      <c r="E140" s="100"/>
      <c r="F140" s="100"/>
      <c r="G140" s="105" t="str">
        <f>IF(A140="","",IF(COUNTIFS('[535]8'!$A$3:$A$202,A140,'[535]8'!$L$3:$L$202,"Đã kiểm chứng",'[535]8'!$M$3:$M$202,"ĐẠT")&lt;&gt;1,"",IFERROR(INDEX('[535]8'!$J$3:$J$202,MATCH(A140,'[535]8'!$A$3:$A$202,0)),"")))</f>
        <v/>
      </c>
      <c r="H140" s="105" t="str">
        <f t="shared" si="2"/>
        <v/>
      </c>
      <c r="I140" s="102" t="str">
        <f>IF(A140="","",IF(OR(NOT(ISNUMBER(B140)),B140&lt;2027,B140&gt;2031,B140&lt;&gt;INT(B140)),"NĂM KHÔNG HỢP LỆ",IF(COUNTIFS($A$3:$A$1002,A140,$B$3:$B$1002,B140)&gt;1,"TRÙNG MÃ VTVL – NĂM",IF(G140="","C140 CHƯA ĐƯỢC XÁC NHẬN",IF(NOT(ISNUMBER(C140)),"THIẾU BIẾN ĐỘNG (NHẬP 0 NẾU KHÔNG ĐỔI)",IF(G140+C140&lt;0,"NHU CẦU ÂM",IF(OR(D140="",E140=""),"THIẾU GIẢI TRÌNH/NGUỒN",IF(F140&lt;&gt;"Đã kiểm chứng","CHƯA KIỂM CHỨNG DỰ BÁO","ĐẠT"))))))))</f>
        <v/>
      </c>
      <c r="J140" s="100"/>
    </row>
    <row r="141" spans="1:10" ht="30" customHeight="1">
      <c r="A141" s="100"/>
      <c r="B141" s="103"/>
      <c r="C141" s="104"/>
      <c r="D141" s="100"/>
      <c r="E141" s="100"/>
      <c r="F141" s="100"/>
      <c r="G141" s="105" t="str">
        <f>IF(A141="","",IF(COUNTIFS('[536]8'!$A$3:$A$202,A141,'[536]8'!$L$3:$L$202,"Đã kiểm chứng",'[536]8'!$M$3:$M$202,"ĐẠT")&lt;&gt;1,"",IFERROR(INDEX('[536]8'!$J$3:$J$202,MATCH(A141,'[536]8'!$A$3:$A$202,0)),"")))</f>
        <v/>
      </c>
      <c r="H141" s="105" t="str">
        <f t="shared" si="2"/>
        <v/>
      </c>
      <c r="I141" s="102" t="str">
        <f>IF(A141="","",IF(OR(NOT(ISNUMBER(B141)),B141&lt;2027,B141&gt;2031,B141&lt;&gt;INT(B141)),"NĂM KHÔNG HỢP LỆ",IF(COUNTIFS($A$3:$A$1002,A141,$B$3:$B$1002,B141)&gt;1,"TRÙNG MÃ VTVL – NĂM",IF(G141="","C141 CHƯA ĐƯỢC XÁC NHẬN",IF(NOT(ISNUMBER(C141)),"THIẾU BIẾN ĐỘNG (NHẬP 0 NẾU KHÔNG ĐỔI)",IF(G141+C141&lt;0,"NHU CẦU ÂM",IF(OR(D141="",E141=""),"THIẾU GIẢI TRÌNH/NGUỒN",IF(F141&lt;&gt;"Đã kiểm chứng","CHƯA KIỂM CHỨNG DỰ BÁO","ĐẠT"))))))))</f>
        <v/>
      </c>
      <c r="J141" s="100"/>
    </row>
    <row r="142" spans="1:10" ht="30" customHeight="1">
      <c r="A142" s="100"/>
      <c r="B142" s="103"/>
      <c r="C142" s="104"/>
      <c r="D142" s="100"/>
      <c r="E142" s="100"/>
      <c r="F142" s="100"/>
      <c r="G142" s="105" t="str">
        <f>IF(A142="","",IF(COUNTIFS('[537]8'!$A$3:$A$202,A142,'[537]8'!$L$3:$L$202,"Đã kiểm chứng",'[537]8'!$M$3:$M$202,"ĐẠT")&lt;&gt;1,"",IFERROR(INDEX('[537]8'!$J$3:$J$202,MATCH(A142,'[537]8'!$A$3:$A$202,0)),"")))</f>
        <v/>
      </c>
      <c r="H142" s="105" t="str">
        <f t="shared" si="2"/>
        <v/>
      </c>
      <c r="I142" s="102" t="str">
        <f>IF(A142="","",IF(OR(NOT(ISNUMBER(B142)),B142&lt;2027,B142&gt;2031,B142&lt;&gt;INT(B142)),"NĂM KHÔNG HỢP LỆ",IF(COUNTIFS($A$3:$A$1002,A142,$B$3:$B$1002,B142)&gt;1,"TRÙNG MÃ VTVL – NĂM",IF(G142="","C142 CHƯA ĐƯỢC XÁC NHẬN",IF(NOT(ISNUMBER(C142)),"THIẾU BIẾN ĐỘNG (NHẬP 0 NẾU KHÔNG ĐỔI)",IF(G142+C142&lt;0,"NHU CẦU ÂM",IF(OR(D142="",E142=""),"THIẾU GIẢI TRÌNH/NGUỒN",IF(F142&lt;&gt;"Đã kiểm chứng","CHƯA KIỂM CHỨNG DỰ BÁO","ĐẠT"))))))))</f>
        <v/>
      </c>
      <c r="J142" s="100"/>
    </row>
    <row r="143" spans="1:10" ht="30" customHeight="1">
      <c r="A143" s="100"/>
      <c r="B143" s="103"/>
      <c r="C143" s="104"/>
      <c r="D143" s="100"/>
      <c r="E143" s="100"/>
      <c r="F143" s="100"/>
      <c r="G143" s="105" t="str">
        <f>IF(A143="","",IF(COUNTIFS('[538]8'!$A$3:$A$202,A143,'[538]8'!$L$3:$L$202,"Đã kiểm chứng",'[538]8'!$M$3:$M$202,"ĐẠT")&lt;&gt;1,"",IFERROR(INDEX('[538]8'!$J$3:$J$202,MATCH(A143,'[538]8'!$A$3:$A$202,0)),"")))</f>
        <v/>
      </c>
      <c r="H143" s="105" t="str">
        <f t="shared" si="2"/>
        <v/>
      </c>
      <c r="I143" s="102" t="str">
        <f>IF(A143="","",IF(OR(NOT(ISNUMBER(B143)),B143&lt;2027,B143&gt;2031,B143&lt;&gt;INT(B143)),"NĂM KHÔNG HỢP LỆ",IF(COUNTIFS($A$3:$A$1002,A143,$B$3:$B$1002,B143)&gt;1,"TRÙNG MÃ VTVL – NĂM",IF(G143="","C143 CHƯA ĐƯỢC XÁC NHẬN",IF(NOT(ISNUMBER(C143)),"THIẾU BIẾN ĐỘNG (NHẬP 0 NẾU KHÔNG ĐỔI)",IF(G143+C143&lt;0,"NHU CẦU ÂM",IF(OR(D143="",E143=""),"THIẾU GIẢI TRÌNH/NGUỒN",IF(F143&lt;&gt;"Đã kiểm chứng","CHƯA KIỂM CHỨNG DỰ BÁO","ĐẠT"))))))))</f>
        <v/>
      </c>
      <c r="J143" s="100"/>
    </row>
    <row r="144" spans="1:10" ht="30" customHeight="1">
      <c r="A144" s="100"/>
      <c r="B144" s="103"/>
      <c r="C144" s="104"/>
      <c r="D144" s="100"/>
      <c r="E144" s="100"/>
      <c r="F144" s="100"/>
      <c r="G144" s="105" t="str">
        <f>IF(A144="","",IF(COUNTIFS('[539]8'!$A$3:$A$202,A144,'[539]8'!$L$3:$L$202,"Đã kiểm chứng",'[539]8'!$M$3:$M$202,"ĐẠT")&lt;&gt;1,"",IFERROR(INDEX('[539]8'!$J$3:$J$202,MATCH(A144,'[539]8'!$A$3:$A$202,0)),"")))</f>
        <v/>
      </c>
      <c r="H144" s="105" t="str">
        <f t="shared" si="2"/>
        <v/>
      </c>
      <c r="I144" s="102" t="str">
        <f>IF(A144="","",IF(OR(NOT(ISNUMBER(B144)),B144&lt;2027,B144&gt;2031,B144&lt;&gt;INT(B144)),"NĂM KHÔNG HỢP LỆ",IF(COUNTIFS($A$3:$A$1002,A144,$B$3:$B$1002,B144)&gt;1,"TRÙNG MÃ VTVL – NĂM",IF(G144="","C144 CHƯA ĐƯỢC XÁC NHẬN",IF(NOT(ISNUMBER(C144)),"THIẾU BIẾN ĐỘNG (NHẬP 0 NẾU KHÔNG ĐỔI)",IF(G144+C144&lt;0,"NHU CẦU ÂM",IF(OR(D144="",E144=""),"THIẾU GIẢI TRÌNH/NGUỒN",IF(F144&lt;&gt;"Đã kiểm chứng","CHƯA KIỂM CHỨNG DỰ BÁO","ĐẠT"))))))))</f>
        <v/>
      </c>
      <c r="J144" s="100"/>
    </row>
    <row r="145" spans="1:10" ht="30" customHeight="1">
      <c r="A145" s="100"/>
      <c r="B145" s="103"/>
      <c r="C145" s="104"/>
      <c r="D145" s="100"/>
      <c r="E145" s="100"/>
      <c r="F145" s="100"/>
      <c r="G145" s="105" t="str">
        <f>IF(A145="","",IF(COUNTIFS('[540]8'!$A$3:$A$202,A145,'[540]8'!$L$3:$L$202,"Đã kiểm chứng",'[540]8'!$M$3:$M$202,"ĐẠT")&lt;&gt;1,"",IFERROR(INDEX('[540]8'!$J$3:$J$202,MATCH(A145,'[540]8'!$A$3:$A$202,0)),"")))</f>
        <v/>
      </c>
      <c r="H145" s="105" t="str">
        <f t="shared" si="2"/>
        <v/>
      </c>
      <c r="I145" s="102" t="str">
        <f>IF(A145="","",IF(OR(NOT(ISNUMBER(B145)),B145&lt;2027,B145&gt;2031,B145&lt;&gt;INT(B145)),"NĂM KHÔNG HỢP LỆ",IF(COUNTIFS($A$3:$A$1002,A145,$B$3:$B$1002,B145)&gt;1,"TRÙNG MÃ VTVL – NĂM",IF(G145="","C145 CHƯA ĐƯỢC XÁC NHẬN",IF(NOT(ISNUMBER(C145)),"THIẾU BIẾN ĐỘNG (NHẬP 0 NẾU KHÔNG ĐỔI)",IF(G145+C145&lt;0,"NHU CẦU ÂM",IF(OR(D145="",E145=""),"THIẾU GIẢI TRÌNH/NGUỒN",IF(F145&lt;&gt;"Đã kiểm chứng","CHƯA KIỂM CHỨNG DỰ BÁO","ĐẠT"))))))))</f>
        <v/>
      </c>
      <c r="J145" s="100"/>
    </row>
    <row r="146" spans="1:10" ht="30" customHeight="1">
      <c r="A146" s="100"/>
      <c r="B146" s="103"/>
      <c r="C146" s="104"/>
      <c r="D146" s="100"/>
      <c r="E146" s="100"/>
      <c r="F146" s="100"/>
      <c r="G146" s="105" t="str">
        <f>IF(A146="","",IF(COUNTIFS('[541]8'!$A$3:$A$202,A146,'[541]8'!$L$3:$L$202,"Đã kiểm chứng",'[541]8'!$M$3:$M$202,"ĐẠT")&lt;&gt;1,"",IFERROR(INDEX('[541]8'!$J$3:$J$202,MATCH(A146,'[541]8'!$A$3:$A$202,0)),"")))</f>
        <v/>
      </c>
      <c r="H146" s="105" t="str">
        <f t="shared" si="2"/>
        <v/>
      </c>
      <c r="I146" s="102" t="str">
        <f>IF(A146="","",IF(OR(NOT(ISNUMBER(B146)),B146&lt;2027,B146&gt;2031,B146&lt;&gt;INT(B146)),"NĂM KHÔNG HỢP LỆ",IF(COUNTIFS($A$3:$A$1002,A146,$B$3:$B$1002,B146)&gt;1,"TRÙNG MÃ VTVL – NĂM",IF(G146="","C146 CHƯA ĐƯỢC XÁC NHẬN",IF(NOT(ISNUMBER(C146)),"THIẾU BIẾN ĐỘNG (NHẬP 0 NẾU KHÔNG ĐỔI)",IF(G146+C146&lt;0,"NHU CẦU ÂM",IF(OR(D146="",E146=""),"THIẾU GIẢI TRÌNH/NGUỒN",IF(F146&lt;&gt;"Đã kiểm chứng","CHƯA KIỂM CHỨNG DỰ BÁO","ĐẠT"))))))))</f>
        <v/>
      </c>
      <c r="J146" s="100"/>
    </row>
    <row r="147" spans="1:10" ht="30" customHeight="1">
      <c r="A147" s="100"/>
      <c r="B147" s="103"/>
      <c r="C147" s="104"/>
      <c r="D147" s="100"/>
      <c r="E147" s="100"/>
      <c r="F147" s="100"/>
      <c r="G147" s="105" t="str">
        <f>IF(A147="","",IF(COUNTIFS('[542]8'!$A$3:$A$202,A147,'[542]8'!$L$3:$L$202,"Đã kiểm chứng",'[542]8'!$M$3:$M$202,"ĐẠT")&lt;&gt;1,"",IFERROR(INDEX('[542]8'!$J$3:$J$202,MATCH(A147,'[542]8'!$A$3:$A$202,0)),"")))</f>
        <v/>
      </c>
      <c r="H147" s="105" t="str">
        <f t="shared" si="2"/>
        <v/>
      </c>
      <c r="I147" s="102" t="str">
        <f>IF(A147="","",IF(OR(NOT(ISNUMBER(B147)),B147&lt;2027,B147&gt;2031,B147&lt;&gt;INT(B147)),"NĂM KHÔNG HỢP LỆ",IF(COUNTIFS($A$3:$A$1002,A147,$B$3:$B$1002,B147)&gt;1,"TRÙNG MÃ VTVL – NĂM",IF(G147="","C147 CHƯA ĐƯỢC XÁC NHẬN",IF(NOT(ISNUMBER(C147)),"THIẾU BIẾN ĐỘNG (NHẬP 0 NẾU KHÔNG ĐỔI)",IF(G147+C147&lt;0,"NHU CẦU ÂM",IF(OR(D147="",E147=""),"THIẾU GIẢI TRÌNH/NGUỒN",IF(F147&lt;&gt;"Đã kiểm chứng","CHƯA KIỂM CHỨNG DỰ BÁO","ĐẠT"))))))))</f>
        <v/>
      </c>
      <c r="J147" s="100"/>
    </row>
    <row r="148" spans="1:10" ht="30" customHeight="1">
      <c r="A148" s="100"/>
      <c r="B148" s="103"/>
      <c r="C148" s="104"/>
      <c r="D148" s="100"/>
      <c r="E148" s="100"/>
      <c r="F148" s="100"/>
      <c r="G148" s="105" t="str">
        <f>IF(A148="","",IF(COUNTIFS('[543]8'!$A$3:$A$202,A148,'[543]8'!$L$3:$L$202,"Đã kiểm chứng",'[543]8'!$M$3:$M$202,"ĐẠT")&lt;&gt;1,"",IFERROR(INDEX('[543]8'!$J$3:$J$202,MATCH(A148,'[543]8'!$A$3:$A$202,0)),"")))</f>
        <v/>
      </c>
      <c r="H148" s="105" t="str">
        <f t="shared" si="2"/>
        <v/>
      </c>
      <c r="I148" s="102" t="str">
        <f>IF(A148="","",IF(OR(NOT(ISNUMBER(B148)),B148&lt;2027,B148&gt;2031,B148&lt;&gt;INT(B148)),"NĂM KHÔNG HỢP LỆ",IF(COUNTIFS($A$3:$A$1002,A148,$B$3:$B$1002,B148)&gt;1,"TRÙNG MÃ VTVL – NĂM",IF(G148="","C148 CHƯA ĐƯỢC XÁC NHẬN",IF(NOT(ISNUMBER(C148)),"THIẾU BIẾN ĐỘNG (NHẬP 0 NẾU KHÔNG ĐỔI)",IF(G148+C148&lt;0,"NHU CẦU ÂM",IF(OR(D148="",E148=""),"THIẾU GIẢI TRÌNH/NGUỒN",IF(F148&lt;&gt;"Đã kiểm chứng","CHƯA KIỂM CHỨNG DỰ BÁO","ĐẠT"))))))))</f>
        <v/>
      </c>
      <c r="J148" s="100"/>
    </row>
    <row r="149" spans="1:10" ht="30" customHeight="1">
      <c r="A149" s="100"/>
      <c r="B149" s="103"/>
      <c r="C149" s="104"/>
      <c r="D149" s="100"/>
      <c r="E149" s="100"/>
      <c r="F149" s="100"/>
      <c r="G149" s="105" t="str">
        <f>IF(A149="","",IF(COUNTIFS('[544]8'!$A$3:$A$202,A149,'[544]8'!$L$3:$L$202,"Đã kiểm chứng",'[544]8'!$M$3:$M$202,"ĐẠT")&lt;&gt;1,"",IFERROR(INDEX('[544]8'!$J$3:$J$202,MATCH(A149,'[544]8'!$A$3:$A$202,0)),"")))</f>
        <v/>
      </c>
      <c r="H149" s="105" t="str">
        <f t="shared" si="2"/>
        <v/>
      </c>
      <c r="I149" s="102" t="str">
        <f>IF(A149="","",IF(OR(NOT(ISNUMBER(B149)),B149&lt;2027,B149&gt;2031,B149&lt;&gt;INT(B149)),"NĂM KHÔNG HỢP LỆ",IF(COUNTIFS($A$3:$A$1002,A149,$B$3:$B$1002,B149)&gt;1,"TRÙNG MÃ VTVL – NĂM",IF(G149="","C149 CHƯA ĐƯỢC XÁC NHẬN",IF(NOT(ISNUMBER(C149)),"THIẾU BIẾN ĐỘNG (NHẬP 0 NẾU KHÔNG ĐỔI)",IF(G149+C149&lt;0,"NHU CẦU ÂM",IF(OR(D149="",E149=""),"THIẾU GIẢI TRÌNH/NGUỒN",IF(F149&lt;&gt;"Đã kiểm chứng","CHƯA KIỂM CHỨNG DỰ BÁO","ĐẠT"))))))))</f>
        <v/>
      </c>
      <c r="J149" s="100"/>
    </row>
    <row r="150" spans="1:10" ht="30" customHeight="1">
      <c r="A150" s="100"/>
      <c r="B150" s="103"/>
      <c r="C150" s="104"/>
      <c r="D150" s="100"/>
      <c r="E150" s="100"/>
      <c r="F150" s="100"/>
      <c r="G150" s="105" t="str">
        <f>IF(A150="","",IF(COUNTIFS('[545]8'!$A$3:$A$202,A150,'[545]8'!$L$3:$L$202,"Đã kiểm chứng",'[545]8'!$M$3:$M$202,"ĐẠT")&lt;&gt;1,"",IFERROR(INDEX('[545]8'!$J$3:$J$202,MATCH(A150,'[545]8'!$A$3:$A$202,0)),"")))</f>
        <v/>
      </c>
      <c r="H150" s="105" t="str">
        <f t="shared" si="2"/>
        <v/>
      </c>
      <c r="I150" s="102" t="str">
        <f>IF(A150="","",IF(OR(NOT(ISNUMBER(B150)),B150&lt;2027,B150&gt;2031,B150&lt;&gt;INT(B150)),"NĂM KHÔNG HỢP LỆ",IF(COUNTIFS($A$3:$A$1002,A150,$B$3:$B$1002,B150)&gt;1,"TRÙNG MÃ VTVL – NĂM",IF(G150="","C150 CHƯA ĐƯỢC XÁC NHẬN",IF(NOT(ISNUMBER(C150)),"THIẾU BIẾN ĐỘNG (NHẬP 0 NẾU KHÔNG ĐỔI)",IF(G150+C150&lt;0,"NHU CẦU ÂM",IF(OR(D150="",E150=""),"THIẾU GIẢI TRÌNH/NGUỒN",IF(F150&lt;&gt;"Đã kiểm chứng","CHƯA KIỂM CHỨNG DỰ BÁO","ĐẠT"))))))))</f>
        <v/>
      </c>
      <c r="J150" s="100"/>
    </row>
    <row r="151" spans="1:10" ht="30" customHeight="1">
      <c r="A151" s="100"/>
      <c r="B151" s="103"/>
      <c r="C151" s="104"/>
      <c r="D151" s="100"/>
      <c r="E151" s="100"/>
      <c r="F151" s="100"/>
      <c r="G151" s="105" t="str">
        <f>IF(A151="","",IF(COUNTIFS('[546]8'!$A$3:$A$202,A151,'[546]8'!$L$3:$L$202,"Đã kiểm chứng",'[546]8'!$M$3:$M$202,"ĐẠT")&lt;&gt;1,"",IFERROR(INDEX('[546]8'!$J$3:$J$202,MATCH(A151,'[546]8'!$A$3:$A$202,0)),"")))</f>
        <v/>
      </c>
      <c r="H151" s="105" t="str">
        <f t="shared" si="2"/>
        <v/>
      </c>
      <c r="I151" s="102" t="str">
        <f>IF(A151="","",IF(OR(NOT(ISNUMBER(B151)),B151&lt;2027,B151&gt;2031,B151&lt;&gt;INT(B151)),"NĂM KHÔNG HỢP LỆ",IF(COUNTIFS($A$3:$A$1002,A151,$B$3:$B$1002,B151)&gt;1,"TRÙNG MÃ VTVL – NĂM",IF(G151="","C151 CHƯA ĐƯỢC XÁC NHẬN",IF(NOT(ISNUMBER(C151)),"THIẾU BIẾN ĐỘNG (NHẬP 0 NẾU KHÔNG ĐỔI)",IF(G151+C151&lt;0,"NHU CẦU ÂM",IF(OR(D151="",E151=""),"THIẾU GIẢI TRÌNH/NGUỒN",IF(F151&lt;&gt;"Đã kiểm chứng","CHƯA KIỂM CHỨNG DỰ BÁO","ĐẠT"))))))))</f>
        <v/>
      </c>
      <c r="J151" s="100"/>
    </row>
    <row r="152" spans="1:10" ht="30" customHeight="1">
      <c r="A152" s="100"/>
      <c r="B152" s="103"/>
      <c r="C152" s="104"/>
      <c r="D152" s="100"/>
      <c r="E152" s="100"/>
      <c r="F152" s="100"/>
      <c r="G152" s="105" t="str">
        <f>IF(A152="","",IF(COUNTIFS('[547]8'!$A$3:$A$202,A152,'[547]8'!$L$3:$L$202,"Đã kiểm chứng",'[547]8'!$M$3:$M$202,"ĐẠT")&lt;&gt;1,"",IFERROR(INDEX('[547]8'!$J$3:$J$202,MATCH(A152,'[547]8'!$A$3:$A$202,0)),"")))</f>
        <v/>
      </c>
      <c r="H152" s="105" t="str">
        <f t="shared" si="2"/>
        <v/>
      </c>
      <c r="I152" s="102" t="str">
        <f>IF(A152="","",IF(OR(NOT(ISNUMBER(B152)),B152&lt;2027,B152&gt;2031,B152&lt;&gt;INT(B152)),"NĂM KHÔNG HỢP LỆ",IF(COUNTIFS($A$3:$A$1002,A152,$B$3:$B$1002,B152)&gt;1,"TRÙNG MÃ VTVL – NĂM",IF(G152="","C152 CHƯA ĐƯỢC XÁC NHẬN",IF(NOT(ISNUMBER(C152)),"THIẾU BIẾN ĐỘNG (NHẬP 0 NẾU KHÔNG ĐỔI)",IF(G152+C152&lt;0,"NHU CẦU ÂM",IF(OR(D152="",E152=""),"THIẾU GIẢI TRÌNH/NGUỒN",IF(F152&lt;&gt;"Đã kiểm chứng","CHƯA KIỂM CHỨNG DỰ BÁO","ĐẠT"))))))))</f>
        <v/>
      </c>
      <c r="J152" s="100"/>
    </row>
    <row r="153" spans="1:10" ht="30" customHeight="1">
      <c r="A153" s="100"/>
      <c r="B153" s="103"/>
      <c r="C153" s="104"/>
      <c r="D153" s="100"/>
      <c r="E153" s="100"/>
      <c r="F153" s="100"/>
      <c r="G153" s="105" t="str">
        <f>IF(A153="","",IF(COUNTIFS('[548]8'!$A$3:$A$202,A153,'[548]8'!$L$3:$L$202,"Đã kiểm chứng",'[548]8'!$M$3:$M$202,"ĐẠT")&lt;&gt;1,"",IFERROR(INDEX('[548]8'!$J$3:$J$202,MATCH(A153,'[548]8'!$A$3:$A$202,0)),"")))</f>
        <v/>
      </c>
      <c r="H153" s="105" t="str">
        <f t="shared" si="2"/>
        <v/>
      </c>
      <c r="I153" s="102" t="str">
        <f>IF(A153="","",IF(OR(NOT(ISNUMBER(B153)),B153&lt;2027,B153&gt;2031,B153&lt;&gt;INT(B153)),"NĂM KHÔNG HỢP LỆ",IF(COUNTIFS($A$3:$A$1002,A153,$B$3:$B$1002,B153)&gt;1,"TRÙNG MÃ VTVL – NĂM",IF(G153="","C153 CHƯA ĐƯỢC XÁC NHẬN",IF(NOT(ISNUMBER(C153)),"THIẾU BIẾN ĐỘNG (NHẬP 0 NẾU KHÔNG ĐỔI)",IF(G153+C153&lt;0,"NHU CẦU ÂM",IF(OR(D153="",E153=""),"THIẾU GIẢI TRÌNH/NGUỒN",IF(F153&lt;&gt;"Đã kiểm chứng","CHƯA KIỂM CHỨNG DỰ BÁO","ĐẠT"))))))))</f>
        <v/>
      </c>
      <c r="J153" s="100"/>
    </row>
    <row r="154" spans="1:10" ht="30" customHeight="1">
      <c r="A154" s="100"/>
      <c r="B154" s="103"/>
      <c r="C154" s="104"/>
      <c r="D154" s="100"/>
      <c r="E154" s="100"/>
      <c r="F154" s="100"/>
      <c r="G154" s="105" t="str">
        <f>IF(A154="","",IF(COUNTIFS('[549]8'!$A$3:$A$202,A154,'[549]8'!$L$3:$L$202,"Đã kiểm chứng",'[549]8'!$M$3:$M$202,"ĐẠT")&lt;&gt;1,"",IFERROR(INDEX('[549]8'!$J$3:$J$202,MATCH(A154,'[549]8'!$A$3:$A$202,0)),"")))</f>
        <v/>
      </c>
      <c r="H154" s="105" t="str">
        <f t="shared" si="2"/>
        <v/>
      </c>
      <c r="I154" s="102" t="str">
        <f>IF(A154="","",IF(OR(NOT(ISNUMBER(B154)),B154&lt;2027,B154&gt;2031,B154&lt;&gt;INT(B154)),"NĂM KHÔNG HỢP LỆ",IF(COUNTIFS($A$3:$A$1002,A154,$B$3:$B$1002,B154)&gt;1,"TRÙNG MÃ VTVL – NĂM",IF(G154="","C154 CHƯA ĐƯỢC XÁC NHẬN",IF(NOT(ISNUMBER(C154)),"THIẾU BIẾN ĐỘNG (NHẬP 0 NẾU KHÔNG ĐỔI)",IF(G154+C154&lt;0,"NHU CẦU ÂM",IF(OR(D154="",E154=""),"THIẾU GIẢI TRÌNH/NGUỒN",IF(F154&lt;&gt;"Đã kiểm chứng","CHƯA KIỂM CHỨNG DỰ BÁO","ĐẠT"))))))))</f>
        <v/>
      </c>
      <c r="J154" s="100"/>
    </row>
    <row r="155" spans="1:10" ht="30" customHeight="1">
      <c r="A155" s="100"/>
      <c r="B155" s="103"/>
      <c r="C155" s="104"/>
      <c r="D155" s="100"/>
      <c r="E155" s="100"/>
      <c r="F155" s="100"/>
      <c r="G155" s="105" t="str">
        <f>IF(A155="","",IF(COUNTIFS('[550]8'!$A$3:$A$202,A155,'[550]8'!$L$3:$L$202,"Đã kiểm chứng",'[550]8'!$M$3:$M$202,"ĐẠT")&lt;&gt;1,"",IFERROR(INDEX('[550]8'!$J$3:$J$202,MATCH(A155,'[550]8'!$A$3:$A$202,0)),"")))</f>
        <v/>
      </c>
      <c r="H155" s="105" t="str">
        <f t="shared" si="2"/>
        <v/>
      </c>
      <c r="I155" s="102" t="str">
        <f>IF(A155="","",IF(OR(NOT(ISNUMBER(B155)),B155&lt;2027,B155&gt;2031,B155&lt;&gt;INT(B155)),"NĂM KHÔNG HỢP LỆ",IF(COUNTIFS($A$3:$A$1002,A155,$B$3:$B$1002,B155)&gt;1,"TRÙNG MÃ VTVL – NĂM",IF(G155="","C155 CHƯA ĐƯỢC XÁC NHẬN",IF(NOT(ISNUMBER(C155)),"THIẾU BIẾN ĐỘNG (NHẬP 0 NẾU KHÔNG ĐỔI)",IF(G155+C155&lt;0,"NHU CẦU ÂM",IF(OR(D155="",E155=""),"THIẾU GIẢI TRÌNH/NGUỒN",IF(F155&lt;&gt;"Đã kiểm chứng","CHƯA KIỂM CHỨNG DỰ BÁO","ĐẠT"))))))))</f>
        <v/>
      </c>
      <c r="J155" s="100"/>
    </row>
    <row r="156" spans="1:10" ht="30" customHeight="1">
      <c r="A156" s="100"/>
      <c r="B156" s="103"/>
      <c r="C156" s="104"/>
      <c r="D156" s="100"/>
      <c r="E156" s="100"/>
      <c r="F156" s="100"/>
      <c r="G156" s="105" t="str">
        <f>IF(A156="","",IF(COUNTIFS('[551]8'!$A$3:$A$202,A156,'[551]8'!$L$3:$L$202,"Đã kiểm chứng",'[551]8'!$M$3:$M$202,"ĐẠT")&lt;&gt;1,"",IFERROR(INDEX('[551]8'!$J$3:$J$202,MATCH(A156,'[551]8'!$A$3:$A$202,0)),"")))</f>
        <v/>
      </c>
      <c r="H156" s="105" t="str">
        <f t="shared" si="2"/>
        <v/>
      </c>
      <c r="I156" s="102" t="str">
        <f>IF(A156="","",IF(OR(NOT(ISNUMBER(B156)),B156&lt;2027,B156&gt;2031,B156&lt;&gt;INT(B156)),"NĂM KHÔNG HỢP LỆ",IF(COUNTIFS($A$3:$A$1002,A156,$B$3:$B$1002,B156)&gt;1,"TRÙNG MÃ VTVL – NĂM",IF(G156="","C156 CHƯA ĐƯỢC XÁC NHẬN",IF(NOT(ISNUMBER(C156)),"THIẾU BIẾN ĐỘNG (NHẬP 0 NẾU KHÔNG ĐỔI)",IF(G156+C156&lt;0,"NHU CẦU ÂM",IF(OR(D156="",E156=""),"THIẾU GIẢI TRÌNH/NGUỒN",IF(F156&lt;&gt;"Đã kiểm chứng","CHƯA KIỂM CHỨNG DỰ BÁO","ĐẠT"))))))))</f>
        <v/>
      </c>
      <c r="J156" s="100"/>
    </row>
    <row r="157" spans="1:10" ht="30" customHeight="1">
      <c r="A157" s="100"/>
      <c r="B157" s="103"/>
      <c r="C157" s="104"/>
      <c r="D157" s="100"/>
      <c r="E157" s="100"/>
      <c r="F157" s="100"/>
      <c r="G157" s="105" t="str">
        <f>IF(A157="","",IF(COUNTIFS('[552]8'!$A$3:$A$202,A157,'[552]8'!$L$3:$L$202,"Đã kiểm chứng",'[552]8'!$M$3:$M$202,"ĐẠT")&lt;&gt;1,"",IFERROR(INDEX('[552]8'!$J$3:$J$202,MATCH(A157,'[552]8'!$A$3:$A$202,0)),"")))</f>
        <v/>
      </c>
      <c r="H157" s="105" t="str">
        <f t="shared" si="2"/>
        <v/>
      </c>
      <c r="I157" s="102" t="str">
        <f>IF(A157="","",IF(OR(NOT(ISNUMBER(B157)),B157&lt;2027,B157&gt;2031,B157&lt;&gt;INT(B157)),"NĂM KHÔNG HỢP LỆ",IF(COUNTIFS($A$3:$A$1002,A157,$B$3:$B$1002,B157)&gt;1,"TRÙNG MÃ VTVL – NĂM",IF(G157="","C157 CHƯA ĐƯỢC XÁC NHẬN",IF(NOT(ISNUMBER(C157)),"THIẾU BIẾN ĐỘNG (NHẬP 0 NẾU KHÔNG ĐỔI)",IF(G157+C157&lt;0,"NHU CẦU ÂM",IF(OR(D157="",E157=""),"THIẾU GIẢI TRÌNH/NGUỒN",IF(F157&lt;&gt;"Đã kiểm chứng","CHƯA KIỂM CHỨNG DỰ BÁO","ĐẠT"))))))))</f>
        <v/>
      </c>
      <c r="J157" s="100"/>
    </row>
    <row r="158" spans="1:10" ht="30" customHeight="1">
      <c r="A158" s="100"/>
      <c r="B158" s="103"/>
      <c r="C158" s="104"/>
      <c r="D158" s="100"/>
      <c r="E158" s="100"/>
      <c r="F158" s="100"/>
      <c r="G158" s="105" t="str">
        <f>IF(A158="","",IF(COUNTIFS('[553]8'!$A$3:$A$202,A158,'[553]8'!$L$3:$L$202,"Đã kiểm chứng",'[553]8'!$M$3:$M$202,"ĐẠT")&lt;&gt;1,"",IFERROR(INDEX('[553]8'!$J$3:$J$202,MATCH(A158,'[553]8'!$A$3:$A$202,0)),"")))</f>
        <v/>
      </c>
      <c r="H158" s="105" t="str">
        <f t="shared" si="2"/>
        <v/>
      </c>
      <c r="I158" s="102" t="str">
        <f>IF(A158="","",IF(OR(NOT(ISNUMBER(B158)),B158&lt;2027,B158&gt;2031,B158&lt;&gt;INT(B158)),"NĂM KHÔNG HỢP LỆ",IF(COUNTIFS($A$3:$A$1002,A158,$B$3:$B$1002,B158)&gt;1,"TRÙNG MÃ VTVL – NĂM",IF(G158="","C158 CHƯA ĐƯỢC XÁC NHẬN",IF(NOT(ISNUMBER(C158)),"THIẾU BIẾN ĐỘNG (NHẬP 0 NẾU KHÔNG ĐỔI)",IF(G158+C158&lt;0,"NHU CẦU ÂM",IF(OR(D158="",E158=""),"THIẾU GIẢI TRÌNH/NGUỒN",IF(F158&lt;&gt;"Đã kiểm chứng","CHƯA KIỂM CHỨNG DỰ BÁO","ĐẠT"))))))))</f>
        <v/>
      </c>
      <c r="J158" s="100"/>
    </row>
    <row r="159" spans="1:10" ht="30" customHeight="1">
      <c r="A159" s="100"/>
      <c r="B159" s="103"/>
      <c r="C159" s="104"/>
      <c r="D159" s="100"/>
      <c r="E159" s="100"/>
      <c r="F159" s="100"/>
      <c r="G159" s="105" t="str">
        <f>IF(A159="","",IF(COUNTIFS('[554]8'!$A$3:$A$202,A159,'[554]8'!$L$3:$L$202,"Đã kiểm chứng",'[554]8'!$M$3:$M$202,"ĐẠT")&lt;&gt;1,"",IFERROR(INDEX('[554]8'!$J$3:$J$202,MATCH(A159,'[554]8'!$A$3:$A$202,0)),"")))</f>
        <v/>
      </c>
      <c r="H159" s="105" t="str">
        <f t="shared" si="2"/>
        <v/>
      </c>
      <c r="I159" s="102" t="str">
        <f>IF(A159="","",IF(OR(NOT(ISNUMBER(B159)),B159&lt;2027,B159&gt;2031,B159&lt;&gt;INT(B159)),"NĂM KHÔNG HỢP LỆ",IF(COUNTIFS($A$3:$A$1002,A159,$B$3:$B$1002,B159)&gt;1,"TRÙNG MÃ VTVL – NĂM",IF(G159="","C159 CHƯA ĐƯỢC XÁC NHẬN",IF(NOT(ISNUMBER(C159)),"THIẾU BIẾN ĐỘNG (NHẬP 0 NẾU KHÔNG ĐỔI)",IF(G159+C159&lt;0,"NHU CẦU ÂM",IF(OR(D159="",E159=""),"THIẾU GIẢI TRÌNH/NGUỒN",IF(F159&lt;&gt;"Đã kiểm chứng","CHƯA KIỂM CHỨNG DỰ BÁO","ĐẠT"))))))))</f>
        <v/>
      </c>
      <c r="J159" s="100"/>
    </row>
    <row r="160" spans="1:10" ht="30" customHeight="1">
      <c r="A160" s="100"/>
      <c r="B160" s="103"/>
      <c r="C160" s="104"/>
      <c r="D160" s="100"/>
      <c r="E160" s="100"/>
      <c r="F160" s="100"/>
      <c r="G160" s="105" t="str">
        <f>IF(A160="","",IF(COUNTIFS('[555]8'!$A$3:$A$202,A160,'[555]8'!$L$3:$L$202,"Đã kiểm chứng",'[555]8'!$M$3:$M$202,"ĐẠT")&lt;&gt;1,"",IFERROR(INDEX('[555]8'!$J$3:$J$202,MATCH(A160,'[555]8'!$A$3:$A$202,0)),"")))</f>
        <v/>
      </c>
      <c r="H160" s="105" t="str">
        <f t="shared" si="2"/>
        <v/>
      </c>
      <c r="I160" s="102" t="str">
        <f>IF(A160="","",IF(OR(NOT(ISNUMBER(B160)),B160&lt;2027,B160&gt;2031,B160&lt;&gt;INT(B160)),"NĂM KHÔNG HỢP LỆ",IF(COUNTIFS($A$3:$A$1002,A160,$B$3:$B$1002,B160)&gt;1,"TRÙNG MÃ VTVL – NĂM",IF(G160="","C160 CHƯA ĐƯỢC XÁC NHẬN",IF(NOT(ISNUMBER(C160)),"THIẾU BIẾN ĐỘNG (NHẬP 0 NẾU KHÔNG ĐỔI)",IF(G160+C160&lt;0,"NHU CẦU ÂM",IF(OR(D160="",E160=""),"THIẾU GIẢI TRÌNH/NGUỒN",IF(F160&lt;&gt;"Đã kiểm chứng","CHƯA KIỂM CHỨNG DỰ BÁO","ĐẠT"))))))))</f>
        <v/>
      </c>
      <c r="J160" s="100"/>
    </row>
    <row r="161" spans="1:10" ht="30" customHeight="1">
      <c r="A161" s="100"/>
      <c r="B161" s="103"/>
      <c r="C161" s="104"/>
      <c r="D161" s="100"/>
      <c r="E161" s="100"/>
      <c r="F161" s="100"/>
      <c r="G161" s="105" t="str">
        <f>IF(A161="","",IF(COUNTIFS('[556]8'!$A$3:$A$202,A161,'[556]8'!$L$3:$L$202,"Đã kiểm chứng",'[556]8'!$M$3:$M$202,"ĐẠT")&lt;&gt;1,"",IFERROR(INDEX('[556]8'!$J$3:$J$202,MATCH(A161,'[556]8'!$A$3:$A$202,0)),"")))</f>
        <v/>
      </c>
      <c r="H161" s="105" t="str">
        <f t="shared" si="2"/>
        <v/>
      </c>
      <c r="I161" s="102" t="str">
        <f>IF(A161="","",IF(OR(NOT(ISNUMBER(B161)),B161&lt;2027,B161&gt;2031,B161&lt;&gt;INT(B161)),"NĂM KHÔNG HỢP LỆ",IF(COUNTIFS($A$3:$A$1002,A161,$B$3:$B$1002,B161)&gt;1,"TRÙNG MÃ VTVL – NĂM",IF(G161="","C161 CHƯA ĐƯỢC XÁC NHẬN",IF(NOT(ISNUMBER(C161)),"THIẾU BIẾN ĐỘNG (NHẬP 0 NẾU KHÔNG ĐỔI)",IF(G161+C161&lt;0,"NHU CẦU ÂM",IF(OR(D161="",E161=""),"THIẾU GIẢI TRÌNH/NGUỒN",IF(F161&lt;&gt;"Đã kiểm chứng","CHƯA KIỂM CHỨNG DỰ BÁO","ĐẠT"))))))))</f>
        <v/>
      </c>
      <c r="J161" s="100"/>
    </row>
    <row r="162" spans="1:10" ht="30" customHeight="1">
      <c r="A162" s="100"/>
      <c r="B162" s="103"/>
      <c r="C162" s="104"/>
      <c r="D162" s="100"/>
      <c r="E162" s="100"/>
      <c r="F162" s="100"/>
      <c r="G162" s="105" t="str">
        <f>IF(A162="","",IF(COUNTIFS('[557]8'!$A$3:$A$202,A162,'[557]8'!$L$3:$L$202,"Đã kiểm chứng",'[557]8'!$M$3:$M$202,"ĐẠT")&lt;&gt;1,"",IFERROR(INDEX('[557]8'!$J$3:$J$202,MATCH(A162,'[557]8'!$A$3:$A$202,0)),"")))</f>
        <v/>
      </c>
      <c r="H162" s="105" t="str">
        <f t="shared" si="2"/>
        <v/>
      </c>
      <c r="I162" s="102" t="str">
        <f>IF(A162="","",IF(OR(NOT(ISNUMBER(B162)),B162&lt;2027,B162&gt;2031,B162&lt;&gt;INT(B162)),"NĂM KHÔNG HỢP LỆ",IF(COUNTIFS($A$3:$A$1002,A162,$B$3:$B$1002,B162)&gt;1,"TRÙNG MÃ VTVL – NĂM",IF(G162="","C162 CHƯA ĐƯỢC XÁC NHẬN",IF(NOT(ISNUMBER(C162)),"THIẾU BIẾN ĐỘNG (NHẬP 0 NẾU KHÔNG ĐỔI)",IF(G162+C162&lt;0,"NHU CẦU ÂM",IF(OR(D162="",E162=""),"THIẾU GIẢI TRÌNH/NGUỒN",IF(F162&lt;&gt;"Đã kiểm chứng","CHƯA KIỂM CHỨNG DỰ BÁO","ĐẠT"))))))))</f>
        <v/>
      </c>
      <c r="J162" s="100"/>
    </row>
    <row r="163" spans="1:10" ht="30" customHeight="1">
      <c r="A163" s="100"/>
      <c r="B163" s="103"/>
      <c r="C163" s="104"/>
      <c r="D163" s="100"/>
      <c r="E163" s="100"/>
      <c r="F163" s="100"/>
      <c r="G163" s="105" t="str">
        <f>IF(A163="","",IF(COUNTIFS('[558]8'!$A$3:$A$202,A163,'[558]8'!$L$3:$L$202,"Đã kiểm chứng",'[558]8'!$M$3:$M$202,"ĐẠT")&lt;&gt;1,"",IFERROR(INDEX('[558]8'!$J$3:$J$202,MATCH(A163,'[558]8'!$A$3:$A$202,0)),"")))</f>
        <v/>
      </c>
      <c r="H163" s="105" t="str">
        <f t="shared" si="2"/>
        <v/>
      </c>
      <c r="I163" s="102" t="str">
        <f>IF(A163="","",IF(OR(NOT(ISNUMBER(B163)),B163&lt;2027,B163&gt;2031,B163&lt;&gt;INT(B163)),"NĂM KHÔNG HỢP LỆ",IF(COUNTIFS($A$3:$A$1002,A163,$B$3:$B$1002,B163)&gt;1,"TRÙNG MÃ VTVL – NĂM",IF(G163="","C163 CHƯA ĐƯỢC XÁC NHẬN",IF(NOT(ISNUMBER(C163)),"THIẾU BIẾN ĐỘNG (NHẬP 0 NẾU KHÔNG ĐỔI)",IF(G163+C163&lt;0,"NHU CẦU ÂM",IF(OR(D163="",E163=""),"THIẾU GIẢI TRÌNH/NGUỒN",IF(F163&lt;&gt;"Đã kiểm chứng","CHƯA KIỂM CHỨNG DỰ BÁO","ĐẠT"))))))))</f>
        <v/>
      </c>
      <c r="J163" s="100"/>
    </row>
    <row r="164" spans="1:10" ht="30" customHeight="1">
      <c r="A164" s="100"/>
      <c r="B164" s="103"/>
      <c r="C164" s="104"/>
      <c r="D164" s="100"/>
      <c r="E164" s="100"/>
      <c r="F164" s="100"/>
      <c r="G164" s="105" t="str">
        <f>IF(A164="","",IF(COUNTIFS('[559]8'!$A$3:$A$202,A164,'[559]8'!$L$3:$L$202,"Đã kiểm chứng",'[559]8'!$M$3:$M$202,"ĐẠT")&lt;&gt;1,"",IFERROR(INDEX('[559]8'!$J$3:$J$202,MATCH(A164,'[559]8'!$A$3:$A$202,0)),"")))</f>
        <v/>
      </c>
      <c r="H164" s="105" t="str">
        <f t="shared" si="2"/>
        <v/>
      </c>
      <c r="I164" s="102" t="str">
        <f>IF(A164="","",IF(OR(NOT(ISNUMBER(B164)),B164&lt;2027,B164&gt;2031,B164&lt;&gt;INT(B164)),"NĂM KHÔNG HỢP LỆ",IF(COUNTIFS($A$3:$A$1002,A164,$B$3:$B$1002,B164)&gt;1,"TRÙNG MÃ VTVL – NĂM",IF(G164="","C164 CHƯA ĐƯỢC XÁC NHẬN",IF(NOT(ISNUMBER(C164)),"THIẾU BIẾN ĐỘNG (NHẬP 0 NẾU KHÔNG ĐỔI)",IF(G164+C164&lt;0,"NHU CẦU ÂM",IF(OR(D164="",E164=""),"THIẾU GIẢI TRÌNH/NGUỒN",IF(F164&lt;&gt;"Đã kiểm chứng","CHƯA KIỂM CHỨNG DỰ BÁO","ĐẠT"))))))))</f>
        <v/>
      </c>
      <c r="J164" s="100"/>
    </row>
    <row r="165" spans="1:10" ht="30" customHeight="1">
      <c r="A165" s="100"/>
      <c r="B165" s="103"/>
      <c r="C165" s="104"/>
      <c r="D165" s="100"/>
      <c r="E165" s="100"/>
      <c r="F165" s="100"/>
      <c r="G165" s="105" t="str">
        <f>IF(A165="","",IF(COUNTIFS('[560]8'!$A$3:$A$202,A165,'[560]8'!$L$3:$L$202,"Đã kiểm chứng",'[560]8'!$M$3:$M$202,"ĐẠT")&lt;&gt;1,"",IFERROR(INDEX('[560]8'!$J$3:$J$202,MATCH(A165,'[560]8'!$A$3:$A$202,0)),"")))</f>
        <v/>
      </c>
      <c r="H165" s="105" t="str">
        <f t="shared" si="2"/>
        <v/>
      </c>
      <c r="I165" s="102" t="str">
        <f>IF(A165="","",IF(OR(NOT(ISNUMBER(B165)),B165&lt;2027,B165&gt;2031,B165&lt;&gt;INT(B165)),"NĂM KHÔNG HỢP LỆ",IF(COUNTIFS($A$3:$A$1002,A165,$B$3:$B$1002,B165)&gt;1,"TRÙNG MÃ VTVL – NĂM",IF(G165="","C165 CHƯA ĐƯỢC XÁC NHẬN",IF(NOT(ISNUMBER(C165)),"THIẾU BIẾN ĐỘNG (NHẬP 0 NẾU KHÔNG ĐỔI)",IF(G165+C165&lt;0,"NHU CẦU ÂM",IF(OR(D165="",E165=""),"THIẾU GIẢI TRÌNH/NGUỒN",IF(F165&lt;&gt;"Đã kiểm chứng","CHƯA KIỂM CHỨNG DỰ BÁO","ĐẠT"))))))))</f>
        <v/>
      </c>
      <c r="J165" s="100"/>
    </row>
    <row r="166" spans="1:10" ht="30" customHeight="1">
      <c r="A166" s="100"/>
      <c r="B166" s="103"/>
      <c r="C166" s="104"/>
      <c r="D166" s="100"/>
      <c r="E166" s="100"/>
      <c r="F166" s="100"/>
      <c r="G166" s="105" t="str">
        <f>IF(A166="","",IF(COUNTIFS('[561]8'!$A$3:$A$202,A166,'[561]8'!$L$3:$L$202,"Đã kiểm chứng",'[561]8'!$M$3:$M$202,"ĐẠT")&lt;&gt;1,"",IFERROR(INDEX('[561]8'!$J$3:$J$202,MATCH(A166,'[561]8'!$A$3:$A$202,0)),"")))</f>
        <v/>
      </c>
      <c r="H166" s="105" t="str">
        <f t="shared" si="2"/>
        <v/>
      </c>
      <c r="I166" s="102" t="str">
        <f>IF(A166="","",IF(OR(NOT(ISNUMBER(B166)),B166&lt;2027,B166&gt;2031,B166&lt;&gt;INT(B166)),"NĂM KHÔNG HỢP LỆ",IF(COUNTIFS($A$3:$A$1002,A166,$B$3:$B$1002,B166)&gt;1,"TRÙNG MÃ VTVL – NĂM",IF(G166="","C166 CHƯA ĐƯỢC XÁC NHẬN",IF(NOT(ISNUMBER(C166)),"THIẾU BIẾN ĐỘNG (NHẬP 0 NẾU KHÔNG ĐỔI)",IF(G166+C166&lt;0,"NHU CẦU ÂM",IF(OR(D166="",E166=""),"THIẾU GIẢI TRÌNH/NGUỒN",IF(F166&lt;&gt;"Đã kiểm chứng","CHƯA KIỂM CHỨNG DỰ BÁO","ĐẠT"))))))))</f>
        <v/>
      </c>
      <c r="J166" s="100"/>
    </row>
    <row r="167" spans="1:10" ht="30" customHeight="1">
      <c r="A167" s="100"/>
      <c r="B167" s="103"/>
      <c r="C167" s="104"/>
      <c r="D167" s="100"/>
      <c r="E167" s="100"/>
      <c r="F167" s="100"/>
      <c r="G167" s="105" t="str">
        <f>IF(A167="","",IF(COUNTIFS('[562]8'!$A$3:$A$202,A167,'[562]8'!$L$3:$L$202,"Đã kiểm chứng",'[562]8'!$M$3:$M$202,"ĐẠT")&lt;&gt;1,"",IFERROR(INDEX('[562]8'!$J$3:$J$202,MATCH(A167,'[562]8'!$A$3:$A$202,0)),"")))</f>
        <v/>
      </c>
      <c r="H167" s="105" t="str">
        <f t="shared" si="2"/>
        <v/>
      </c>
      <c r="I167" s="102" t="str">
        <f>IF(A167="","",IF(OR(NOT(ISNUMBER(B167)),B167&lt;2027,B167&gt;2031,B167&lt;&gt;INT(B167)),"NĂM KHÔNG HỢP LỆ",IF(COUNTIFS($A$3:$A$1002,A167,$B$3:$B$1002,B167)&gt;1,"TRÙNG MÃ VTVL – NĂM",IF(G167="","C167 CHƯA ĐƯỢC XÁC NHẬN",IF(NOT(ISNUMBER(C167)),"THIẾU BIẾN ĐỘNG (NHẬP 0 NẾU KHÔNG ĐỔI)",IF(G167+C167&lt;0,"NHU CẦU ÂM",IF(OR(D167="",E167=""),"THIẾU GIẢI TRÌNH/NGUỒN",IF(F167&lt;&gt;"Đã kiểm chứng","CHƯA KIỂM CHỨNG DỰ BÁO","ĐẠT"))))))))</f>
        <v/>
      </c>
      <c r="J167" s="100"/>
    </row>
    <row r="168" spans="1:10" ht="30" customHeight="1">
      <c r="A168" s="100"/>
      <c r="B168" s="103"/>
      <c r="C168" s="104"/>
      <c r="D168" s="100"/>
      <c r="E168" s="100"/>
      <c r="F168" s="100"/>
      <c r="G168" s="105" t="str">
        <f>IF(A168="","",IF(COUNTIFS('[563]8'!$A$3:$A$202,A168,'[563]8'!$L$3:$L$202,"Đã kiểm chứng",'[563]8'!$M$3:$M$202,"ĐẠT")&lt;&gt;1,"",IFERROR(INDEX('[563]8'!$J$3:$J$202,MATCH(A168,'[563]8'!$A$3:$A$202,0)),"")))</f>
        <v/>
      </c>
      <c r="H168" s="105" t="str">
        <f t="shared" si="2"/>
        <v/>
      </c>
      <c r="I168" s="102" t="str">
        <f>IF(A168="","",IF(OR(NOT(ISNUMBER(B168)),B168&lt;2027,B168&gt;2031,B168&lt;&gt;INT(B168)),"NĂM KHÔNG HỢP LỆ",IF(COUNTIFS($A$3:$A$1002,A168,$B$3:$B$1002,B168)&gt;1,"TRÙNG MÃ VTVL – NĂM",IF(G168="","C168 CHƯA ĐƯỢC XÁC NHẬN",IF(NOT(ISNUMBER(C168)),"THIẾU BIẾN ĐỘNG (NHẬP 0 NẾU KHÔNG ĐỔI)",IF(G168+C168&lt;0,"NHU CẦU ÂM",IF(OR(D168="",E168=""),"THIẾU GIẢI TRÌNH/NGUỒN",IF(F168&lt;&gt;"Đã kiểm chứng","CHƯA KIỂM CHỨNG DỰ BÁO","ĐẠT"))))))))</f>
        <v/>
      </c>
      <c r="J168" s="100"/>
    </row>
    <row r="169" spans="1:10" ht="30" customHeight="1">
      <c r="A169" s="100"/>
      <c r="B169" s="103"/>
      <c r="C169" s="104"/>
      <c r="D169" s="100"/>
      <c r="E169" s="100"/>
      <c r="F169" s="100"/>
      <c r="G169" s="105" t="str">
        <f>IF(A169="","",IF(COUNTIFS('[564]8'!$A$3:$A$202,A169,'[564]8'!$L$3:$L$202,"Đã kiểm chứng",'[564]8'!$M$3:$M$202,"ĐẠT")&lt;&gt;1,"",IFERROR(INDEX('[564]8'!$J$3:$J$202,MATCH(A169,'[564]8'!$A$3:$A$202,0)),"")))</f>
        <v/>
      </c>
      <c r="H169" s="105" t="str">
        <f t="shared" si="2"/>
        <v/>
      </c>
      <c r="I169" s="102" t="str">
        <f>IF(A169="","",IF(OR(NOT(ISNUMBER(B169)),B169&lt;2027,B169&gt;2031,B169&lt;&gt;INT(B169)),"NĂM KHÔNG HỢP LỆ",IF(COUNTIFS($A$3:$A$1002,A169,$B$3:$B$1002,B169)&gt;1,"TRÙNG MÃ VTVL – NĂM",IF(G169="","C169 CHƯA ĐƯỢC XÁC NHẬN",IF(NOT(ISNUMBER(C169)),"THIẾU BIẾN ĐỘNG (NHẬP 0 NẾU KHÔNG ĐỔI)",IF(G169+C169&lt;0,"NHU CẦU ÂM",IF(OR(D169="",E169=""),"THIẾU GIẢI TRÌNH/NGUỒN",IF(F169&lt;&gt;"Đã kiểm chứng","CHƯA KIỂM CHỨNG DỰ BÁO","ĐẠT"))))))))</f>
        <v/>
      </c>
      <c r="J169" s="100"/>
    </row>
    <row r="170" spans="1:10" ht="30" customHeight="1">
      <c r="A170" s="100"/>
      <c r="B170" s="103"/>
      <c r="C170" s="104"/>
      <c r="D170" s="100"/>
      <c r="E170" s="100"/>
      <c r="F170" s="100"/>
      <c r="G170" s="105" t="str">
        <f>IF(A170="","",IF(COUNTIFS('[565]8'!$A$3:$A$202,A170,'[565]8'!$L$3:$L$202,"Đã kiểm chứng",'[565]8'!$M$3:$M$202,"ĐẠT")&lt;&gt;1,"",IFERROR(INDEX('[565]8'!$J$3:$J$202,MATCH(A170,'[565]8'!$A$3:$A$202,0)),"")))</f>
        <v/>
      </c>
      <c r="H170" s="105" t="str">
        <f t="shared" si="2"/>
        <v/>
      </c>
      <c r="I170" s="102" t="str">
        <f>IF(A170="","",IF(OR(NOT(ISNUMBER(B170)),B170&lt;2027,B170&gt;2031,B170&lt;&gt;INT(B170)),"NĂM KHÔNG HỢP LỆ",IF(COUNTIFS($A$3:$A$1002,A170,$B$3:$B$1002,B170)&gt;1,"TRÙNG MÃ VTVL – NĂM",IF(G170="","C170 CHƯA ĐƯỢC XÁC NHẬN",IF(NOT(ISNUMBER(C170)),"THIẾU BIẾN ĐỘNG (NHẬP 0 NẾU KHÔNG ĐỔI)",IF(G170+C170&lt;0,"NHU CẦU ÂM",IF(OR(D170="",E170=""),"THIẾU GIẢI TRÌNH/NGUỒN",IF(F170&lt;&gt;"Đã kiểm chứng","CHƯA KIỂM CHỨNG DỰ BÁO","ĐẠT"))))))))</f>
        <v/>
      </c>
      <c r="J170" s="100"/>
    </row>
    <row r="171" spans="1:10" ht="30" customHeight="1">
      <c r="A171" s="100"/>
      <c r="B171" s="103"/>
      <c r="C171" s="104"/>
      <c r="D171" s="100"/>
      <c r="E171" s="100"/>
      <c r="F171" s="100"/>
      <c r="G171" s="105" t="str">
        <f>IF(A171="","",IF(COUNTIFS('[566]8'!$A$3:$A$202,A171,'[566]8'!$L$3:$L$202,"Đã kiểm chứng",'[566]8'!$M$3:$M$202,"ĐẠT")&lt;&gt;1,"",IFERROR(INDEX('[566]8'!$J$3:$J$202,MATCH(A171,'[566]8'!$A$3:$A$202,0)),"")))</f>
        <v/>
      </c>
      <c r="H171" s="105" t="str">
        <f t="shared" si="2"/>
        <v/>
      </c>
      <c r="I171" s="102" t="str">
        <f>IF(A171="","",IF(OR(NOT(ISNUMBER(B171)),B171&lt;2027,B171&gt;2031,B171&lt;&gt;INT(B171)),"NĂM KHÔNG HỢP LỆ",IF(COUNTIFS($A$3:$A$1002,A171,$B$3:$B$1002,B171)&gt;1,"TRÙNG MÃ VTVL – NĂM",IF(G171="","C171 CHƯA ĐƯỢC XÁC NHẬN",IF(NOT(ISNUMBER(C171)),"THIẾU BIẾN ĐỘNG (NHẬP 0 NẾU KHÔNG ĐỔI)",IF(G171+C171&lt;0,"NHU CẦU ÂM",IF(OR(D171="",E171=""),"THIẾU GIẢI TRÌNH/NGUỒN",IF(F171&lt;&gt;"Đã kiểm chứng","CHƯA KIỂM CHỨNG DỰ BÁO","ĐẠT"))))))))</f>
        <v/>
      </c>
      <c r="J171" s="100"/>
    </row>
    <row r="172" spans="1:10" ht="30" customHeight="1">
      <c r="A172" s="100"/>
      <c r="B172" s="103"/>
      <c r="C172" s="104"/>
      <c r="D172" s="100"/>
      <c r="E172" s="100"/>
      <c r="F172" s="100"/>
      <c r="G172" s="105" t="str">
        <f>IF(A172="","",IF(COUNTIFS('[567]8'!$A$3:$A$202,A172,'[567]8'!$L$3:$L$202,"Đã kiểm chứng",'[567]8'!$M$3:$M$202,"ĐẠT")&lt;&gt;1,"",IFERROR(INDEX('[567]8'!$J$3:$J$202,MATCH(A172,'[567]8'!$A$3:$A$202,0)),"")))</f>
        <v/>
      </c>
      <c r="H172" s="105" t="str">
        <f t="shared" si="2"/>
        <v/>
      </c>
      <c r="I172" s="102" t="str">
        <f>IF(A172="","",IF(OR(NOT(ISNUMBER(B172)),B172&lt;2027,B172&gt;2031,B172&lt;&gt;INT(B172)),"NĂM KHÔNG HỢP LỆ",IF(COUNTIFS($A$3:$A$1002,A172,$B$3:$B$1002,B172)&gt;1,"TRÙNG MÃ VTVL – NĂM",IF(G172="","C172 CHƯA ĐƯỢC XÁC NHẬN",IF(NOT(ISNUMBER(C172)),"THIẾU BIẾN ĐỘNG (NHẬP 0 NẾU KHÔNG ĐỔI)",IF(G172+C172&lt;0,"NHU CẦU ÂM",IF(OR(D172="",E172=""),"THIẾU GIẢI TRÌNH/NGUỒN",IF(F172&lt;&gt;"Đã kiểm chứng","CHƯA KIỂM CHỨNG DỰ BÁO","ĐẠT"))))))))</f>
        <v/>
      </c>
      <c r="J172" s="100"/>
    </row>
    <row r="173" spans="1:10" ht="30" customHeight="1">
      <c r="A173" s="100"/>
      <c r="B173" s="103"/>
      <c r="C173" s="104"/>
      <c r="D173" s="100"/>
      <c r="E173" s="100"/>
      <c r="F173" s="100"/>
      <c r="G173" s="105" t="str">
        <f>IF(A173="","",IF(COUNTIFS('[568]8'!$A$3:$A$202,A173,'[568]8'!$L$3:$L$202,"Đã kiểm chứng",'[568]8'!$M$3:$M$202,"ĐẠT")&lt;&gt;1,"",IFERROR(INDEX('[568]8'!$J$3:$J$202,MATCH(A173,'[568]8'!$A$3:$A$202,0)),"")))</f>
        <v/>
      </c>
      <c r="H173" s="105" t="str">
        <f t="shared" si="2"/>
        <v/>
      </c>
      <c r="I173" s="102" t="str">
        <f>IF(A173="","",IF(OR(NOT(ISNUMBER(B173)),B173&lt;2027,B173&gt;2031,B173&lt;&gt;INT(B173)),"NĂM KHÔNG HỢP LỆ",IF(COUNTIFS($A$3:$A$1002,A173,$B$3:$B$1002,B173)&gt;1,"TRÙNG MÃ VTVL – NĂM",IF(G173="","C173 CHƯA ĐƯỢC XÁC NHẬN",IF(NOT(ISNUMBER(C173)),"THIẾU BIẾN ĐỘNG (NHẬP 0 NẾU KHÔNG ĐỔI)",IF(G173+C173&lt;0,"NHU CẦU ÂM",IF(OR(D173="",E173=""),"THIẾU GIẢI TRÌNH/NGUỒN",IF(F173&lt;&gt;"Đã kiểm chứng","CHƯA KIỂM CHỨNG DỰ BÁO","ĐẠT"))))))))</f>
        <v/>
      </c>
      <c r="J173" s="100"/>
    </row>
    <row r="174" spans="1:10" ht="30" customHeight="1">
      <c r="A174" s="100"/>
      <c r="B174" s="103"/>
      <c r="C174" s="104"/>
      <c r="D174" s="100"/>
      <c r="E174" s="100"/>
      <c r="F174" s="100"/>
      <c r="G174" s="105" t="str">
        <f>IF(A174="","",IF(COUNTIFS('[569]8'!$A$3:$A$202,A174,'[569]8'!$L$3:$L$202,"Đã kiểm chứng",'[569]8'!$M$3:$M$202,"ĐẠT")&lt;&gt;1,"",IFERROR(INDEX('[569]8'!$J$3:$J$202,MATCH(A174,'[569]8'!$A$3:$A$202,0)),"")))</f>
        <v/>
      </c>
      <c r="H174" s="105" t="str">
        <f t="shared" si="2"/>
        <v/>
      </c>
      <c r="I174" s="102" t="str">
        <f>IF(A174="","",IF(OR(NOT(ISNUMBER(B174)),B174&lt;2027,B174&gt;2031,B174&lt;&gt;INT(B174)),"NĂM KHÔNG HỢP LỆ",IF(COUNTIFS($A$3:$A$1002,A174,$B$3:$B$1002,B174)&gt;1,"TRÙNG MÃ VTVL – NĂM",IF(G174="","C174 CHƯA ĐƯỢC XÁC NHẬN",IF(NOT(ISNUMBER(C174)),"THIẾU BIẾN ĐỘNG (NHẬP 0 NẾU KHÔNG ĐỔI)",IF(G174+C174&lt;0,"NHU CẦU ÂM",IF(OR(D174="",E174=""),"THIẾU GIẢI TRÌNH/NGUỒN",IF(F174&lt;&gt;"Đã kiểm chứng","CHƯA KIỂM CHỨNG DỰ BÁO","ĐẠT"))))))))</f>
        <v/>
      </c>
      <c r="J174" s="100"/>
    </row>
    <row r="175" spans="1:10" ht="30" customHeight="1">
      <c r="A175" s="100"/>
      <c r="B175" s="103"/>
      <c r="C175" s="104"/>
      <c r="D175" s="100"/>
      <c r="E175" s="100"/>
      <c r="F175" s="100"/>
      <c r="G175" s="105" t="str">
        <f>IF(A175="","",IF(COUNTIFS('[570]8'!$A$3:$A$202,A175,'[570]8'!$L$3:$L$202,"Đã kiểm chứng",'[570]8'!$M$3:$M$202,"ĐẠT")&lt;&gt;1,"",IFERROR(INDEX('[570]8'!$J$3:$J$202,MATCH(A175,'[570]8'!$A$3:$A$202,0)),"")))</f>
        <v/>
      </c>
      <c r="H175" s="105" t="str">
        <f t="shared" si="2"/>
        <v/>
      </c>
      <c r="I175" s="102" t="str">
        <f>IF(A175="","",IF(OR(NOT(ISNUMBER(B175)),B175&lt;2027,B175&gt;2031,B175&lt;&gt;INT(B175)),"NĂM KHÔNG HỢP LỆ",IF(COUNTIFS($A$3:$A$1002,A175,$B$3:$B$1002,B175)&gt;1,"TRÙNG MÃ VTVL – NĂM",IF(G175="","C175 CHƯA ĐƯỢC XÁC NHẬN",IF(NOT(ISNUMBER(C175)),"THIẾU BIẾN ĐỘNG (NHẬP 0 NẾU KHÔNG ĐỔI)",IF(G175+C175&lt;0,"NHU CẦU ÂM",IF(OR(D175="",E175=""),"THIẾU GIẢI TRÌNH/NGUỒN",IF(F175&lt;&gt;"Đã kiểm chứng","CHƯA KIỂM CHỨNG DỰ BÁO","ĐẠT"))))))))</f>
        <v/>
      </c>
      <c r="J175" s="100"/>
    </row>
    <row r="176" spans="1:10" ht="30" customHeight="1">
      <c r="A176" s="100"/>
      <c r="B176" s="103"/>
      <c r="C176" s="104"/>
      <c r="D176" s="100"/>
      <c r="E176" s="100"/>
      <c r="F176" s="100"/>
      <c r="G176" s="105" t="str">
        <f>IF(A176="","",IF(COUNTIFS('[571]8'!$A$3:$A$202,A176,'[571]8'!$L$3:$L$202,"Đã kiểm chứng",'[571]8'!$M$3:$M$202,"ĐẠT")&lt;&gt;1,"",IFERROR(INDEX('[571]8'!$J$3:$J$202,MATCH(A176,'[571]8'!$A$3:$A$202,0)),"")))</f>
        <v/>
      </c>
      <c r="H176" s="105" t="str">
        <f t="shared" si="2"/>
        <v/>
      </c>
      <c r="I176" s="102" t="str">
        <f>IF(A176="","",IF(OR(NOT(ISNUMBER(B176)),B176&lt;2027,B176&gt;2031,B176&lt;&gt;INT(B176)),"NĂM KHÔNG HỢP LỆ",IF(COUNTIFS($A$3:$A$1002,A176,$B$3:$B$1002,B176)&gt;1,"TRÙNG MÃ VTVL – NĂM",IF(G176="","C176 CHƯA ĐƯỢC XÁC NHẬN",IF(NOT(ISNUMBER(C176)),"THIẾU BIẾN ĐỘNG (NHẬP 0 NẾU KHÔNG ĐỔI)",IF(G176+C176&lt;0,"NHU CẦU ÂM",IF(OR(D176="",E176=""),"THIẾU GIẢI TRÌNH/NGUỒN",IF(F176&lt;&gt;"Đã kiểm chứng","CHƯA KIỂM CHỨNG DỰ BÁO","ĐẠT"))))))))</f>
        <v/>
      </c>
      <c r="J176" s="100"/>
    </row>
    <row r="177" spans="1:10" ht="30" customHeight="1">
      <c r="A177" s="100"/>
      <c r="B177" s="103"/>
      <c r="C177" s="104"/>
      <c r="D177" s="100"/>
      <c r="E177" s="100"/>
      <c r="F177" s="100"/>
      <c r="G177" s="105" t="str">
        <f>IF(A177="","",IF(COUNTIFS('[572]8'!$A$3:$A$202,A177,'[572]8'!$L$3:$L$202,"Đã kiểm chứng",'[572]8'!$M$3:$M$202,"ĐẠT")&lt;&gt;1,"",IFERROR(INDEX('[572]8'!$J$3:$J$202,MATCH(A177,'[572]8'!$A$3:$A$202,0)),"")))</f>
        <v/>
      </c>
      <c r="H177" s="105" t="str">
        <f t="shared" si="2"/>
        <v/>
      </c>
      <c r="I177" s="102" t="str">
        <f>IF(A177="","",IF(OR(NOT(ISNUMBER(B177)),B177&lt;2027,B177&gt;2031,B177&lt;&gt;INT(B177)),"NĂM KHÔNG HỢP LỆ",IF(COUNTIFS($A$3:$A$1002,A177,$B$3:$B$1002,B177)&gt;1,"TRÙNG MÃ VTVL – NĂM",IF(G177="","C177 CHƯA ĐƯỢC XÁC NHẬN",IF(NOT(ISNUMBER(C177)),"THIẾU BIẾN ĐỘNG (NHẬP 0 NẾU KHÔNG ĐỔI)",IF(G177+C177&lt;0,"NHU CẦU ÂM",IF(OR(D177="",E177=""),"THIẾU GIẢI TRÌNH/NGUỒN",IF(F177&lt;&gt;"Đã kiểm chứng","CHƯA KIỂM CHỨNG DỰ BÁO","ĐẠT"))))))))</f>
        <v/>
      </c>
      <c r="J177" s="100"/>
    </row>
    <row r="178" spans="1:10" ht="30" customHeight="1">
      <c r="A178" s="100"/>
      <c r="B178" s="103"/>
      <c r="C178" s="104"/>
      <c r="D178" s="100"/>
      <c r="E178" s="100"/>
      <c r="F178" s="100"/>
      <c r="G178" s="105" t="str">
        <f>IF(A178="","",IF(COUNTIFS('[573]8'!$A$3:$A$202,A178,'[573]8'!$L$3:$L$202,"Đã kiểm chứng",'[573]8'!$M$3:$M$202,"ĐẠT")&lt;&gt;1,"",IFERROR(INDEX('[573]8'!$J$3:$J$202,MATCH(A178,'[573]8'!$A$3:$A$202,0)),"")))</f>
        <v/>
      </c>
      <c r="H178" s="105" t="str">
        <f t="shared" si="2"/>
        <v/>
      </c>
      <c r="I178" s="102" t="str">
        <f>IF(A178="","",IF(OR(NOT(ISNUMBER(B178)),B178&lt;2027,B178&gt;2031,B178&lt;&gt;INT(B178)),"NĂM KHÔNG HỢP LỆ",IF(COUNTIFS($A$3:$A$1002,A178,$B$3:$B$1002,B178)&gt;1,"TRÙNG MÃ VTVL – NĂM",IF(G178="","C178 CHƯA ĐƯỢC XÁC NHẬN",IF(NOT(ISNUMBER(C178)),"THIẾU BIẾN ĐỘNG (NHẬP 0 NẾU KHÔNG ĐỔI)",IF(G178+C178&lt;0,"NHU CẦU ÂM",IF(OR(D178="",E178=""),"THIẾU GIẢI TRÌNH/NGUỒN",IF(F178&lt;&gt;"Đã kiểm chứng","CHƯA KIỂM CHỨNG DỰ BÁO","ĐẠT"))))))))</f>
        <v/>
      </c>
      <c r="J178" s="100"/>
    </row>
    <row r="179" spans="1:10" ht="30" customHeight="1">
      <c r="A179" s="100"/>
      <c r="B179" s="103"/>
      <c r="C179" s="104"/>
      <c r="D179" s="100"/>
      <c r="E179" s="100"/>
      <c r="F179" s="100"/>
      <c r="G179" s="105" t="str">
        <f>IF(A179="","",IF(COUNTIFS('[574]8'!$A$3:$A$202,A179,'[574]8'!$L$3:$L$202,"Đã kiểm chứng",'[574]8'!$M$3:$M$202,"ĐẠT")&lt;&gt;1,"",IFERROR(INDEX('[574]8'!$J$3:$J$202,MATCH(A179,'[574]8'!$A$3:$A$202,0)),"")))</f>
        <v/>
      </c>
      <c r="H179" s="105" t="str">
        <f t="shared" si="2"/>
        <v/>
      </c>
      <c r="I179" s="102" t="str">
        <f>IF(A179="","",IF(OR(NOT(ISNUMBER(B179)),B179&lt;2027,B179&gt;2031,B179&lt;&gt;INT(B179)),"NĂM KHÔNG HỢP LỆ",IF(COUNTIFS($A$3:$A$1002,A179,$B$3:$B$1002,B179)&gt;1,"TRÙNG MÃ VTVL – NĂM",IF(G179="","C179 CHƯA ĐƯỢC XÁC NHẬN",IF(NOT(ISNUMBER(C179)),"THIẾU BIẾN ĐỘNG (NHẬP 0 NẾU KHÔNG ĐỔI)",IF(G179+C179&lt;0,"NHU CẦU ÂM",IF(OR(D179="",E179=""),"THIẾU GIẢI TRÌNH/NGUỒN",IF(F179&lt;&gt;"Đã kiểm chứng","CHƯA KIỂM CHỨNG DỰ BÁO","ĐẠT"))))))))</f>
        <v/>
      </c>
      <c r="J179" s="100"/>
    </row>
    <row r="180" spans="1:10" ht="30" customHeight="1">
      <c r="A180" s="100"/>
      <c r="B180" s="103"/>
      <c r="C180" s="104"/>
      <c r="D180" s="100"/>
      <c r="E180" s="100"/>
      <c r="F180" s="100"/>
      <c r="G180" s="105" t="str">
        <f>IF(A180="","",IF(COUNTIFS('[575]8'!$A$3:$A$202,A180,'[575]8'!$L$3:$L$202,"Đã kiểm chứng",'[575]8'!$M$3:$M$202,"ĐẠT")&lt;&gt;1,"",IFERROR(INDEX('[575]8'!$J$3:$J$202,MATCH(A180,'[575]8'!$A$3:$A$202,0)),"")))</f>
        <v/>
      </c>
      <c r="H180" s="105" t="str">
        <f t="shared" si="2"/>
        <v/>
      </c>
      <c r="I180" s="102" t="str">
        <f>IF(A180="","",IF(OR(NOT(ISNUMBER(B180)),B180&lt;2027,B180&gt;2031,B180&lt;&gt;INT(B180)),"NĂM KHÔNG HỢP LỆ",IF(COUNTIFS($A$3:$A$1002,A180,$B$3:$B$1002,B180)&gt;1,"TRÙNG MÃ VTVL – NĂM",IF(G180="","C180 CHƯA ĐƯỢC XÁC NHẬN",IF(NOT(ISNUMBER(C180)),"THIẾU BIẾN ĐỘNG (NHẬP 0 NẾU KHÔNG ĐỔI)",IF(G180+C180&lt;0,"NHU CẦU ÂM",IF(OR(D180="",E180=""),"THIẾU GIẢI TRÌNH/NGUỒN",IF(F180&lt;&gt;"Đã kiểm chứng","CHƯA KIỂM CHỨNG DỰ BÁO","ĐẠT"))))))))</f>
        <v/>
      </c>
      <c r="J180" s="100"/>
    </row>
    <row r="181" spans="1:10" ht="30" customHeight="1">
      <c r="A181" s="100"/>
      <c r="B181" s="103"/>
      <c r="C181" s="104"/>
      <c r="D181" s="100"/>
      <c r="E181" s="100"/>
      <c r="F181" s="100"/>
      <c r="G181" s="105" t="str">
        <f>IF(A181="","",IF(COUNTIFS('[576]8'!$A$3:$A$202,A181,'[576]8'!$L$3:$L$202,"Đã kiểm chứng",'[576]8'!$M$3:$M$202,"ĐẠT")&lt;&gt;1,"",IFERROR(INDEX('[576]8'!$J$3:$J$202,MATCH(A181,'[576]8'!$A$3:$A$202,0)),"")))</f>
        <v/>
      </c>
      <c r="H181" s="105" t="str">
        <f t="shared" si="2"/>
        <v/>
      </c>
      <c r="I181" s="102" t="str">
        <f>IF(A181="","",IF(OR(NOT(ISNUMBER(B181)),B181&lt;2027,B181&gt;2031,B181&lt;&gt;INT(B181)),"NĂM KHÔNG HỢP LỆ",IF(COUNTIFS($A$3:$A$1002,A181,$B$3:$B$1002,B181)&gt;1,"TRÙNG MÃ VTVL – NĂM",IF(G181="","C181 CHƯA ĐƯỢC XÁC NHẬN",IF(NOT(ISNUMBER(C181)),"THIẾU BIẾN ĐỘNG (NHẬP 0 NẾU KHÔNG ĐỔI)",IF(G181+C181&lt;0,"NHU CẦU ÂM",IF(OR(D181="",E181=""),"THIẾU GIẢI TRÌNH/NGUỒN",IF(F181&lt;&gt;"Đã kiểm chứng","CHƯA KIỂM CHỨNG DỰ BÁO","ĐẠT"))))))))</f>
        <v/>
      </c>
      <c r="J181" s="100"/>
    </row>
    <row r="182" spans="1:10" ht="30" customHeight="1">
      <c r="A182" s="100"/>
      <c r="B182" s="103"/>
      <c r="C182" s="104"/>
      <c r="D182" s="100"/>
      <c r="E182" s="100"/>
      <c r="F182" s="100"/>
      <c r="G182" s="105" t="str">
        <f>IF(A182="","",IF(COUNTIFS('[577]8'!$A$3:$A$202,A182,'[577]8'!$L$3:$L$202,"Đã kiểm chứng",'[577]8'!$M$3:$M$202,"ĐẠT")&lt;&gt;1,"",IFERROR(INDEX('[577]8'!$J$3:$J$202,MATCH(A182,'[577]8'!$A$3:$A$202,0)),"")))</f>
        <v/>
      </c>
      <c r="H182" s="105" t="str">
        <f t="shared" si="2"/>
        <v/>
      </c>
      <c r="I182" s="102" t="str">
        <f>IF(A182="","",IF(OR(NOT(ISNUMBER(B182)),B182&lt;2027,B182&gt;2031,B182&lt;&gt;INT(B182)),"NĂM KHÔNG HỢP LỆ",IF(COUNTIFS($A$3:$A$1002,A182,$B$3:$B$1002,B182)&gt;1,"TRÙNG MÃ VTVL – NĂM",IF(G182="","C182 CHƯA ĐƯỢC XÁC NHẬN",IF(NOT(ISNUMBER(C182)),"THIẾU BIẾN ĐỘNG (NHẬP 0 NẾU KHÔNG ĐỔI)",IF(G182+C182&lt;0,"NHU CẦU ÂM",IF(OR(D182="",E182=""),"THIẾU GIẢI TRÌNH/NGUỒN",IF(F182&lt;&gt;"Đã kiểm chứng","CHƯA KIỂM CHỨNG DỰ BÁO","ĐẠT"))))))))</f>
        <v/>
      </c>
      <c r="J182" s="100"/>
    </row>
    <row r="183" spans="1:10" ht="30" customHeight="1">
      <c r="A183" s="100"/>
      <c r="B183" s="103"/>
      <c r="C183" s="104"/>
      <c r="D183" s="100"/>
      <c r="E183" s="100"/>
      <c r="F183" s="100"/>
      <c r="G183" s="105" t="str">
        <f>IF(A183="","",IF(COUNTIFS('[578]8'!$A$3:$A$202,A183,'[578]8'!$L$3:$L$202,"Đã kiểm chứng",'[578]8'!$M$3:$M$202,"ĐẠT")&lt;&gt;1,"",IFERROR(INDEX('[578]8'!$J$3:$J$202,MATCH(A183,'[578]8'!$A$3:$A$202,0)),"")))</f>
        <v/>
      </c>
      <c r="H183" s="105" t="str">
        <f t="shared" si="2"/>
        <v/>
      </c>
      <c r="I183" s="102" t="str">
        <f>IF(A183="","",IF(OR(NOT(ISNUMBER(B183)),B183&lt;2027,B183&gt;2031,B183&lt;&gt;INT(B183)),"NĂM KHÔNG HỢP LỆ",IF(COUNTIFS($A$3:$A$1002,A183,$B$3:$B$1002,B183)&gt;1,"TRÙNG MÃ VTVL – NĂM",IF(G183="","C183 CHƯA ĐƯỢC XÁC NHẬN",IF(NOT(ISNUMBER(C183)),"THIẾU BIẾN ĐỘNG (NHẬP 0 NẾU KHÔNG ĐỔI)",IF(G183+C183&lt;0,"NHU CẦU ÂM",IF(OR(D183="",E183=""),"THIẾU GIẢI TRÌNH/NGUỒN",IF(F183&lt;&gt;"Đã kiểm chứng","CHƯA KIỂM CHỨNG DỰ BÁO","ĐẠT"))))))))</f>
        <v/>
      </c>
      <c r="J183" s="100"/>
    </row>
    <row r="184" spans="1:10" ht="30" customHeight="1">
      <c r="A184" s="100"/>
      <c r="B184" s="103"/>
      <c r="C184" s="104"/>
      <c r="D184" s="100"/>
      <c r="E184" s="100"/>
      <c r="F184" s="100"/>
      <c r="G184" s="105" t="str">
        <f>IF(A184="","",IF(COUNTIFS('[579]8'!$A$3:$A$202,A184,'[579]8'!$L$3:$L$202,"Đã kiểm chứng",'[579]8'!$M$3:$M$202,"ĐẠT")&lt;&gt;1,"",IFERROR(INDEX('[579]8'!$J$3:$J$202,MATCH(A184,'[579]8'!$A$3:$A$202,0)),"")))</f>
        <v/>
      </c>
      <c r="H184" s="105" t="str">
        <f t="shared" si="2"/>
        <v/>
      </c>
      <c r="I184" s="102" t="str">
        <f>IF(A184="","",IF(OR(NOT(ISNUMBER(B184)),B184&lt;2027,B184&gt;2031,B184&lt;&gt;INT(B184)),"NĂM KHÔNG HỢP LỆ",IF(COUNTIFS($A$3:$A$1002,A184,$B$3:$B$1002,B184)&gt;1,"TRÙNG MÃ VTVL – NĂM",IF(G184="","C184 CHƯA ĐƯỢC XÁC NHẬN",IF(NOT(ISNUMBER(C184)),"THIẾU BIẾN ĐỘNG (NHẬP 0 NẾU KHÔNG ĐỔI)",IF(G184+C184&lt;0,"NHU CẦU ÂM",IF(OR(D184="",E184=""),"THIẾU GIẢI TRÌNH/NGUỒN",IF(F184&lt;&gt;"Đã kiểm chứng","CHƯA KIỂM CHỨNG DỰ BÁO","ĐẠT"))))))))</f>
        <v/>
      </c>
      <c r="J184" s="100"/>
    </row>
    <row r="185" spans="1:10" ht="30" customHeight="1">
      <c r="A185" s="100"/>
      <c r="B185" s="103"/>
      <c r="C185" s="104"/>
      <c r="D185" s="100"/>
      <c r="E185" s="100"/>
      <c r="F185" s="100"/>
      <c r="G185" s="105" t="str">
        <f>IF(A185="","",IF(COUNTIFS('[580]8'!$A$3:$A$202,A185,'[580]8'!$L$3:$L$202,"Đã kiểm chứng",'[580]8'!$M$3:$M$202,"ĐẠT")&lt;&gt;1,"",IFERROR(INDEX('[580]8'!$J$3:$J$202,MATCH(A185,'[580]8'!$A$3:$A$202,0)),"")))</f>
        <v/>
      </c>
      <c r="H185" s="105" t="str">
        <f t="shared" si="2"/>
        <v/>
      </c>
      <c r="I185" s="102" t="str">
        <f>IF(A185="","",IF(OR(NOT(ISNUMBER(B185)),B185&lt;2027,B185&gt;2031,B185&lt;&gt;INT(B185)),"NĂM KHÔNG HỢP LỆ",IF(COUNTIFS($A$3:$A$1002,A185,$B$3:$B$1002,B185)&gt;1,"TRÙNG MÃ VTVL – NĂM",IF(G185="","C185 CHƯA ĐƯỢC XÁC NHẬN",IF(NOT(ISNUMBER(C185)),"THIẾU BIẾN ĐỘNG (NHẬP 0 NẾU KHÔNG ĐỔI)",IF(G185+C185&lt;0,"NHU CẦU ÂM",IF(OR(D185="",E185=""),"THIẾU GIẢI TRÌNH/NGUỒN",IF(F185&lt;&gt;"Đã kiểm chứng","CHƯA KIỂM CHỨNG DỰ BÁO","ĐẠT"))))))))</f>
        <v/>
      </c>
      <c r="J185" s="100"/>
    </row>
    <row r="186" spans="1:10" ht="30" customHeight="1">
      <c r="A186" s="100"/>
      <c r="B186" s="103"/>
      <c r="C186" s="104"/>
      <c r="D186" s="100"/>
      <c r="E186" s="100"/>
      <c r="F186" s="100"/>
      <c r="G186" s="105" t="str">
        <f>IF(A186="","",IF(COUNTIFS('[581]8'!$A$3:$A$202,A186,'[581]8'!$L$3:$L$202,"Đã kiểm chứng",'[581]8'!$M$3:$M$202,"ĐẠT")&lt;&gt;1,"",IFERROR(INDEX('[581]8'!$J$3:$J$202,MATCH(A186,'[581]8'!$A$3:$A$202,0)),"")))</f>
        <v/>
      </c>
      <c r="H186" s="105" t="str">
        <f t="shared" si="2"/>
        <v/>
      </c>
      <c r="I186" s="102" t="str">
        <f>IF(A186="","",IF(OR(NOT(ISNUMBER(B186)),B186&lt;2027,B186&gt;2031,B186&lt;&gt;INT(B186)),"NĂM KHÔNG HỢP LỆ",IF(COUNTIFS($A$3:$A$1002,A186,$B$3:$B$1002,B186)&gt;1,"TRÙNG MÃ VTVL – NĂM",IF(G186="","C186 CHƯA ĐƯỢC XÁC NHẬN",IF(NOT(ISNUMBER(C186)),"THIẾU BIẾN ĐỘNG (NHẬP 0 NẾU KHÔNG ĐỔI)",IF(G186+C186&lt;0,"NHU CẦU ÂM",IF(OR(D186="",E186=""),"THIẾU GIẢI TRÌNH/NGUỒN",IF(F186&lt;&gt;"Đã kiểm chứng","CHƯA KIỂM CHỨNG DỰ BÁO","ĐẠT"))))))))</f>
        <v/>
      </c>
      <c r="J186" s="100"/>
    </row>
    <row r="187" spans="1:10" ht="30" customHeight="1">
      <c r="A187" s="100"/>
      <c r="B187" s="103"/>
      <c r="C187" s="104"/>
      <c r="D187" s="100"/>
      <c r="E187" s="100"/>
      <c r="F187" s="100"/>
      <c r="G187" s="105" t="str">
        <f>IF(A187="","",IF(COUNTIFS('[582]8'!$A$3:$A$202,A187,'[582]8'!$L$3:$L$202,"Đã kiểm chứng",'[582]8'!$M$3:$M$202,"ĐẠT")&lt;&gt;1,"",IFERROR(INDEX('[582]8'!$J$3:$J$202,MATCH(A187,'[582]8'!$A$3:$A$202,0)),"")))</f>
        <v/>
      </c>
      <c r="H187" s="105" t="str">
        <f t="shared" si="2"/>
        <v/>
      </c>
      <c r="I187" s="102" t="str">
        <f>IF(A187="","",IF(OR(NOT(ISNUMBER(B187)),B187&lt;2027,B187&gt;2031,B187&lt;&gt;INT(B187)),"NĂM KHÔNG HỢP LỆ",IF(COUNTIFS($A$3:$A$1002,A187,$B$3:$B$1002,B187)&gt;1,"TRÙNG MÃ VTVL – NĂM",IF(G187="","C187 CHƯA ĐƯỢC XÁC NHẬN",IF(NOT(ISNUMBER(C187)),"THIẾU BIẾN ĐỘNG (NHẬP 0 NẾU KHÔNG ĐỔI)",IF(G187+C187&lt;0,"NHU CẦU ÂM",IF(OR(D187="",E187=""),"THIẾU GIẢI TRÌNH/NGUỒN",IF(F187&lt;&gt;"Đã kiểm chứng","CHƯA KIỂM CHỨNG DỰ BÁO","ĐẠT"))))))))</f>
        <v/>
      </c>
      <c r="J187" s="100"/>
    </row>
    <row r="188" spans="1:10" ht="30" customHeight="1">
      <c r="A188" s="100"/>
      <c r="B188" s="103"/>
      <c r="C188" s="104"/>
      <c r="D188" s="100"/>
      <c r="E188" s="100"/>
      <c r="F188" s="100"/>
      <c r="G188" s="105" t="str">
        <f>IF(A188="","",IF(COUNTIFS('[583]8'!$A$3:$A$202,A188,'[583]8'!$L$3:$L$202,"Đã kiểm chứng",'[583]8'!$M$3:$M$202,"ĐẠT")&lt;&gt;1,"",IFERROR(INDEX('[583]8'!$J$3:$J$202,MATCH(A188,'[583]8'!$A$3:$A$202,0)),"")))</f>
        <v/>
      </c>
      <c r="H188" s="105" t="str">
        <f t="shared" si="2"/>
        <v/>
      </c>
      <c r="I188" s="102" t="str">
        <f>IF(A188="","",IF(OR(NOT(ISNUMBER(B188)),B188&lt;2027,B188&gt;2031,B188&lt;&gt;INT(B188)),"NĂM KHÔNG HỢP LỆ",IF(COUNTIFS($A$3:$A$1002,A188,$B$3:$B$1002,B188)&gt;1,"TRÙNG MÃ VTVL – NĂM",IF(G188="","C188 CHƯA ĐƯỢC XÁC NHẬN",IF(NOT(ISNUMBER(C188)),"THIẾU BIẾN ĐỘNG (NHẬP 0 NẾU KHÔNG ĐỔI)",IF(G188+C188&lt;0,"NHU CẦU ÂM",IF(OR(D188="",E188=""),"THIẾU GIẢI TRÌNH/NGUỒN",IF(F188&lt;&gt;"Đã kiểm chứng","CHƯA KIỂM CHỨNG DỰ BÁO","ĐẠT"))))))))</f>
        <v/>
      </c>
      <c r="J188" s="100"/>
    </row>
    <row r="189" spans="1:10" ht="30" customHeight="1">
      <c r="A189" s="100"/>
      <c r="B189" s="103"/>
      <c r="C189" s="104"/>
      <c r="D189" s="100"/>
      <c r="E189" s="100"/>
      <c r="F189" s="100"/>
      <c r="G189" s="105" t="str">
        <f>IF(A189="","",IF(COUNTIFS('[584]8'!$A$3:$A$202,A189,'[584]8'!$L$3:$L$202,"Đã kiểm chứng",'[584]8'!$M$3:$M$202,"ĐẠT")&lt;&gt;1,"",IFERROR(INDEX('[584]8'!$J$3:$J$202,MATCH(A189,'[584]8'!$A$3:$A$202,0)),"")))</f>
        <v/>
      </c>
      <c r="H189" s="105" t="str">
        <f t="shared" si="2"/>
        <v/>
      </c>
      <c r="I189" s="102" t="str">
        <f>IF(A189="","",IF(OR(NOT(ISNUMBER(B189)),B189&lt;2027,B189&gt;2031,B189&lt;&gt;INT(B189)),"NĂM KHÔNG HỢP LỆ",IF(COUNTIFS($A$3:$A$1002,A189,$B$3:$B$1002,B189)&gt;1,"TRÙNG MÃ VTVL – NĂM",IF(G189="","C189 CHƯA ĐƯỢC XÁC NHẬN",IF(NOT(ISNUMBER(C189)),"THIẾU BIẾN ĐỘNG (NHẬP 0 NẾU KHÔNG ĐỔI)",IF(G189+C189&lt;0,"NHU CẦU ÂM",IF(OR(D189="",E189=""),"THIẾU GIẢI TRÌNH/NGUỒN",IF(F189&lt;&gt;"Đã kiểm chứng","CHƯA KIỂM CHỨNG DỰ BÁO","ĐẠT"))))))))</f>
        <v/>
      </c>
      <c r="J189" s="100"/>
    </row>
    <row r="190" spans="1:10" ht="30" customHeight="1">
      <c r="A190" s="100"/>
      <c r="B190" s="103"/>
      <c r="C190" s="104"/>
      <c r="D190" s="100"/>
      <c r="E190" s="100"/>
      <c r="F190" s="100"/>
      <c r="G190" s="105" t="str">
        <f>IF(A190="","",IF(COUNTIFS('[585]8'!$A$3:$A$202,A190,'[585]8'!$L$3:$L$202,"Đã kiểm chứng",'[585]8'!$M$3:$M$202,"ĐẠT")&lt;&gt;1,"",IFERROR(INDEX('[585]8'!$J$3:$J$202,MATCH(A190,'[585]8'!$A$3:$A$202,0)),"")))</f>
        <v/>
      </c>
      <c r="H190" s="105" t="str">
        <f t="shared" si="2"/>
        <v/>
      </c>
      <c r="I190" s="102" t="str">
        <f>IF(A190="","",IF(OR(NOT(ISNUMBER(B190)),B190&lt;2027,B190&gt;2031,B190&lt;&gt;INT(B190)),"NĂM KHÔNG HỢP LỆ",IF(COUNTIFS($A$3:$A$1002,A190,$B$3:$B$1002,B190)&gt;1,"TRÙNG MÃ VTVL – NĂM",IF(G190="","C190 CHƯA ĐƯỢC XÁC NHẬN",IF(NOT(ISNUMBER(C190)),"THIẾU BIẾN ĐỘNG (NHẬP 0 NẾU KHÔNG ĐỔI)",IF(G190+C190&lt;0,"NHU CẦU ÂM",IF(OR(D190="",E190=""),"THIẾU GIẢI TRÌNH/NGUỒN",IF(F190&lt;&gt;"Đã kiểm chứng","CHƯA KIỂM CHỨNG DỰ BÁO","ĐẠT"))))))))</f>
        <v/>
      </c>
      <c r="J190" s="100"/>
    </row>
    <row r="191" spans="1:10" ht="30" customHeight="1">
      <c r="A191" s="100"/>
      <c r="B191" s="103"/>
      <c r="C191" s="104"/>
      <c r="D191" s="100"/>
      <c r="E191" s="100"/>
      <c r="F191" s="100"/>
      <c r="G191" s="105" t="str">
        <f>IF(A191="","",IF(COUNTIFS('[586]8'!$A$3:$A$202,A191,'[586]8'!$L$3:$L$202,"Đã kiểm chứng",'[586]8'!$M$3:$M$202,"ĐẠT")&lt;&gt;1,"",IFERROR(INDEX('[586]8'!$J$3:$J$202,MATCH(A191,'[586]8'!$A$3:$A$202,0)),"")))</f>
        <v/>
      </c>
      <c r="H191" s="105" t="str">
        <f t="shared" si="2"/>
        <v/>
      </c>
      <c r="I191" s="102" t="str">
        <f>IF(A191="","",IF(OR(NOT(ISNUMBER(B191)),B191&lt;2027,B191&gt;2031,B191&lt;&gt;INT(B191)),"NĂM KHÔNG HỢP LỆ",IF(COUNTIFS($A$3:$A$1002,A191,$B$3:$B$1002,B191)&gt;1,"TRÙNG MÃ VTVL – NĂM",IF(G191="","C191 CHƯA ĐƯỢC XÁC NHẬN",IF(NOT(ISNUMBER(C191)),"THIẾU BIẾN ĐỘNG (NHẬP 0 NẾU KHÔNG ĐỔI)",IF(G191+C191&lt;0,"NHU CẦU ÂM",IF(OR(D191="",E191=""),"THIẾU GIẢI TRÌNH/NGUỒN",IF(F191&lt;&gt;"Đã kiểm chứng","CHƯA KIỂM CHỨNG DỰ BÁO","ĐẠT"))))))))</f>
        <v/>
      </c>
      <c r="J191" s="100"/>
    </row>
    <row r="192" spans="1:10" ht="30" customHeight="1">
      <c r="A192" s="100"/>
      <c r="B192" s="103"/>
      <c r="C192" s="104"/>
      <c r="D192" s="100"/>
      <c r="E192" s="100"/>
      <c r="F192" s="100"/>
      <c r="G192" s="105" t="str">
        <f>IF(A192="","",IF(COUNTIFS('[587]8'!$A$3:$A$202,A192,'[587]8'!$L$3:$L$202,"Đã kiểm chứng",'[587]8'!$M$3:$M$202,"ĐẠT")&lt;&gt;1,"",IFERROR(INDEX('[587]8'!$J$3:$J$202,MATCH(A192,'[587]8'!$A$3:$A$202,0)),"")))</f>
        <v/>
      </c>
      <c r="H192" s="105" t="str">
        <f t="shared" si="2"/>
        <v/>
      </c>
      <c r="I192" s="102" t="str">
        <f>IF(A192="","",IF(OR(NOT(ISNUMBER(B192)),B192&lt;2027,B192&gt;2031,B192&lt;&gt;INT(B192)),"NĂM KHÔNG HỢP LỆ",IF(COUNTIFS($A$3:$A$1002,A192,$B$3:$B$1002,B192)&gt;1,"TRÙNG MÃ VTVL – NĂM",IF(G192="","C192 CHƯA ĐƯỢC XÁC NHẬN",IF(NOT(ISNUMBER(C192)),"THIẾU BIẾN ĐỘNG (NHẬP 0 NẾU KHÔNG ĐỔI)",IF(G192+C192&lt;0,"NHU CẦU ÂM",IF(OR(D192="",E192=""),"THIẾU GIẢI TRÌNH/NGUỒN",IF(F192&lt;&gt;"Đã kiểm chứng","CHƯA KIỂM CHỨNG DỰ BÁO","ĐẠT"))))))))</f>
        <v/>
      </c>
      <c r="J192" s="100"/>
    </row>
    <row r="193" spans="1:10" ht="30" customHeight="1">
      <c r="A193" s="100"/>
      <c r="B193" s="103"/>
      <c r="C193" s="104"/>
      <c r="D193" s="100"/>
      <c r="E193" s="100"/>
      <c r="F193" s="100"/>
      <c r="G193" s="105" t="str">
        <f>IF(A193="","",IF(COUNTIFS('[588]8'!$A$3:$A$202,A193,'[588]8'!$L$3:$L$202,"Đã kiểm chứng",'[588]8'!$M$3:$M$202,"ĐẠT")&lt;&gt;1,"",IFERROR(INDEX('[588]8'!$J$3:$J$202,MATCH(A193,'[588]8'!$A$3:$A$202,0)),"")))</f>
        <v/>
      </c>
      <c r="H193" s="105" t="str">
        <f t="shared" si="2"/>
        <v/>
      </c>
      <c r="I193" s="102" t="str">
        <f>IF(A193="","",IF(OR(NOT(ISNUMBER(B193)),B193&lt;2027,B193&gt;2031,B193&lt;&gt;INT(B193)),"NĂM KHÔNG HỢP LỆ",IF(COUNTIFS($A$3:$A$1002,A193,$B$3:$B$1002,B193)&gt;1,"TRÙNG MÃ VTVL – NĂM",IF(G193="","C193 CHƯA ĐƯỢC XÁC NHẬN",IF(NOT(ISNUMBER(C193)),"THIẾU BIẾN ĐỘNG (NHẬP 0 NẾU KHÔNG ĐỔI)",IF(G193+C193&lt;0,"NHU CẦU ÂM",IF(OR(D193="",E193=""),"THIẾU GIẢI TRÌNH/NGUỒN",IF(F193&lt;&gt;"Đã kiểm chứng","CHƯA KIỂM CHỨNG DỰ BÁO","ĐẠT"))))))))</f>
        <v/>
      </c>
      <c r="J193" s="100"/>
    </row>
    <row r="194" spans="1:10" ht="30" customHeight="1">
      <c r="A194" s="100"/>
      <c r="B194" s="103"/>
      <c r="C194" s="104"/>
      <c r="D194" s="100"/>
      <c r="E194" s="100"/>
      <c r="F194" s="100"/>
      <c r="G194" s="105" t="str">
        <f>IF(A194="","",IF(COUNTIFS('[589]8'!$A$3:$A$202,A194,'[589]8'!$L$3:$L$202,"Đã kiểm chứng",'[589]8'!$M$3:$M$202,"ĐẠT")&lt;&gt;1,"",IFERROR(INDEX('[589]8'!$J$3:$J$202,MATCH(A194,'[589]8'!$A$3:$A$202,0)),"")))</f>
        <v/>
      </c>
      <c r="H194" s="105" t="str">
        <f t="shared" si="2"/>
        <v/>
      </c>
      <c r="I194" s="102" t="str">
        <f>IF(A194="","",IF(OR(NOT(ISNUMBER(B194)),B194&lt;2027,B194&gt;2031,B194&lt;&gt;INT(B194)),"NĂM KHÔNG HỢP LỆ",IF(COUNTIFS($A$3:$A$1002,A194,$B$3:$B$1002,B194)&gt;1,"TRÙNG MÃ VTVL – NĂM",IF(G194="","C194 CHƯA ĐƯỢC XÁC NHẬN",IF(NOT(ISNUMBER(C194)),"THIẾU BIẾN ĐỘNG (NHẬP 0 NẾU KHÔNG ĐỔI)",IF(G194+C194&lt;0,"NHU CẦU ÂM",IF(OR(D194="",E194=""),"THIẾU GIẢI TRÌNH/NGUỒN",IF(F194&lt;&gt;"Đã kiểm chứng","CHƯA KIỂM CHỨNG DỰ BÁO","ĐẠT"))))))))</f>
        <v/>
      </c>
      <c r="J194" s="100"/>
    </row>
    <row r="195" spans="1:10" ht="30" customHeight="1">
      <c r="A195" s="100"/>
      <c r="B195" s="103"/>
      <c r="C195" s="104"/>
      <c r="D195" s="100"/>
      <c r="E195" s="100"/>
      <c r="F195" s="100"/>
      <c r="G195" s="105" t="str">
        <f>IF(A195="","",IF(COUNTIFS('[590]8'!$A$3:$A$202,A195,'[590]8'!$L$3:$L$202,"Đã kiểm chứng",'[590]8'!$M$3:$M$202,"ĐẠT")&lt;&gt;1,"",IFERROR(INDEX('[590]8'!$J$3:$J$202,MATCH(A195,'[590]8'!$A$3:$A$202,0)),"")))</f>
        <v/>
      </c>
      <c r="H195" s="105" t="str">
        <f t="shared" ref="H195:H258" si="3">IF(I195="ĐẠT",G195+C195,"")</f>
        <v/>
      </c>
      <c r="I195" s="102" t="str">
        <f>IF(A195="","",IF(OR(NOT(ISNUMBER(B195)),B195&lt;2027,B195&gt;2031,B195&lt;&gt;INT(B195)),"NĂM KHÔNG HỢP LỆ",IF(COUNTIFS($A$3:$A$1002,A195,$B$3:$B$1002,B195)&gt;1,"TRÙNG MÃ VTVL – NĂM",IF(G195="","C195 CHƯA ĐƯỢC XÁC NHẬN",IF(NOT(ISNUMBER(C195)),"THIẾU BIẾN ĐỘNG (NHẬP 0 NẾU KHÔNG ĐỔI)",IF(G195+C195&lt;0,"NHU CẦU ÂM",IF(OR(D195="",E195=""),"THIẾU GIẢI TRÌNH/NGUỒN",IF(F195&lt;&gt;"Đã kiểm chứng","CHƯA KIỂM CHỨNG DỰ BÁO","ĐẠT"))))))))</f>
        <v/>
      </c>
      <c r="J195" s="100"/>
    </row>
    <row r="196" spans="1:10" ht="30" customHeight="1">
      <c r="A196" s="100"/>
      <c r="B196" s="103"/>
      <c r="C196" s="104"/>
      <c r="D196" s="100"/>
      <c r="E196" s="100"/>
      <c r="F196" s="100"/>
      <c r="G196" s="105" t="str">
        <f>IF(A196="","",IF(COUNTIFS('[591]8'!$A$3:$A$202,A196,'[591]8'!$L$3:$L$202,"Đã kiểm chứng",'[591]8'!$M$3:$M$202,"ĐẠT")&lt;&gt;1,"",IFERROR(INDEX('[591]8'!$J$3:$J$202,MATCH(A196,'[591]8'!$A$3:$A$202,0)),"")))</f>
        <v/>
      </c>
      <c r="H196" s="105" t="str">
        <f t="shared" si="3"/>
        <v/>
      </c>
      <c r="I196" s="102" t="str">
        <f>IF(A196="","",IF(OR(NOT(ISNUMBER(B196)),B196&lt;2027,B196&gt;2031,B196&lt;&gt;INT(B196)),"NĂM KHÔNG HỢP LỆ",IF(COUNTIFS($A$3:$A$1002,A196,$B$3:$B$1002,B196)&gt;1,"TRÙNG MÃ VTVL – NĂM",IF(G196="","C196 CHƯA ĐƯỢC XÁC NHẬN",IF(NOT(ISNUMBER(C196)),"THIẾU BIẾN ĐỘNG (NHẬP 0 NẾU KHÔNG ĐỔI)",IF(G196+C196&lt;0,"NHU CẦU ÂM",IF(OR(D196="",E196=""),"THIẾU GIẢI TRÌNH/NGUỒN",IF(F196&lt;&gt;"Đã kiểm chứng","CHƯA KIỂM CHỨNG DỰ BÁO","ĐẠT"))))))))</f>
        <v/>
      </c>
      <c r="J196" s="100"/>
    </row>
    <row r="197" spans="1:10" ht="30" customHeight="1">
      <c r="A197" s="100"/>
      <c r="B197" s="103"/>
      <c r="C197" s="104"/>
      <c r="D197" s="100"/>
      <c r="E197" s="100"/>
      <c r="F197" s="100"/>
      <c r="G197" s="105" t="str">
        <f>IF(A197="","",IF(COUNTIFS('[592]8'!$A$3:$A$202,A197,'[592]8'!$L$3:$L$202,"Đã kiểm chứng",'[592]8'!$M$3:$M$202,"ĐẠT")&lt;&gt;1,"",IFERROR(INDEX('[592]8'!$J$3:$J$202,MATCH(A197,'[592]8'!$A$3:$A$202,0)),"")))</f>
        <v/>
      </c>
      <c r="H197" s="105" t="str">
        <f t="shared" si="3"/>
        <v/>
      </c>
      <c r="I197" s="102" t="str">
        <f>IF(A197="","",IF(OR(NOT(ISNUMBER(B197)),B197&lt;2027,B197&gt;2031,B197&lt;&gt;INT(B197)),"NĂM KHÔNG HỢP LỆ",IF(COUNTIFS($A$3:$A$1002,A197,$B$3:$B$1002,B197)&gt;1,"TRÙNG MÃ VTVL – NĂM",IF(G197="","C197 CHƯA ĐƯỢC XÁC NHẬN",IF(NOT(ISNUMBER(C197)),"THIẾU BIẾN ĐỘNG (NHẬP 0 NẾU KHÔNG ĐỔI)",IF(G197+C197&lt;0,"NHU CẦU ÂM",IF(OR(D197="",E197=""),"THIẾU GIẢI TRÌNH/NGUỒN",IF(F197&lt;&gt;"Đã kiểm chứng","CHƯA KIỂM CHỨNG DỰ BÁO","ĐẠT"))))))))</f>
        <v/>
      </c>
      <c r="J197" s="100"/>
    </row>
    <row r="198" spans="1:10" ht="30" customHeight="1">
      <c r="A198" s="100"/>
      <c r="B198" s="103"/>
      <c r="C198" s="104"/>
      <c r="D198" s="100"/>
      <c r="E198" s="100"/>
      <c r="F198" s="100"/>
      <c r="G198" s="105" t="str">
        <f>IF(A198="","",IF(COUNTIFS('[593]8'!$A$3:$A$202,A198,'[593]8'!$L$3:$L$202,"Đã kiểm chứng",'[593]8'!$M$3:$M$202,"ĐẠT")&lt;&gt;1,"",IFERROR(INDEX('[593]8'!$J$3:$J$202,MATCH(A198,'[593]8'!$A$3:$A$202,0)),"")))</f>
        <v/>
      </c>
      <c r="H198" s="105" t="str">
        <f t="shared" si="3"/>
        <v/>
      </c>
      <c r="I198" s="102" t="str">
        <f>IF(A198="","",IF(OR(NOT(ISNUMBER(B198)),B198&lt;2027,B198&gt;2031,B198&lt;&gt;INT(B198)),"NĂM KHÔNG HỢP LỆ",IF(COUNTIFS($A$3:$A$1002,A198,$B$3:$B$1002,B198)&gt;1,"TRÙNG MÃ VTVL – NĂM",IF(G198="","C198 CHƯA ĐƯỢC XÁC NHẬN",IF(NOT(ISNUMBER(C198)),"THIẾU BIẾN ĐỘNG (NHẬP 0 NẾU KHÔNG ĐỔI)",IF(G198+C198&lt;0,"NHU CẦU ÂM",IF(OR(D198="",E198=""),"THIẾU GIẢI TRÌNH/NGUỒN",IF(F198&lt;&gt;"Đã kiểm chứng","CHƯA KIỂM CHỨNG DỰ BÁO","ĐẠT"))))))))</f>
        <v/>
      </c>
      <c r="J198" s="100"/>
    </row>
    <row r="199" spans="1:10" ht="30" customHeight="1">
      <c r="A199" s="100"/>
      <c r="B199" s="103"/>
      <c r="C199" s="104"/>
      <c r="D199" s="100"/>
      <c r="E199" s="100"/>
      <c r="F199" s="100"/>
      <c r="G199" s="105" t="str">
        <f>IF(A199="","",IF(COUNTIFS('[594]8'!$A$3:$A$202,A199,'[594]8'!$L$3:$L$202,"Đã kiểm chứng",'[594]8'!$M$3:$M$202,"ĐẠT")&lt;&gt;1,"",IFERROR(INDEX('[594]8'!$J$3:$J$202,MATCH(A199,'[594]8'!$A$3:$A$202,0)),"")))</f>
        <v/>
      </c>
      <c r="H199" s="105" t="str">
        <f t="shared" si="3"/>
        <v/>
      </c>
      <c r="I199" s="102" t="str">
        <f>IF(A199="","",IF(OR(NOT(ISNUMBER(B199)),B199&lt;2027,B199&gt;2031,B199&lt;&gt;INT(B199)),"NĂM KHÔNG HỢP LỆ",IF(COUNTIFS($A$3:$A$1002,A199,$B$3:$B$1002,B199)&gt;1,"TRÙNG MÃ VTVL – NĂM",IF(G199="","C199 CHƯA ĐƯỢC XÁC NHẬN",IF(NOT(ISNUMBER(C199)),"THIẾU BIẾN ĐỘNG (NHẬP 0 NẾU KHÔNG ĐỔI)",IF(G199+C199&lt;0,"NHU CẦU ÂM",IF(OR(D199="",E199=""),"THIẾU GIẢI TRÌNH/NGUỒN",IF(F199&lt;&gt;"Đã kiểm chứng","CHƯA KIỂM CHỨNG DỰ BÁO","ĐẠT"))))))))</f>
        <v/>
      </c>
      <c r="J199" s="100"/>
    </row>
    <row r="200" spans="1:10" ht="30" customHeight="1">
      <c r="A200" s="100"/>
      <c r="B200" s="103"/>
      <c r="C200" s="104"/>
      <c r="D200" s="100"/>
      <c r="E200" s="100"/>
      <c r="F200" s="100"/>
      <c r="G200" s="105" t="str">
        <f>IF(A200="","",IF(COUNTIFS('[595]8'!$A$3:$A$202,A200,'[595]8'!$L$3:$L$202,"Đã kiểm chứng",'[595]8'!$M$3:$M$202,"ĐẠT")&lt;&gt;1,"",IFERROR(INDEX('[595]8'!$J$3:$J$202,MATCH(A200,'[595]8'!$A$3:$A$202,0)),"")))</f>
        <v/>
      </c>
      <c r="H200" s="105" t="str">
        <f t="shared" si="3"/>
        <v/>
      </c>
      <c r="I200" s="102" t="str">
        <f>IF(A200="","",IF(OR(NOT(ISNUMBER(B200)),B200&lt;2027,B200&gt;2031,B200&lt;&gt;INT(B200)),"NĂM KHÔNG HỢP LỆ",IF(COUNTIFS($A$3:$A$1002,A200,$B$3:$B$1002,B200)&gt;1,"TRÙNG MÃ VTVL – NĂM",IF(G200="","C200 CHƯA ĐƯỢC XÁC NHẬN",IF(NOT(ISNUMBER(C200)),"THIẾU BIẾN ĐỘNG (NHẬP 0 NẾU KHÔNG ĐỔI)",IF(G200+C200&lt;0,"NHU CẦU ÂM",IF(OR(D200="",E200=""),"THIẾU GIẢI TRÌNH/NGUỒN",IF(F200&lt;&gt;"Đã kiểm chứng","CHƯA KIỂM CHỨNG DỰ BÁO","ĐẠT"))))))))</f>
        <v/>
      </c>
      <c r="J200" s="100"/>
    </row>
    <row r="201" spans="1:10" ht="30" customHeight="1">
      <c r="A201" s="100"/>
      <c r="B201" s="103"/>
      <c r="C201" s="104"/>
      <c r="D201" s="100"/>
      <c r="E201" s="100"/>
      <c r="F201" s="100"/>
      <c r="G201" s="105" t="str">
        <f>IF(A201="","",IF(COUNTIFS('[596]8'!$A$3:$A$202,A201,'[596]8'!$L$3:$L$202,"Đã kiểm chứng",'[596]8'!$M$3:$M$202,"ĐẠT")&lt;&gt;1,"",IFERROR(INDEX('[596]8'!$J$3:$J$202,MATCH(A201,'[596]8'!$A$3:$A$202,0)),"")))</f>
        <v/>
      </c>
      <c r="H201" s="105" t="str">
        <f t="shared" si="3"/>
        <v/>
      </c>
      <c r="I201" s="102" t="str">
        <f>IF(A201="","",IF(OR(NOT(ISNUMBER(B201)),B201&lt;2027,B201&gt;2031,B201&lt;&gt;INT(B201)),"NĂM KHÔNG HỢP LỆ",IF(COUNTIFS($A$3:$A$1002,A201,$B$3:$B$1002,B201)&gt;1,"TRÙNG MÃ VTVL – NĂM",IF(G201="","C201 CHƯA ĐƯỢC XÁC NHẬN",IF(NOT(ISNUMBER(C201)),"THIẾU BIẾN ĐỘNG (NHẬP 0 NẾU KHÔNG ĐỔI)",IF(G201+C201&lt;0,"NHU CẦU ÂM",IF(OR(D201="",E201=""),"THIẾU GIẢI TRÌNH/NGUỒN",IF(F201&lt;&gt;"Đã kiểm chứng","CHƯA KIỂM CHỨNG DỰ BÁO","ĐẠT"))))))))</f>
        <v/>
      </c>
      <c r="J201" s="100"/>
    </row>
    <row r="202" spans="1:10" ht="30" customHeight="1">
      <c r="A202" s="100"/>
      <c r="B202" s="103"/>
      <c r="C202" s="104"/>
      <c r="D202" s="100"/>
      <c r="E202" s="100"/>
      <c r="F202" s="100"/>
      <c r="G202" s="105" t="str">
        <f>IF(A202="","",IF(COUNTIFS('[597]8'!$A$3:$A$202,A202,'[597]8'!$L$3:$L$202,"Đã kiểm chứng",'[597]8'!$M$3:$M$202,"ĐẠT")&lt;&gt;1,"",IFERROR(INDEX('[597]8'!$J$3:$J$202,MATCH(A202,'[597]8'!$A$3:$A$202,0)),"")))</f>
        <v/>
      </c>
      <c r="H202" s="105" t="str">
        <f t="shared" si="3"/>
        <v/>
      </c>
      <c r="I202" s="102" t="str">
        <f>IF(A202="","",IF(OR(NOT(ISNUMBER(B202)),B202&lt;2027,B202&gt;2031,B202&lt;&gt;INT(B202)),"NĂM KHÔNG HỢP LỆ",IF(COUNTIFS($A$3:$A$1002,A202,$B$3:$B$1002,B202)&gt;1,"TRÙNG MÃ VTVL – NĂM",IF(G202="","C202 CHƯA ĐƯỢC XÁC NHẬN",IF(NOT(ISNUMBER(C202)),"THIẾU BIẾN ĐỘNG (NHẬP 0 NẾU KHÔNG ĐỔI)",IF(G202+C202&lt;0,"NHU CẦU ÂM",IF(OR(D202="",E202=""),"THIẾU GIẢI TRÌNH/NGUỒN",IF(F202&lt;&gt;"Đã kiểm chứng","CHƯA KIỂM CHỨNG DỰ BÁO","ĐẠT"))))))))</f>
        <v/>
      </c>
      <c r="J202" s="100"/>
    </row>
    <row r="203" spans="1:10" ht="30" customHeight="1">
      <c r="A203" s="100"/>
      <c r="B203" s="103"/>
      <c r="C203" s="104"/>
      <c r="D203" s="100"/>
      <c r="E203" s="100"/>
      <c r="F203" s="100"/>
      <c r="G203" s="105" t="str">
        <f>IF(A203="","",IF(COUNTIFS('[598]8'!$A$3:$A$202,A203,'[598]8'!$L$3:$L$202,"Đã kiểm chứng",'[598]8'!$M$3:$M$202,"ĐẠT")&lt;&gt;1,"",IFERROR(INDEX('[598]8'!$J$3:$J$202,MATCH(A203,'[598]8'!$A$3:$A$202,0)),"")))</f>
        <v/>
      </c>
      <c r="H203" s="105" t="str">
        <f t="shared" si="3"/>
        <v/>
      </c>
      <c r="I203" s="102" t="str">
        <f>IF(A203="","",IF(OR(NOT(ISNUMBER(B203)),B203&lt;2027,B203&gt;2031,B203&lt;&gt;INT(B203)),"NĂM KHÔNG HỢP LỆ",IF(COUNTIFS($A$3:$A$1002,A203,$B$3:$B$1002,B203)&gt;1,"TRÙNG MÃ VTVL – NĂM",IF(G203="","C203 CHƯA ĐƯỢC XÁC NHẬN",IF(NOT(ISNUMBER(C203)),"THIẾU BIẾN ĐỘNG (NHẬP 0 NẾU KHÔNG ĐỔI)",IF(G203+C203&lt;0,"NHU CẦU ÂM",IF(OR(D203="",E203=""),"THIẾU GIẢI TRÌNH/NGUỒN",IF(F203&lt;&gt;"Đã kiểm chứng","CHƯA KIỂM CHỨNG DỰ BÁO","ĐẠT"))))))))</f>
        <v/>
      </c>
      <c r="J203" s="100"/>
    </row>
    <row r="204" spans="1:10" ht="30" customHeight="1">
      <c r="A204" s="100"/>
      <c r="B204" s="103"/>
      <c r="C204" s="104"/>
      <c r="D204" s="100"/>
      <c r="E204" s="100"/>
      <c r="F204" s="100"/>
      <c r="G204" s="105" t="str">
        <f>IF(A204="","",IF(COUNTIFS('[599]8'!$A$3:$A$202,A204,'[599]8'!$L$3:$L$202,"Đã kiểm chứng",'[599]8'!$M$3:$M$202,"ĐẠT")&lt;&gt;1,"",IFERROR(INDEX('[599]8'!$J$3:$J$202,MATCH(A204,'[599]8'!$A$3:$A$202,0)),"")))</f>
        <v/>
      </c>
      <c r="H204" s="105" t="str">
        <f t="shared" si="3"/>
        <v/>
      </c>
      <c r="I204" s="102" t="str">
        <f>IF(A204="","",IF(OR(NOT(ISNUMBER(B204)),B204&lt;2027,B204&gt;2031,B204&lt;&gt;INT(B204)),"NĂM KHÔNG HỢP LỆ",IF(COUNTIFS($A$3:$A$1002,A204,$B$3:$B$1002,B204)&gt;1,"TRÙNG MÃ VTVL – NĂM",IF(G204="","C204 CHƯA ĐƯỢC XÁC NHẬN",IF(NOT(ISNUMBER(C204)),"THIẾU BIẾN ĐỘNG (NHẬP 0 NẾU KHÔNG ĐỔI)",IF(G204+C204&lt;0,"NHU CẦU ÂM",IF(OR(D204="",E204=""),"THIẾU GIẢI TRÌNH/NGUỒN",IF(F204&lt;&gt;"Đã kiểm chứng","CHƯA KIỂM CHỨNG DỰ BÁO","ĐẠT"))))))))</f>
        <v/>
      </c>
      <c r="J204" s="100"/>
    </row>
    <row r="205" spans="1:10" ht="30" customHeight="1">
      <c r="A205" s="100"/>
      <c r="B205" s="103"/>
      <c r="C205" s="104"/>
      <c r="D205" s="100"/>
      <c r="E205" s="100"/>
      <c r="F205" s="100"/>
      <c r="G205" s="105" t="str">
        <f>IF(A205="","",IF(COUNTIFS('[600]8'!$A$3:$A$202,A205,'[600]8'!$L$3:$L$202,"Đã kiểm chứng",'[600]8'!$M$3:$M$202,"ĐẠT")&lt;&gt;1,"",IFERROR(INDEX('[600]8'!$J$3:$J$202,MATCH(A205,'[600]8'!$A$3:$A$202,0)),"")))</f>
        <v/>
      </c>
      <c r="H205" s="105" t="str">
        <f t="shared" si="3"/>
        <v/>
      </c>
      <c r="I205" s="102" t="str">
        <f>IF(A205="","",IF(OR(NOT(ISNUMBER(B205)),B205&lt;2027,B205&gt;2031,B205&lt;&gt;INT(B205)),"NĂM KHÔNG HỢP LỆ",IF(COUNTIFS($A$3:$A$1002,A205,$B$3:$B$1002,B205)&gt;1,"TRÙNG MÃ VTVL – NĂM",IF(G205="","C205 CHƯA ĐƯỢC XÁC NHẬN",IF(NOT(ISNUMBER(C205)),"THIẾU BIẾN ĐỘNG (NHẬP 0 NẾU KHÔNG ĐỔI)",IF(G205+C205&lt;0,"NHU CẦU ÂM",IF(OR(D205="",E205=""),"THIẾU GIẢI TRÌNH/NGUỒN",IF(F205&lt;&gt;"Đã kiểm chứng","CHƯA KIỂM CHỨNG DỰ BÁO","ĐẠT"))))))))</f>
        <v/>
      </c>
      <c r="J205" s="100"/>
    </row>
    <row r="206" spans="1:10" ht="30" customHeight="1">
      <c r="A206" s="100"/>
      <c r="B206" s="103"/>
      <c r="C206" s="104"/>
      <c r="D206" s="100"/>
      <c r="E206" s="100"/>
      <c r="F206" s="100"/>
      <c r="G206" s="105" t="str">
        <f>IF(A206="","",IF(COUNTIFS('[601]8'!$A$3:$A$202,A206,'[601]8'!$L$3:$L$202,"Đã kiểm chứng",'[601]8'!$M$3:$M$202,"ĐẠT")&lt;&gt;1,"",IFERROR(INDEX('[601]8'!$J$3:$J$202,MATCH(A206,'[601]8'!$A$3:$A$202,0)),"")))</f>
        <v/>
      </c>
      <c r="H206" s="105" t="str">
        <f t="shared" si="3"/>
        <v/>
      </c>
      <c r="I206" s="102" t="str">
        <f>IF(A206="","",IF(OR(NOT(ISNUMBER(B206)),B206&lt;2027,B206&gt;2031,B206&lt;&gt;INT(B206)),"NĂM KHÔNG HỢP LỆ",IF(COUNTIFS($A$3:$A$1002,A206,$B$3:$B$1002,B206)&gt;1,"TRÙNG MÃ VTVL – NĂM",IF(G206="","C206 CHƯA ĐƯỢC XÁC NHẬN",IF(NOT(ISNUMBER(C206)),"THIẾU BIẾN ĐỘNG (NHẬP 0 NẾU KHÔNG ĐỔI)",IF(G206+C206&lt;0,"NHU CẦU ÂM",IF(OR(D206="",E206=""),"THIẾU GIẢI TRÌNH/NGUỒN",IF(F206&lt;&gt;"Đã kiểm chứng","CHƯA KIỂM CHỨNG DỰ BÁO","ĐẠT"))))))))</f>
        <v/>
      </c>
      <c r="J206" s="100"/>
    </row>
    <row r="207" spans="1:10" ht="30" customHeight="1">
      <c r="A207" s="100"/>
      <c r="B207" s="103"/>
      <c r="C207" s="104"/>
      <c r="D207" s="100"/>
      <c r="E207" s="100"/>
      <c r="F207" s="100"/>
      <c r="G207" s="105" t="str">
        <f>IF(A207="","",IF(COUNTIFS('[602]8'!$A$3:$A$202,A207,'[602]8'!$L$3:$L$202,"Đã kiểm chứng",'[602]8'!$M$3:$M$202,"ĐẠT")&lt;&gt;1,"",IFERROR(INDEX('[602]8'!$J$3:$J$202,MATCH(A207,'[602]8'!$A$3:$A$202,0)),"")))</f>
        <v/>
      </c>
      <c r="H207" s="105" t="str">
        <f t="shared" si="3"/>
        <v/>
      </c>
      <c r="I207" s="102" t="str">
        <f>IF(A207="","",IF(OR(NOT(ISNUMBER(B207)),B207&lt;2027,B207&gt;2031,B207&lt;&gt;INT(B207)),"NĂM KHÔNG HỢP LỆ",IF(COUNTIFS($A$3:$A$1002,A207,$B$3:$B$1002,B207)&gt;1,"TRÙNG MÃ VTVL – NĂM",IF(G207="","C207 CHƯA ĐƯỢC XÁC NHẬN",IF(NOT(ISNUMBER(C207)),"THIẾU BIẾN ĐỘNG (NHẬP 0 NẾU KHÔNG ĐỔI)",IF(G207+C207&lt;0,"NHU CẦU ÂM",IF(OR(D207="",E207=""),"THIẾU GIẢI TRÌNH/NGUỒN",IF(F207&lt;&gt;"Đã kiểm chứng","CHƯA KIỂM CHỨNG DỰ BÁO","ĐẠT"))))))))</f>
        <v/>
      </c>
      <c r="J207" s="100"/>
    </row>
    <row r="208" spans="1:10" ht="30" customHeight="1">
      <c r="A208" s="100"/>
      <c r="B208" s="103"/>
      <c r="C208" s="104"/>
      <c r="D208" s="100"/>
      <c r="E208" s="100"/>
      <c r="F208" s="100"/>
      <c r="G208" s="105" t="str">
        <f>IF(A208="","",IF(COUNTIFS('[603]8'!$A$3:$A$202,A208,'[603]8'!$L$3:$L$202,"Đã kiểm chứng",'[603]8'!$M$3:$M$202,"ĐẠT")&lt;&gt;1,"",IFERROR(INDEX('[603]8'!$J$3:$J$202,MATCH(A208,'[603]8'!$A$3:$A$202,0)),"")))</f>
        <v/>
      </c>
      <c r="H208" s="105" t="str">
        <f t="shared" si="3"/>
        <v/>
      </c>
      <c r="I208" s="102" t="str">
        <f>IF(A208="","",IF(OR(NOT(ISNUMBER(B208)),B208&lt;2027,B208&gt;2031,B208&lt;&gt;INT(B208)),"NĂM KHÔNG HỢP LỆ",IF(COUNTIFS($A$3:$A$1002,A208,$B$3:$B$1002,B208)&gt;1,"TRÙNG MÃ VTVL – NĂM",IF(G208="","C208 CHƯA ĐƯỢC XÁC NHẬN",IF(NOT(ISNUMBER(C208)),"THIẾU BIẾN ĐỘNG (NHẬP 0 NẾU KHÔNG ĐỔI)",IF(G208+C208&lt;0,"NHU CẦU ÂM",IF(OR(D208="",E208=""),"THIẾU GIẢI TRÌNH/NGUỒN",IF(F208&lt;&gt;"Đã kiểm chứng","CHƯA KIỂM CHỨNG DỰ BÁO","ĐẠT"))))))))</f>
        <v/>
      </c>
      <c r="J208" s="100"/>
    </row>
    <row r="209" spans="1:10" ht="30" customHeight="1">
      <c r="A209" s="100"/>
      <c r="B209" s="103"/>
      <c r="C209" s="104"/>
      <c r="D209" s="100"/>
      <c r="E209" s="100"/>
      <c r="F209" s="100"/>
      <c r="G209" s="105" t="str">
        <f>IF(A209="","",IF(COUNTIFS('[604]8'!$A$3:$A$202,A209,'[604]8'!$L$3:$L$202,"Đã kiểm chứng",'[604]8'!$M$3:$M$202,"ĐẠT")&lt;&gt;1,"",IFERROR(INDEX('[604]8'!$J$3:$J$202,MATCH(A209,'[604]8'!$A$3:$A$202,0)),"")))</f>
        <v/>
      </c>
      <c r="H209" s="105" t="str">
        <f t="shared" si="3"/>
        <v/>
      </c>
      <c r="I209" s="102" t="str">
        <f>IF(A209="","",IF(OR(NOT(ISNUMBER(B209)),B209&lt;2027,B209&gt;2031,B209&lt;&gt;INT(B209)),"NĂM KHÔNG HỢP LỆ",IF(COUNTIFS($A$3:$A$1002,A209,$B$3:$B$1002,B209)&gt;1,"TRÙNG MÃ VTVL – NĂM",IF(G209="","C209 CHƯA ĐƯỢC XÁC NHẬN",IF(NOT(ISNUMBER(C209)),"THIẾU BIẾN ĐỘNG (NHẬP 0 NẾU KHÔNG ĐỔI)",IF(G209+C209&lt;0,"NHU CẦU ÂM",IF(OR(D209="",E209=""),"THIẾU GIẢI TRÌNH/NGUỒN",IF(F209&lt;&gt;"Đã kiểm chứng","CHƯA KIỂM CHỨNG DỰ BÁO","ĐẠT"))))))))</f>
        <v/>
      </c>
      <c r="J209" s="100"/>
    </row>
    <row r="210" spans="1:10" ht="30" customHeight="1">
      <c r="A210" s="100"/>
      <c r="B210" s="103"/>
      <c r="C210" s="104"/>
      <c r="D210" s="100"/>
      <c r="E210" s="100"/>
      <c r="F210" s="100"/>
      <c r="G210" s="105" t="str">
        <f>IF(A210="","",IF(COUNTIFS('[605]8'!$A$3:$A$202,A210,'[605]8'!$L$3:$L$202,"Đã kiểm chứng",'[605]8'!$M$3:$M$202,"ĐẠT")&lt;&gt;1,"",IFERROR(INDEX('[605]8'!$J$3:$J$202,MATCH(A210,'[605]8'!$A$3:$A$202,0)),"")))</f>
        <v/>
      </c>
      <c r="H210" s="105" t="str">
        <f t="shared" si="3"/>
        <v/>
      </c>
      <c r="I210" s="102" t="str">
        <f>IF(A210="","",IF(OR(NOT(ISNUMBER(B210)),B210&lt;2027,B210&gt;2031,B210&lt;&gt;INT(B210)),"NĂM KHÔNG HỢP LỆ",IF(COUNTIFS($A$3:$A$1002,A210,$B$3:$B$1002,B210)&gt;1,"TRÙNG MÃ VTVL – NĂM",IF(G210="","C210 CHƯA ĐƯỢC XÁC NHẬN",IF(NOT(ISNUMBER(C210)),"THIẾU BIẾN ĐỘNG (NHẬP 0 NẾU KHÔNG ĐỔI)",IF(G210+C210&lt;0,"NHU CẦU ÂM",IF(OR(D210="",E210=""),"THIẾU GIẢI TRÌNH/NGUỒN",IF(F210&lt;&gt;"Đã kiểm chứng","CHƯA KIỂM CHỨNG DỰ BÁO","ĐẠT"))))))))</f>
        <v/>
      </c>
      <c r="J210" s="100"/>
    </row>
    <row r="211" spans="1:10" ht="30" customHeight="1">
      <c r="A211" s="100"/>
      <c r="B211" s="103"/>
      <c r="C211" s="104"/>
      <c r="D211" s="100"/>
      <c r="E211" s="100"/>
      <c r="F211" s="100"/>
      <c r="G211" s="105" t="str">
        <f>IF(A211="","",IF(COUNTIFS('[606]8'!$A$3:$A$202,A211,'[606]8'!$L$3:$L$202,"Đã kiểm chứng",'[606]8'!$M$3:$M$202,"ĐẠT")&lt;&gt;1,"",IFERROR(INDEX('[606]8'!$J$3:$J$202,MATCH(A211,'[606]8'!$A$3:$A$202,0)),"")))</f>
        <v/>
      </c>
      <c r="H211" s="105" t="str">
        <f t="shared" si="3"/>
        <v/>
      </c>
      <c r="I211" s="102" t="str">
        <f>IF(A211="","",IF(OR(NOT(ISNUMBER(B211)),B211&lt;2027,B211&gt;2031,B211&lt;&gt;INT(B211)),"NĂM KHÔNG HỢP LỆ",IF(COUNTIFS($A$3:$A$1002,A211,$B$3:$B$1002,B211)&gt;1,"TRÙNG MÃ VTVL – NĂM",IF(G211="","C211 CHƯA ĐƯỢC XÁC NHẬN",IF(NOT(ISNUMBER(C211)),"THIẾU BIẾN ĐỘNG (NHẬP 0 NẾU KHÔNG ĐỔI)",IF(G211+C211&lt;0,"NHU CẦU ÂM",IF(OR(D211="",E211=""),"THIẾU GIẢI TRÌNH/NGUỒN",IF(F211&lt;&gt;"Đã kiểm chứng","CHƯA KIỂM CHỨNG DỰ BÁO","ĐẠT"))))))))</f>
        <v/>
      </c>
      <c r="J211" s="100"/>
    </row>
    <row r="212" spans="1:10" ht="30" customHeight="1">
      <c r="A212" s="100"/>
      <c r="B212" s="103"/>
      <c r="C212" s="104"/>
      <c r="D212" s="100"/>
      <c r="E212" s="100"/>
      <c r="F212" s="100"/>
      <c r="G212" s="105" t="str">
        <f>IF(A212="","",IF(COUNTIFS('[607]8'!$A$3:$A$202,A212,'[607]8'!$L$3:$L$202,"Đã kiểm chứng",'[607]8'!$M$3:$M$202,"ĐẠT")&lt;&gt;1,"",IFERROR(INDEX('[607]8'!$J$3:$J$202,MATCH(A212,'[607]8'!$A$3:$A$202,0)),"")))</f>
        <v/>
      </c>
      <c r="H212" s="105" t="str">
        <f t="shared" si="3"/>
        <v/>
      </c>
      <c r="I212" s="102" t="str">
        <f>IF(A212="","",IF(OR(NOT(ISNUMBER(B212)),B212&lt;2027,B212&gt;2031,B212&lt;&gt;INT(B212)),"NĂM KHÔNG HỢP LỆ",IF(COUNTIFS($A$3:$A$1002,A212,$B$3:$B$1002,B212)&gt;1,"TRÙNG MÃ VTVL – NĂM",IF(G212="","C212 CHƯA ĐƯỢC XÁC NHẬN",IF(NOT(ISNUMBER(C212)),"THIẾU BIẾN ĐỘNG (NHẬP 0 NẾU KHÔNG ĐỔI)",IF(G212+C212&lt;0,"NHU CẦU ÂM",IF(OR(D212="",E212=""),"THIẾU GIẢI TRÌNH/NGUỒN",IF(F212&lt;&gt;"Đã kiểm chứng","CHƯA KIỂM CHỨNG DỰ BÁO","ĐẠT"))))))))</f>
        <v/>
      </c>
      <c r="J212" s="100"/>
    </row>
    <row r="213" spans="1:10" ht="30" customHeight="1">
      <c r="A213" s="100"/>
      <c r="B213" s="103"/>
      <c r="C213" s="104"/>
      <c r="D213" s="100"/>
      <c r="E213" s="100"/>
      <c r="F213" s="100"/>
      <c r="G213" s="105" t="str">
        <f>IF(A213="","",IF(COUNTIFS('[608]8'!$A$3:$A$202,A213,'[608]8'!$L$3:$L$202,"Đã kiểm chứng",'[608]8'!$M$3:$M$202,"ĐẠT")&lt;&gt;1,"",IFERROR(INDEX('[608]8'!$J$3:$J$202,MATCH(A213,'[608]8'!$A$3:$A$202,0)),"")))</f>
        <v/>
      </c>
      <c r="H213" s="105" t="str">
        <f t="shared" si="3"/>
        <v/>
      </c>
      <c r="I213" s="102" t="str">
        <f>IF(A213="","",IF(OR(NOT(ISNUMBER(B213)),B213&lt;2027,B213&gt;2031,B213&lt;&gt;INT(B213)),"NĂM KHÔNG HỢP LỆ",IF(COUNTIFS($A$3:$A$1002,A213,$B$3:$B$1002,B213)&gt;1,"TRÙNG MÃ VTVL – NĂM",IF(G213="","C213 CHƯA ĐƯỢC XÁC NHẬN",IF(NOT(ISNUMBER(C213)),"THIẾU BIẾN ĐỘNG (NHẬP 0 NẾU KHÔNG ĐỔI)",IF(G213+C213&lt;0,"NHU CẦU ÂM",IF(OR(D213="",E213=""),"THIẾU GIẢI TRÌNH/NGUỒN",IF(F213&lt;&gt;"Đã kiểm chứng","CHƯA KIỂM CHỨNG DỰ BÁO","ĐẠT"))))))))</f>
        <v/>
      </c>
      <c r="J213" s="100"/>
    </row>
    <row r="214" spans="1:10" ht="30" customHeight="1">
      <c r="A214" s="100"/>
      <c r="B214" s="103"/>
      <c r="C214" s="104"/>
      <c r="D214" s="100"/>
      <c r="E214" s="100"/>
      <c r="F214" s="100"/>
      <c r="G214" s="105" t="str">
        <f>IF(A214="","",IF(COUNTIFS('[609]8'!$A$3:$A$202,A214,'[609]8'!$L$3:$L$202,"Đã kiểm chứng",'[609]8'!$M$3:$M$202,"ĐẠT")&lt;&gt;1,"",IFERROR(INDEX('[609]8'!$J$3:$J$202,MATCH(A214,'[609]8'!$A$3:$A$202,0)),"")))</f>
        <v/>
      </c>
      <c r="H214" s="105" t="str">
        <f t="shared" si="3"/>
        <v/>
      </c>
      <c r="I214" s="102" t="str">
        <f>IF(A214="","",IF(OR(NOT(ISNUMBER(B214)),B214&lt;2027,B214&gt;2031,B214&lt;&gt;INT(B214)),"NĂM KHÔNG HỢP LỆ",IF(COUNTIFS($A$3:$A$1002,A214,$B$3:$B$1002,B214)&gt;1,"TRÙNG MÃ VTVL – NĂM",IF(G214="","C214 CHƯA ĐƯỢC XÁC NHẬN",IF(NOT(ISNUMBER(C214)),"THIẾU BIẾN ĐỘNG (NHẬP 0 NẾU KHÔNG ĐỔI)",IF(G214+C214&lt;0,"NHU CẦU ÂM",IF(OR(D214="",E214=""),"THIẾU GIẢI TRÌNH/NGUỒN",IF(F214&lt;&gt;"Đã kiểm chứng","CHƯA KIỂM CHỨNG DỰ BÁO","ĐẠT"))))))))</f>
        <v/>
      </c>
      <c r="J214" s="100"/>
    </row>
    <row r="215" spans="1:10" ht="30" customHeight="1">
      <c r="A215" s="100"/>
      <c r="B215" s="103"/>
      <c r="C215" s="104"/>
      <c r="D215" s="100"/>
      <c r="E215" s="100"/>
      <c r="F215" s="100"/>
      <c r="G215" s="105" t="str">
        <f>IF(A215="","",IF(COUNTIFS('[610]8'!$A$3:$A$202,A215,'[610]8'!$L$3:$L$202,"Đã kiểm chứng",'[610]8'!$M$3:$M$202,"ĐẠT")&lt;&gt;1,"",IFERROR(INDEX('[610]8'!$J$3:$J$202,MATCH(A215,'[610]8'!$A$3:$A$202,0)),"")))</f>
        <v/>
      </c>
      <c r="H215" s="105" t="str">
        <f t="shared" si="3"/>
        <v/>
      </c>
      <c r="I215" s="102" t="str">
        <f>IF(A215="","",IF(OR(NOT(ISNUMBER(B215)),B215&lt;2027,B215&gt;2031,B215&lt;&gt;INT(B215)),"NĂM KHÔNG HỢP LỆ",IF(COUNTIFS($A$3:$A$1002,A215,$B$3:$B$1002,B215)&gt;1,"TRÙNG MÃ VTVL – NĂM",IF(G215="","C215 CHƯA ĐƯỢC XÁC NHẬN",IF(NOT(ISNUMBER(C215)),"THIẾU BIẾN ĐỘNG (NHẬP 0 NẾU KHÔNG ĐỔI)",IF(G215+C215&lt;0,"NHU CẦU ÂM",IF(OR(D215="",E215=""),"THIẾU GIẢI TRÌNH/NGUỒN",IF(F215&lt;&gt;"Đã kiểm chứng","CHƯA KIỂM CHỨNG DỰ BÁO","ĐẠT"))))))))</f>
        <v/>
      </c>
      <c r="J215" s="100"/>
    </row>
    <row r="216" spans="1:10" ht="30" customHeight="1">
      <c r="A216" s="100"/>
      <c r="B216" s="103"/>
      <c r="C216" s="104"/>
      <c r="D216" s="100"/>
      <c r="E216" s="100"/>
      <c r="F216" s="100"/>
      <c r="G216" s="105" t="str">
        <f>IF(A216="","",IF(COUNTIFS('[611]8'!$A$3:$A$202,A216,'[611]8'!$L$3:$L$202,"Đã kiểm chứng",'[611]8'!$M$3:$M$202,"ĐẠT")&lt;&gt;1,"",IFERROR(INDEX('[611]8'!$J$3:$J$202,MATCH(A216,'[611]8'!$A$3:$A$202,0)),"")))</f>
        <v/>
      </c>
      <c r="H216" s="105" t="str">
        <f t="shared" si="3"/>
        <v/>
      </c>
      <c r="I216" s="102" t="str">
        <f>IF(A216="","",IF(OR(NOT(ISNUMBER(B216)),B216&lt;2027,B216&gt;2031,B216&lt;&gt;INT(B216)),"NĂM KHÔNG HỢP LỆ",IF(COUNTIFS($A$3:$A$1002,A216,$B$3:$B$1002,B216)&gt;1,"TRÙNG MÃ VTVL – NĂM",IF(G216="","C216 CHƯA ĐƯỢC XÁC NHẬN",IF(NOT(ISNUMBER(C216)),"THIẾU BIẾN ĐỘNG (NHẬP 0 NẾU KHÔNG ĐỔI)",IF(G216+C216&lt;0,"NHU CẦU ÂM",IF(OR(D216="",E216=""),"THIẾU GIẢI TRÌNH/NGUỒN",IF(F216&lt;&gt;"Đã kiểm chứng","CHƯA KIỂM CHỨNG DỰ BÁO","ĐẠT"))))))))</f>
        <v/>
      </c>
      <c r="J216" s="100"/>
    </row>
    <row r="217" spans="1:10" ht="30" customHeight="1">
      <c r="A217" s="100"/>
      <c r="B217" s="103"/>
      <c r="C217" s="104"/>
      <c r="D217" s="100"/>
      <c r="E217" s="100"/>
      <c r="F217" s="100"/>
      <c r="G217" s="105" t="str">
        <f>IF(A217="","",IF(COUNTIFS('[612]8'!$A$3:$A$202,A217,'[612]8'!$L$3:$L$202,"Đã kiểm chứng",'[612]8'!$M$3:$M$202,"ĐẠT")&lt;&gt;1,"",IFERROR(INDEX('[612]8'!$J$3:$J$202,MATCH(A217,'[612]8'!$A$3:$A$202,0)),"")))</f>
        <v/>
      </c>
      <c r="H217" s="105" t="str">
        <f t="shared" si="3"/>
        <v/>
      </c>
      <c r="I217" s="102" t="str">
        <f>IF(A217="","",IF(OR(NOT(ISNUMBER(B217)),B217&lt;2027,B217&gt;2031,B217&lt;&gt;INT(B217)),"NĂM KHÔNG HỢP LỆ",IF(COUNTIFS($A$3:$A$1002,A217,$B$3:$B$1002,B217)&gt;1,"TRÙNG MÃ VTVL – NĂM",IF(G217="","C217 CHƯA ĐƯỢC XÁC NHẬN",IF(NOT(ISNUMBER(C217)),"THIẾU BIẾN ĐỘNG (NHẬP 0 NẾU KHÔNG ĐỔI)",IF(G217+C217&lt;0,"NHU CẦU ÂM",IF(OR(D217="",E217=""),"THIẾU GIẢI TRÌNH/NGUỒN",IF(F217&lt;&gt;"Đã kiểm chứng","CHƯA KIỂM CHỨNG DỰ BÁO","ĐẠT"))))))))</f>
        <v/>
      </c>
      <c r="J217" s="100"/>
    </row>
    <row r="218" spans="1:10" ht="30" customHeight="1">
      <c r="A218" s="100"/>
      <c r="B218" s="103"/>
      <c r="C218" s="104"/>
      <c r="D218" s="100"/>
      <c r="E218" s="100"/>
      <c r="F218" s="100"/>
      <c r="G218" s="105" t="str">
        <f>IF(A218="","",IF(COUNTIFS('[613]8'!$A$3:$A$202,A218,'[613]8'!$L$3:$L$202,"Đã kiểm chứng",'[613]8'!$M$3:$M$202,"ĐẠT")&lt;&gt;1,"",IFERROR(INDEX('[613]8'!$J$3:$J$202,MATCH(A218,'[613]8'!$A$3:$A$202,0)),"")))</f>
        <v/>
      </c>
      <c r="H218" s="105" t="str">
        <f t="shared" si="3"/>
        <v/>
      </c>
      <c r="I218" s="102" t="str">
        <f>IF(A218="","",IF(OR(NOT(ISNUMBER(B218)),B218&lt;2027,B218&gt;2031,B218&lt;&gt;INT(B218)),"NĂM KHÔNG HỢP LỆ",IF(COUNTIFS($A$3:$A$1002,A218,$B$3:$B$1002,B218)&gt;1,"TRÙNG MÃ VTVL – NĂM",IF(G218="","C218 CHƯA ĐƯỢC XÁC NHẬN",IF(NOT(ISNUMBER(C218)),"THIẾU BIẾN ĐỘNG (NHẬP 0 NẾU KHÔNG ĐỔI)",IF(G218+C218&lt;0,"NHU CẦU ÂM",IF(OR(D218="",E218=""),"THIẾU GIẢI TRÌNH/NGUỒN",IF(F218&lt;&gt;"Đã kiểm chứng","CHƯA KIỂM CHỨNG DỰ BÁO","ĐẠT"))))))))</f>
        <v/>
      </c>
      <c r="J218" s="100"/>
    </row>
    <row r="219" spans="1:10" ht="30" customHeight="1">
      <c r="A219" s="100"/>
      <c r="B219" s="103"/>
      <c r="C219" s="104"/>
      <c r="D219" s="100"/>
      <c r="E219" s="100"/>
      <c r="F219" s="100"/>
      <c r="G219" s="105" t="str">
        <f>IF(A219="","",IF(COUNTIFS('[614]8'!$A$3:$A$202,A219,'[614]8'!$L$3:$L$202,"Đã kiểm chứng",'[614]8'!$M$3:$M$202,"ĐẠT")&lt;&gt;1,"",IFERROR(INDEX('[614]8'!$J$3:$J$202,MATCH(A219,'[614]8'!$A$3:$A$202,0)),"")))</f>
        <v/>
      </c>
      <c r="H219" s="105" t="str">
        <f t="shared" si="3"/>
        <v/>
      </c>
      <c r="I219" s="102" t="str">
        <f>IF(A219="","",IF(OR(NOT(ISNUMBER(B219)),B219&lt;2027,B219&gt;2031,B219&lt;&gt;INT(B219)),"NĂM KHÔNG HỢP LỆ",IF(COUNTIFS($A$3:$A$1002,A219,$B$3:$B$1002,B219)&gt;1,"TRÙNG MÃ VTVL – NĂM",IF(G219="","C219 CHƯA ĐƯỢC XÁC NHẬN",IF(NOT(ISNUMBER(C219)),"THIẾU BIẾN ĐỘNG (NHẬP 0 NẾU KHÔNG ĐỔI)",IF(G219+C219&lt;0,"NHU CẦU ÂM",IF(OR(D219="",E219=""),"THIẾU GIẢI TRÌNH/NGUỒN",IF(F219&lt;&gt;"Đã kiểm chứng","CHƯA KIỂM CHỨNG DỰ BÁO","ĐẠT"))))))))</f>
        <v/>
      </c>
      <c r="J219" s="100"/>
    </row>
    <row r="220" spans="1:10" ht="30" customHeight="1">
      <c r="A220" s="100"/>
      <c r="B220" s="103"/>
      <c r="C220" s="104"/>
      <c r="D220" s="100"/>
      <c r="E220" s="100"/>
      <c r="F220" s="100"/>
      <c r="G220" s="105" t="str">
        <f>IF(A220="","",IF(COUNTIFS('[615]8'!$A$3:$A$202,A220,'[615]8'!$L$3:$L$202,"Đã kiểm chứng",'[615]8'!$M$3:$M$202,"ĐẠT")&lt;&gt;1,"",IFERROR(INDEX('[615]8'!$J$3:$J$202,MATCH(A220,'[615]8'!$A$3:$A$202,0)),"")))</f>
        <v/>
      </c>
      <c r="H220" s="105" t="str">
        <f t="shared" si="3"/>
        <v/>
      </c>
      <c r="I220" s="102" t="str">
        <f>IF(A220="","",IF(OR(NOT(ISNUMBER(B220)),B220&lt;2027,B220&gt;2031,B220&lt;&gt;INT(B220)),"NĂM KHÔNG HỢP LỆ",IF(COUNTIFS($A$3:$A$1002,A220,$B$3:$B$1002,B220)&gt;1,"TRÙNG MÃ VTVL – NĂM",IF(G220="","C220 CHƯA ĐƯỢC XÁC NHẬN",IF(NOT(ISNUMBER(C220)),"THIẾU BIẾN ĐỘNG (NHẬP 0 NẾU KHÔNG ĐỔI)",IF(G220+C220&lt;0,"NHU CẦU ÂM",IF(OR(D220="",E220=""),"THIẾU GIẢI TRÌNH/NGUỒN",IF(F220&lt;&gt;"Đã kiểm chứng","CHƯA KIỂM CHỨNG DỰ BÁO","ĐẠT"))))))))</f>
        <v/>
      </c>
      <c r="J220" s="100"/>
    </row>
    <row r="221" spans="1:10" ht="30" customHeight="1">
      <c r="A221" s="100"/>
      <c r="B221" s="103"/>
      <c r="C221" s="104"/>
      <c r="D221" s="100"/>
      <c r="E221" s="100"/>
      <c r="F221" s="100"/>
      <c r="G221" s="105" t="str">
        <f>IF(A221="","",IF(COUNTIFS('[616]8'!$A$3:$A$202,A221,'[616]8'!$L$3:$L$202,"Đã kiểm chứng",'[616]8'!$M$3:$M$202,"ĐẠT")&lt;&gt;1,"",IFERROR(INDEX('[616]8'!$J$3:$J$202,MATCH(A221,'[616]8'!$A$3:$A$202,0)),"")))</f>
        <v/>
      </c>
      <c r="H221" s="105" t="str">
        <f t="shared" si="3"/>
        <v/>
      </c>
      <c r="I221" s="102" t="str">
        <f>IF(A221="","",IF(OR(NOT(ISNUMBER(B221)),B221&lt;2027,B221&gt;2031,B221&lt;&gt;INT(B221)),"NĂM KHÔNG HỢP LỆ",IF(COUNTIFS($A$3:$A$1002,A221,$B$3:$B$1002,B221)&gt;1,"TRÙNG MÃ VTVL – NĂM",IF(G221="","C221 CHƯA ĐƯỢC XÁC NHẬN",IF(NOT(ISNUMBER(C221)),"THIẾU BIẾN ĐỘNG (NHẬP 0 NẾU KHÔNG ĐỔI)",IF(G221+C221&lt;0,"NHU CẦU ÂM",IF(OR(D221="",E221=""),"THIẾU GIẢI TRÌNH/NGUỒN",IF(F221&lt;&gt;"Đã kiểm chứng","CHƯA KIỂM CHỨNG DỰ BÁO","ĐẠT"))))))))</f>
        <v/>
      </c>
      <c r="J221" s="100"/>
    </row>
    <row r="222" spans="1:10" ht="30" customHeight="1">
      <c r="A222" s="100"/>
      <c r="B222" s="103"/>
      <c r="C222" s="104"/>
      <c r="D222" s="100"/>
      <c r="E222" s="100"/>
      <c r="F222" s="100"/>
      <c r="G222" s="105" t="str">
        <f>IF(A222="","",IF(COUNTIFS('[617]8'!$A$3:$A$202,A222,'[617]8'!$L$3:$L$202,"Đã kiểm chứng",'[617]8'!$M$3:$M$202,"ĐẠT")&lt;&gt;1,"",IFERROR(INDEX('[617]8'!$J$3:$J$202,MATCH(A222,'[617]8'!$A$3:$A$202,0)),"")))</f>
        <v/>
      </c>
      <c r="H222" s="105" t="str">
        <f t="shared" si="3"/>
        <v/>
      </c>
      <c r="I222" s="102" t="str">
        <f>IF(A222="","",IF(OR(NOT(ISNUMBER(B222)),B222&lt;2027,B222&gt;2031,B222&lt;&gt;INT(B222)),"NĂM KHÔNG HỢP LỆ",IF(COUNTIFS($A$3:$A$1002,A222,$B$3:$B$1002,B222)&gt;1,"TRÙNG MÃ VTVL – NĂM",IF(G222="","C222 CHƯA ĐƯỢC XÁC NHẬN",IF(NOT(ISNUMBER(C222)),"THIẾU BIẾN ĐỘNG (NHẬP 0 NẾU KHÔNG ĐỔI)",IF(G222+C222&lt;0,"NHU CẦU ÂM",IF(OR(D222="",E222=""),"THIẾU GIẢI TRÌNH/NGUỒN",IF(F222&lt;&gt;"Đã kiểm chứng","CHƯA KIỂM CHỨNG DỰ BÁO","ĐẠT"))))))))</f>
        <v/>
      </c>
      <c r="J222" s="100"/>
    </row>
    <row r="223" spans="1:10" ht="30" customHeight="1">
      <c r="A223" s="100"/>
      <c r="B223" s="103"/>
      <c r="C223" s="104"/>
      <c r="D223" s="100"/>
      <c r="E223" s="100"/>
      <c r="F223" s="100"/>
      <c r="G223" s="105" t="str">
        <f>IF(A223="","",IF(COUNTIFS('[618]8'!$A$3:$A$202,A223,'[618]8'!$L$3:$L$202,"Đã kiểm chứng",'[618]8'!$M$3:$M$202,"ĐẠT")&lt;&gt;1,"",IFERROR(INDEX('[618]8'!$J$3:$J$202,MATCH(A223,'[618]8'!$A$3:$A$202,0)),"")))</f>
        <v/>
      </c>
      <c r="H223" s="105" t="str">
        <f t="shared" si="3"/>
        <v/>
      </c>
      <c r="I223" s="102" t="str">
        <f>IF(A223="","",IF(OR(NOT(ISNUMBER(B223)),B223&lt;2027,B223&gt;2031,B223&lt;&gt;INT(B223)),"NĂM KHÔNG HỢP LỆ",IF(COUNTIFS($A$3:$A$1002,A223,$B$3:$B$1002,B223)&gt;1,"TRÙNG MÃ VTVL – NĂM",IF(G223="","C223 CHƯA ĐƯỢC XÁC NHẬN",IF(NOT(ISNUMBER(C223)),"THIẾU BIẾN ĐỘNG (NHẬP 0 NẾU KHÔNG ĐỔI)",IF(G223+C223&lt;0,"NHU CẦU ÂM",IF(OR(D223="",E223=""),"THIẾU GIẢI TRÌNH/NGUỒN",IF(F223&lt;&gt;"Đã kiểm chứng","CHƯA KIỂM CHỨNG DỰ BÁO","ĐẠT"))))))))</f>
        <v/>
      </c>
      <c r="J223" s="100"/>
    </row>
    <row r="224" spans="1:10" ht="30" customHeight="1">
      <c r="A224" s="100"/>
      <c r="B224" s="103"/>
      <c r="C224" s="104"/>
      <c r="D224" s="100"/>
      <c r="E224" s="100"/>
      <c r="F224" s="100"/>
      <c r="G224" s="105" t="str">
        <f>IF(A224="","",IF(COUNTIFS('[619]8'!$A$3:$A$202,A224,'[619]8'!$L$3:$L$202,"Đã kiểm chứng",'[619]8'!$M$3:$M$202,"ĐẠT")&lt;&gt;1,"",IFERROR(INDEX('[619]8'!$J$3:$J$202,MATCH(A224,'[619]8'!$A$3:$A$202,0)),"")))</f>
        <v/>
      </c>
      <c r="H224" s="105" t="str">
        <f t="shared" si="3"/>
        <v/>
      </c>
      <c r="I224" s="102" t="str">
        <f>IF(A224="","",IF(OR(NOT(ISNUMBER(B224)),B224&lt;2027,B224&gt;2031,B224&lt;&gt;INT(B224)),"NĂM KHÔNG HỢP LỆ",IF(COUNTIFS($A$3:$A$1002,A224,$B$3:$B$1002,B224)&gt;1,"TRÙNG MÃ VTVL – NĂM",IF(G224="","C224 CHƯA ĐƯỢC XÁC NHẬN",IF(NOT(ISNUMBER(C224)),"THIẾU BIẾN ĐỘNG (NHẬP 0 NẾU KHÔNG ĐỔI)",IF(G224+C224&lt;0,"NHU CẦU ÂM",IF(OR(D224="",E224=""),"THIẾU GIẢI TRÌNH/NGUỒN",IF(F224&lt;&gt;"Đã kiểm chứng","CHƯA KIỂM CHỨNG DỰ BÁO","ĐẠT"))))))))</f>
        <v/>
      </c>
      <c r="J224" s="100"/>
    </row>
    <row r="225" spans="1:10" ht="30" customHeight="1">
      <c r="A225" s="100"/>
      <c r="B225" s="103"/>
      <c r="C225" s="104"/>
      <c r="D225" s="100"/>
      <c r="E225" s="100"/>
      <c r="F225" s="100"/>
      <c r="G225" s="105" t="str">
        <f>IF(A225="","",IF(COUNTIFS('[620]8'!$A$3:$A$202,A225,'[620]8'!$L$3:$L$202,"Đã kiểm chứng",'[620]8'!$M$3:$M$202,"ĐẠT")&lt;&gt;1,"",IFERROR(INDEX('[620]8'!$J$3:$J$202,MATCH(A225,'[620]8'!$A$3:$A$202,0)),"")))</f>
        <v/>
      </c>
      <c r="H225" s="105" t="str">
        <f t="shared" si="3"/>
        <v/>
      </c>
      <c r="I225" s="102" t="str">
        <f>IF(A225="","",IF(OR(NOT(ISNUMBER(B225)),B225&lt;2027,B225&gt;2031,B225&lt;&gt;INT(B225)),"NĂM KHÔNG HỢP LỆ",IF(COUNTIFS($A$3:$A$1002,A225,$B$3:$B$1002,B225)&gt;1,"TRÙNG MÃ VTVL – NĂM",IF(G225="","C225 CHƯA ĐƯỢC XÁC NHẬN",IF(NOT(ISNUMBER(C225)),"THIẾU BIẾN ĐỘNG (NHẬP 0 NẾU KHÔNG ĐỔI)",IF(G225+C225&lt;0,"NHU CẦU ÂM",IF(OR(D225="",E225=""),"THIẾU GIẢI TRÌNH/NGUỒN",IF(F225&lt;&gt;"Đã kiểm chứng","CHƯA KIỂM CHỨNG DỰ BÁO","ĐẠT"))))))))</f>
        <v/>
      </c>
      <c r="J225" s="100"/>
    </row>
    <row r="226" spans="1:10" ht="30" customHeight="1">
      <c r="A226" s="100"/>
      <c r="B226" s="103"/>
      <c r="C226" s="104"/>
      <c r="D226" s="100"/>
      <c r="E226" s="100"/>
      <c r="F226" s="100"/>
      <c r="G226" s="105" t="str">
        <f>IF(A226="","",IF(COUNTIFS('[621]8'!$A$3:$A$202,A226,'[621]8'!$L$3:$L$202,"Đã kiểm chứng",'[621]8'!$M$3:$M$202,"ĐẠT")&lt;&gt;1,"",IFERROR(INDEX('[621]8'!$J$3:$J$202,MATCH(A226,'[621]8'!$A$3:$A$202,0)),"")))</f>
        <v/>
      </c>
      <c r="H226" s="105" t="str">
        <f t="shared" si="3"/>
        <v/>
      </c>
      <c r="I226" s="102" t="str">
        <f>IF(A226="","",IF(OR(NOT(ISNUMBER(B226)),B226&lt;2027,B226&gt;2031,B226&lt;&gt;INT(B226)),"NĂM KHÔNG HỢP LỆ",IF(COUNTIFS($A$3:$A$1002,A226,$B$3:$B$1002,B226)&gt;1,"TRÙNG MÃ VTVL – NĂM",IF(G226="","C226 CHƯA ĐƯỢC XÁC NHẬN",IF(NOT(ISNUMBER(C226)),"THIẾU BIẾN ĐỘNG (NHẬP 0 NẾU KHÔNG ĐỔI)",IF(G226+C226&lt;0,"NHU CẦU ÂM",IF(OR(D226="",E226=""),"THIẾU GIẢI TRÌNH/NGUỒN",IF(F226&lt;&gt;"Đã kiểm chứng","CHƯA KIỂM CHỨNG DỰ BÁO","ĐẠT"))))))))</f>
        <v/>
      </c>
      <c r="J226" s="100"/>
    </row>
    <row r="227" spans="1:10" ht="30" customHeight="1">
      <c r="A227" s="100"/>
      <c r="B227" s="103"/>
      <c r="C227" s="104"/>
      <c r="D227" s="100"/>
      <c r="E227" s="100"/>
      <c r="F227" s="100"/>
      <c r="G227" s="105" t="str">
        <f>IF(A227="","",IF(COUNTIFS('[622]8'!$A$3:$A$202,A227,'[622]8'!$L$3:$L$202,"Đã kiểm chứng",'[622]8'!$M$3:$M$202,"ĐẠT")&lt;&gt;1,"",IFERROR(INDEX('[622]8'!$J$3:$J$202,MATCH(A227,'[622]8'!$A$3:$A$202,0)),"")))</f>
        <v/>
      </c>
      <c r="H227" s="105" t="str">
        <f t="shared" si="3"/>
        <v/>
      </c>
      <c r="I227" s="102" t="str">
        <f>IF(A227="","",IF(OR(NOT(ISNUMBER(B227)),B227&lt;2027,B227&gt;2031,B227&lt;&gt;INT(B227)),"NĂM KHÔNG HỢP LỆ",IF(COUNTIFS($A$3:$A$1002,A227,$B$3:$B$1002,B227)&gt;1,"TRÙNG MÃ VTVL – NĂM",IF(G227="","C227 CHƯA ĐƯỢC XÁC NHẬN",IF(NOT(ISNUMBER(C227)),"THIẾU BIẾN ĐỘNG (NHẬP 0 NẾU KHÔNG ĐỔI)",IF(G227+C227&lt;0,"NHU CẦU ÂM",IF(OR(D227="",E227=""),"THIẾU GIẢI TRÌNH/NGUỒN",IF(F227&lt;&gt;"Đã kiểm chứng","CHƯA KIỂM CHỨNG DỰ BÁO","ĐẠT"))))))))</f>
        <v/>
      </c>
      <c r="J227" s="100"/>
    </row>
    <row r="228" spans="1:10" ht="30" customHeight="1">
      <c r="A228" s="100"/>
      <c r="B228" s="103"/>
      <c r="C228" s="104"/>
      <c r="D228" s="100"/>
      <c r="E228" s="100"/>
      <c r="F228" s="100"/>
      <c r="G228" s="105" t="str">
        <f>IF(A228="","",IF(COUNTIFS('[623]8'!$A$3:$A$202,A228,'[623]8'!$L$3:$L$202,"Đã kiểm chứng",'[623]8'!$M$3:$M$202,"ĐẠT")&lt;&gt;1,"",IFERROR(INDEX('[623]8'!$J$3:$J$202,MATCH(A228,'[623]8'!$A$3:$A$202,0)),"")))</f>
        <v/>
      </c>
      <c r="H228" s="105" t="str">
        <f t="shared" si="3"/>
        <v/>
      </c>
      <c r="I228" s="102" t="str">
        <f>IF(A228="","",IF(OR(NOT(ISNUMBER(B228)),B228&lt;2027,B228&gt;2031,B228&lt;&gt;INT(B228)),"NĂM KHÔNG HỢP LỆ",IF(COUNTIFS($A$3:$A$1002,A228,$B$3:$B$1002,B228)&gt;1,"TRÙNG MÃ VTVL – NĂM",IF(G228="","C228 CHƯA ĐƯỢC XÁC NHẬN",IF(NOT(ISNUMBER(C228)),"THIẾU BIẾN ĐỘNG (NHẬP 0 NẾU KHÔNG ĐỔI)",IF(G228+C228&lt;0,"NHU CẦU ÂM",IF(OR(D228="",E228=""),"THIẾU GIẢI TRÌNH/NGUỒN",IF(F228&lt;&gt;"Đã kiểm chứng","CHƯA KIỂM CHỨNG DỰ BÁO","ĐẠT"))))))))</f>
        <v/>
      </c>
      <c r="J228" s="100"/>
    </row>
    <row r="229" spans="1:10" ht="30" customHeight="1">
      <c r="A229" s="100"/>
      <c r="B229" s="103"/>
      <c r="C229" s="104"/>
      <c r="D229" s="100"/>
      <c r="E229" s="100"/>
      <c r="F229" s="100"/>
      <c r="G229" s="105" t="str">
        <f>IF(A229="","",IF(COUNTIFS('[624]8'!$A$3:$A$202,A229,'[624]8'!$L$3:$L$202,"Đã kiểm chứng",'[624]8'!$M$3:$M$202,"ĐẠT")&lt;&gt;1,"",IFERROR(INDEX('[624]8'!$J$3:$J$202,MATCH(A229,'[624]8'!$A$3:$A$202,0)),"")))</f>
        <v/>
      </c>
      <c r="H229" s="105" t="str">
        <f t="shared" si="3"/>
        <v/>
      </c>
      <c r="I229" s="102" t="str">
        <f>IF(A229="","",IF(OR(NOT(ISNUMBER(B229)),B229&lt;2027,B229&gt;2031,B229&lt;&gt;INT(B229)),"NĂM KHÔNG HỢP LỆ",IF(COUNTIFS($A$3:$A$1002,A229,$B$3:$B$1002,B229)&gt;1,"TRÙNG MÃ VTVL – NĂM",IF(G229="","C229 CHƯA ĐƯỢC XÁC NHẬN",IF(NOT(ISNUMBER(C229)),"THIẾU BIẾN ĐỘNG (NHẬP 0 NẾU KHÔNG ĐỔI)",IF(G229+C229&lt;0,"NHU CẦU ÂM",IF(OR(D229="",E229=""),"THIẾU GIẢI TRÌNH/NGUỒN",IF(F229&lt;&gt;"Đã kiểm chứng","CHƯA KIỂM CHỨNG DỰ BÁO","ĐẠT"))))))))</f>
        <v/>
      </c>
      <c r="J229" s="100"/>
    </row>
    <row r="230" spans="1:10" ht="30" customHeight="1">
      <c r="A230" s="100"/>
      <c r="B230" s="103"/>
      <c r="C230" s="104"/>
      <c r="D230" s="100"/>
      <c r="E230" s="100"/>
      <c r="F230" s="100"/>
      <c r="G230" s="105" t="str">
        <f>IF(A230="","",IF(COUNTIFS('[625]8'!$A$3:$A$202,A230,'[625]8'!$L$3:$L$202,"Đã kiểm chứng",'[625]8'!$M$3:$M$202,"ĐẠT")&lt;&gt;1,"",IFERROR(INDEX('[625]8'!$J$3:$J$202,MATCH(A230,'[625]8'!$A$3:$A$202,0)),"")))</f>
        <v/>
      </c>
      <c r="H230" s="105" t="str">
        <f t="shared" si="3"/>
        <v/>
      </c>
      <c r="I230" s="102" t="str">
        <f>IF(A230="","",IF(OR(NOT(ISNUMBER(B230)),B230&lt;2027,B230&gt;2031,B230&lt;&gt;INT(B230)),"NĂM KHÔNG HỢP LỆ",IF(COUNTIFS($A$3:$A$1002,A230,$B$3:$B$1002,B230)&gt;1,"TRÙNG MÃ VTVL – NĂM",IF(G230="","C230 CHƯA ĐƯỢC XÁC NHẬN",IF(NOT(ISNUMBER(C230)),"THIẾU BIẾN ĐỘNG (NHẬP 0 NẾU KHÔNG ĐỔI)",IF(G230+C230&lt;0,"NHU CẦU ÂM",IF(OR(D230="",E230=""),"THIẾU GIẢI TRÌNH/NGUỒN",IF(F230&lt;&gt;"Đã kiểm chứng","CHƯA KIỂM CHỨNG DỰ BÁO","ĐẠT"))))))))</f>
        <v/>
      </c>
      <c r="J230" s="100"/>
    </row>
    <row r="231" spans="1:10" ht="30" customHeight="1">
      <c r="A231" s="100"/>
      <c r="B231" s="103"/>
      <c r="C231" s="104"/>
      <c r="D231" s="100"/>
      <c r="E231" s="100"/>
      <c r="F231" s="100"/>
      <c r="G231" s="105" t="str">
        <f>IF(A231="","",IF(COUNTIFS('[626]8'!$A$3:$A$202,A231,'[626]8'!$L$3:$L$202,"Đã kiểm chứng",'[626]8'!$M$3:$M$202,"ĐẠT")&lt;&gt;1,"",IFERROR(INDEX('[626]8'!$J$3:$J$202,MATCH(A231,'[626]8'!$A$3:$A$202,0)),"")))</f>
        <v/>
      </c>
      <c r="H231" s="105" t="str">
        <f t="shared" si="3"/>
        <v/>
      </c>
      <c r="I231" s="102" t="str">
        <f>IF(A231="","",IF(OR(NOT(ISNUMBER(B231)),B231&lt;2027,B231&gt;2031,B231&lt;&gt;INT(B231)),"NĂM KHÔNG HỢP LỆ",IF(COUNTIFS($A$3:$A$1002,A231,$B$3:$B$1002,B231)&gt;1,"TRÙNG MÃ VTVL – NĂM",IF(G231="","C231 CHƯA ĐƯỢC XÁC NHẬN",IF(NOT(ISNUMBER(C231)),"THIẾU BIẾN ĐỘNG (NHẬP 0 NẾU KHÔNG ĐỔI)",IF(G231+C231&lt;0,"NHU CẦU ÂM",IF(OR(D231="",E231=""),"THIẾU GIẢI TRÌNH/NGUỒN",IF(F231&lt;&gt;"Đã kiểm chứng","CHƯA KIỂM CHỨNG DỰ BÁO","ĐẠT"))))))))</f>
        <v/>
      </c>
      <c r="J231" s="100"/>
    </row>
    <row r="232" spans="1:10" ht="30" customHeight="1">
      <c r="A232" s="100"/>
      <c r="B232" s="103"/>
      <c r="C232" s="104"/>
      <c r="D232" s="100"/>
      <c r="E232" s="100"/>
      <c r="F232" s="100"/>
      <c r="G232" s="105" t="str">
        <f>IF(A232="","",IF(COUNTIFS('[627]8'!$A$3:$A$202,A232,'[627]8'!$L$3:$L$202,"Đã kiểm chứng",'[627]8'!$M$3:$M$202,"ĐẠT")&lt;&gt;1,"",IFERROR(INDEX('[627]8'!$J$3:$J$202,MATCH(A232,'[627]8'!$A$3:$A$202,0)),"")))</f>
        <v/>
      </c>
      <c r="H232" s="105" t="str">
        <f t="shared" si="3"/>
        <v/>
      </c>
      <c r="I232" s="102" t="str">
        <f>IF(A232="","",IF(OR(NOT(ISNUMBER(B232)),B232&lt;2027,B232&gt;2031,B232&lt;&gt;INT(B232)),"NĂM KHÔNG HỢP LỆ",IF(COUNTIFS($A$3:$A$1002,A232,$B$3:$B$1002,B232)&gt;1,"TRÙNG MÃ VTVL – NĂM",IF(G232="","C232 CHƯA ĐƯỢC XÁC NHẬN",IF(NOT(ISNUMBER(C232)),"THIẾU BIẾN ĐỘNG (NHẬP 0 NẾU KHÔNG ĐỔI)",IF(G232+C232&lt;0,"NHU CẦU ÂM",IF(OR(D232="",E232=""),"THIẾU GIẢI TRÌNH/NGUỒN",IF(F232&lt;&gt;"Đã kiểm chứng","CHƯA KIỂM CHỨNG DỰ BÁO","ĐẠT"))))))))</f>
        <v/>
      </c>
      <c r="J232" s="100"/>
    </row>
    <row r="233" spans="1:10" ht="30" customHeight="1">
      <c r="A233" s="100"/>
      <c r="B233" s="103"/>
      <c r="C233" s="104"/>
      <c r="D233" s="100"/>
      <c r="E233" s="100"/>
      <c r="F233" s="100"/>
      <c r="G233" s="105" t="str">
        <f>IF(A233="","",IF(COUNTIFS('[628]8'!$A$3:$A$202,A233,'[628]8'!$L$3:$L$202,"Đã kiểm chứng",'[628]8'!$M$3:$M$202,"ĐẠT")&lt;&gt;1,"",IFERROR(INDEX('[628]8'!$J$3:$J$202,MATCH(A233,'[628]8'!$A$3:$A$202,0)),"")))</f>
        <v/>
      </c>
      <c r="H233" s="105" t="str">
        <f t="shared" si="3"/>
        <v/>
      </c>
      <c r="I233" s="102" t="str">
        <f>IF(A233="","",IF(OR(NOT(ISNUMBER(B233)),B233&lt;2027,B233&gt;2031,B233&lt;&gt;INT(B233)),"NĂM KHÔNG HỢP LỆ",IF(COUNTIFS($A$3:$A$1002,A233,$B$3:$B$1002,B233)&gt;1,"TRÙNG MÃ VTVL – NĂM",IF(G233="","C233 CHƯA ĐƯỢC XÁC NHẬN",IF(NOT(ISNUMBER(C233)),"THIẾU BIẾN ĐỘNG (NHẬP 0 NẾU KHÔNG ĐỔI)",IF(G233+C233&lt;0,"NHU CẦU ÂM",IF(OR(D233="",E233=""),"THIẾU GIẢI TRÌNH/NGUỒN",IF(F233&lt;&gt;"Đã kiểm chứng","CHƯA KIỂM CHỨNG DỰ BÁO","ĐẠT"))))))))</f>
        <v/>
      </c>
      <c r="J233" s="100"/>
    </row>
    <row r="234" spans="1:10" ht="30" customHeight="1">
      <c r="A234" s="100"/>
      <c r="B234" s="103"/>
      <c r="C234" s="104"/>
      <c r="D234" s="100"/>
      <c r="E234" s="100"/>
      <c r="F234" s="100"/>
      <c r="G234" s="105" t="str">
        <f>IF(A234="","",IF(COUNTIFS('[629]8'!$A$3:$A$202,A234,'[629]8'!$L$3:$L$202,"Đã kiểm chứng",'[629]8'!$M$3:$M$202,"ĐẠT")&lt;&gt;1,"",IFERROR(INDEX('[629]8'!$J$3:$J$202,MATCH(A234,'[629]8'!$A$3:$A$202,0)),"")))</f>
        <v/>
      </c>
      <c r="H234" s="105" t="str">
        <f t="shared" si="3"/>
        <v/>
      </c>
      <c r="I234" s="102" t="str">
        <f>IF(A234="","",IF(OR(NOT(ISNUMBER(B234)),B234&lt;2027,B234&gt;2031,B234&lt;&gt;INT(B234)),"NĂM KHÔNG HỢP LỆ",IF(COUNTIFS($A$3:$A$1002,A234,$B$3:$B$1002,B234)&gt;1,"TRÙNG MÃ VTVL – NĂM",IF(G234="","C234 CHƯA ĐƯỢC XÁC NHẬN",IF(NOT(ISNUMBER(C234)),"THIẾU BIẾN ĐỘNG (NHẬP 0 NẾU KHÔNG ĐỔI)",IF(G234+C234&lt;0,"NHU CẦU ÂM",IF(OR(D234="",E234=""),"THIẾU GIẢI TRÌNH/NGUỒN",IF(F234&lt;&gt;"Đã kiểm chứng","CHƯA KIỂM CHỨNG DỰ BÁO","ĐẠT"))))))))</f>
        <v/>
      </c>
      <c r="J234" s="100"/>
    </row>
    <row r="235" spans="1:10" ht="30" customHeight="1">
      <c r="A235" s="100"/>
      <c r="B235" s="103"/>
      <c r="C235" s="104"/>
      <c r="D235" s="100"/>
      <c r="E235" s="100"/>
      <c r="F235" s="100"/>
      <c r="G235" s="105" t="str">
        <f>IF(A235="","",IF(COUNTIFS('[630]8'!$A$3:$A$202,A235,'[630]8'!$L$3:$L$202,"Đã kiểm chứng",'[630]8'!$M$3:$M$202,"ĐẠT")&lt;&gt;1,"",IFERROR(INDEX('[630]8'!$J$3:$J$202,MATCH(A235,'[630]8'!$A$3:$A$202,0)),"")))</f>
        <v/>
      </c>
      <c r="H235" s="105" t="str">
        <f t="shared" si="3"/>
        <v/>
      </c>
      <c r="I235" s="102" t="str">
        <f>IF(A235="","",IF(OR(NOT(ISNUMBER(B235)),B235&lt;2027,B235&gt;2031,B235&lt;&gt;INT(B235)),"NĂM KHÔNG HỢP LỆ",IF(COUNTIFS($A$3:$A$1002,A235,$B$3:$B$1002,B235)&gt;1,"TRÙNG MÃ VTVL – NĂM",IF(G235="","C235 CHƯA ĐƯỢC XÁC NHẬN",IF(NOT(ISNUMBER(C235)),"THIẾU BIẾN ĐỘNG (NHẬP 0 NẾU KHÔNG ĐỔI)",IF(G235+C235&lt;0,"NHU CẦU ÂM",IF(OR(D235="",E235=""),"THIẾU GIẢI TRÌNH/NGUỒN",IF(F235&lt;&gt;"Đã kiểm chứng","CHƯA KIỂM CHỨNG DỰ BÁO","ĐẠT"))))))))</f>
        <v/>
      </c>
      <c r="J235" s="100"/>
    </row>
    <row r="236" spans="1:10" ht="30" customHeight="1">
      <c r="A236" s="100"/>
      <c r="B236" s="103"/>
      <c r="C236" s="104"/>
      <c r="D236" s="100"/>
      <c r="E236" s="100"/>
      <c r="F236" s="100"/>
      <c r="G236" s="105" t="str">
        <f>IF(A236="","",IF(COUNTIFS('[631]8'!$A$3:$A$202,A236,'[631]8'!$L$3:$L$202,"Đã kiểm chứng",'[631]8'!$M$3:$M$202,"ĐẠT")&lt;&gt;1,"",IFERROR(INDEX('[631]8'!$J$3:$J$202,MATCH(A236,'[631]8'!$A$3:$A$202,0)),"")))</f>
        <v/>
      </c>
      <c r="H236" s="105" t="str">
        <f t="shared" si="3"/>
        <v/>
      </c>
      <c r="I236" s="102" t="str">
        <f>IF(A236="","",IF(OR(NOT(ISNUMBER(B236)),B236&lt;2027,B236&gt;2031,B236&lt;&gt;INT(B236)),"NĂM KHÔNG HỢP LỆ",IF(COUNTIFS($A$3:$A$1002,A236,$B$3:$B$1002,B236)&gt;1,"TRÙNG MÃ VTVL – NĂM",IF(G236="","C236 CHƯA ĐƯỢC XÁC NHẬN",IF(NOT(ISNUMBER(C236)),"THIẾU BIẾN ĐỘNG (NHẬP 0 NẾU KHÔNG ĐỔI)",IF(G236+C236&lt;0,"NHU CẦU ÂM",IF(OR(D236="",E236=""),"THIẾU GIẢI TRÌNH/NGUỒN",IF(F236&lt;&gt;"Đã kiểm chứng","CHƯA KIỂM CHỨNG DỰ BÁO","ĐẠT"))))))))</f>
        <v/>
      </c>
      <c r="J236" s="100"/>
    </row>
    <row r="237" spans="1:10" ht="30" customHeight="1">
      <c r="A237" s="100"/>
      <c r="B237" s="103"/>
      <c r="C237" s="104"/>
      <c r="D237" s="100"/>
      <c r="E237" s="100"/>
      <c r="F237" s="100"/>
      <c r="G237" s="105" t="str">
        <f>IF(A237="","",IF(COUNTIFS('[632]8'!$A$3:$A$202,A237,'[632]8'!$L$3:$L$202,"Đã kiểm chứng",'[632]8'!$M$3:$M$202,"ĐẠT")&lt;&gt;1,"",IFERROR(INDEX('[632]8'!$J$3:$J$202,MATCH(A237,'[632]8'!$A$3:$A$202,0)),"")))</f>
        <v/>
      </c>
      <c r="H237" s="105" t="str">
        <f t="shared" si="3"/>
        <v/>
      </c>
      <c r="I237" s="102" t="str">
        <f>IF(A237="","",IF(OR(NOT(ISNUMBER(B237)),B237&lt;2027,B237&gt;2031,B237&lt;&gt;INT(B237)),"NĂM KHÔNG HỢP LỆ",IF(COUNTIFS($A$3:$A$1002,A237,$B$3:$B$1002,B237)&gt;1,"TRÙNG MÃ VTVL – NĂM",IF(G237="","C237 CHƯA ĐƯỢC XÁC NHẬN",IF(NOT(ISNUMBER(C237)),"THIẾU BIẾN ĐỘNG (NHẬP 0 NẾU KHÔNG ĐỔI)",IF(G237+C237&lt;0,"NHU CẦU ÂM",IF(OR(D237="",E237=""),"THIẾU GIẢI TRÌNH/NGUỒN",IF(F237&lt;&gt;"Đã kiểm chứng","CHƯA KIỂM CHỨNG DỰ BÁO","ĐẠT"))))))))</f>
        <v/>
      </c>
      <c r="J237" s="100"/>
    </row>
    <row r="238" spans="1:10" ht="30" customHeight="1">
      <c r="A238" s="100"/>
      <c r="B238" s="103"/>
      <c r="C238" s="104"/>
      <c r="D238" s="100"/>
      <c r="E238" s="100"/>
      <c r="F238" s="100"/>
      <c r="G238" s="105" t="str">
        <f>IF(A238="","",IF(COUNTIFS('[633]8'!$A$3:$A$202,A238,'[633]8'!$L$3:$L$202,"Đã kiểm chứng",'[633]8'!$M$3:$M$202,"ĐẠT")&lt;&gt;1,"",IFERROR(INDEX('[633]8'!$J$3:$J$202,MATCH(A238,'[633]8'!$A$3:$A$202,0)),"")))</f>
        <v/>
      </c>
      <c r="H238" s="105" t="str">
        <f t="shared" si="3"/>
        <v/>
      </c>
      <c r="I238" s="102" t="str">
        <f>IF(A238="","",IF(OR(NOT(ISNUMBER(B238)),B238&lt;2027,B238&gt;2031,B238&lt;&gt;INT(B238)),"NĂM KHÔNG HỢP LỆ",IF(COUNTIFS($A$3:$A$1002,A238,$B$3:$B$1002,B238)&gt;1,"TRÙNG MÃ VTVL – NĂM",IF(G238="","C238 CHƯA ĐƯỢC XÁC NHẬN",IF(NOT(ISNUMBER(C238)),"THIẾU BIẾN ĐỘNG (NHẬP 0 NẾU KHÔNG ĐỔI)",IF(G238+C238&lt;0,"NHU CẦU ÂM",IF(OR(D238="",E238=""),"THIẾU GIẢI TRÌNH/NGUỒN",IF(F238&lt;&gt;"Đã kiểm chứng","CHƯA KIỂM CHỨNG DỰ BÁO","ĐẠT"))))))))</f>
        <v/>
      </c>
      <c r="J238" s="100"/>
    </row>
    <row r="239" spans="1:10" ht="30" customHeight="1">
      <c r="A239" s="100"/>
      <c r="B239" s="103"/>
      <c r="C239" s="104"/>
      <c r="D239" s="100"/>
      <c r="E239" s="100"/>
      <c r="F239" s="100"/>
      <c r="G239" s="105" t="str">
        <f>IF(A239="","",IF(COUNTIFS('[634]8'!$A$3:$A$202,A239,'[634]8'!$L$3:$L$202,"Đã kiểm chứng",'[634]8'!$M$3:$M$202,"ĐẠT")&lt;&gt;1,"",IFERROR(INDEX('[634]8'!$J$3:$J$202,MATCH(A239,'[634]8'!$A$3:$A$202,0)),"")))</f>
        <v/>
      </c>
      <c r="H239" s="105" t="str">
        <f t="shared" si="3"/>
        <v/>
      </c>
      <c r="I239" s="102" t="str">
        <f>IF(A239="","",IF(OR(NOT(ISNUMBER(B239)),B239&lt;2027,B239&gt;2031,B239&lt;&gt;INT(B239)),"NĂM KHÔNG HỢP LỆ",IF(COUNTIFS($A$3:$A$1002,A239,$B$3:$B$1002,B239)&gt;1,"TRÙNG MÃ VTVL – NĂM",IF(G239="","C239 CHƯA ĐƯỢC XÁC NHẬN",IF(NOT(ISNUMBER(C239)),"THIẾU BIẾN ĐỘNG (NHẬP 0 NẾU KHÔNG ĐỔI)",IF(G239+C239&lt;0,"NHU CẦU ÂM",IF(OR(D239="",E239=""),"THIẾU GIẢI TRÌNH/NGUỒN",IF(F239&lt;&gt;"Đã kiểm chứng","CHƯA KIỂM CHỨNG DỰ BÁO","ĐẠT"))))))))</f>
        <v/>
      </c>
      <c r="J239" s="100"/>
    </row>
    <row r="240" spans="1:10" ht="30" customHeight="1">
      <c r="A240" s="100"/>
      <c r="B240" s="103"/>
      <c r="C240" s="104"/>
      <c r="D240" s="100"/>
      <c r="E240" s="100"/>
      <c r="F240" s="100"/>
      <c r="G240" s="105" t="str">
        <f>IF(A240="","",IF(COUNTIFS('[635]8'!$A$3:$A$202,A240,'[635]8'!$L$3:$L$202,"Đã kiểm chứng",'[635]8'!$M$3:$M$202,"ĐẠT")&lt;&gt;1,"",IFERROR(INDEX('[635]8'!$J$3:$J$202,MATCH(A240,'[635]8'!$A$3:$A$202,0)),"")))</f>
        <v/>
      </c>
      <c r="H240" s="105" t="str">
        <f t="shared" si="3"/>
        <v/>
      </c>
      <c r="I240" s="102" t="str">
        <f>IF(A240="","",IF(OR(NOT(ISNUMBER(B240)),B240&lt;2027,B240&gt;2031,B240&lt;&gt;INT(B240)),"NĂM KHÔNG HỢP LỆ",IF(COUNTIFS($A$3:$A$1002,A240,$B$3:$B$1002,B240)&gt;1,"TRÙNG MÃ VTVL – NĂM",IF(G240="","C240 CHƯA ĐƯỢC XÁC NHẬN",IF(NOT(ISNUMBER(C240)),"THIẾU BIẾN ĐỘNG (NHẬP 0 NẾU KHÔNG ĐỔI)",IF(G240+C240&lt;0,"NHU CẦU ÂM",IF(OR(D240="",E240=""),"THIẾU GIẢI TRÌNH/NGUỒN",IF(F240&lt;&gt;"Đã kiểm chứng","CHƯA KIỂM CHỨNG DỰ BÁO","ĐẠT"))))))))</f>
        <v/>
      </c>
      <c r="J240" s="100"/>
    </row>
    <row r="241" spans="1:10" ht="30" customHeight="1">
      <c r="A241" s="100"/>
      <c r="B241" s="103"/>
      <c r="C241" s="104"/>
      <c r="D241" s="100"/>
      <c r="E241" s="100"/>
      <c r="F241" s="100"/>
      <c r="G241" s="105" t="str">
        <f>IF(A241="","",IF(COUNTIFS('[636]8'!$A$3:$A$202,A241,'[636]8'!$L$3:$L$202,"Đã kiểm chứng",'[636]8'!$M$3:$M$202,"ĐẠT")&lt;&gt;1,"",IFERROR(INDEX('[636]8'!$J$3:$J$202,MATCH(A241,'[636]8'!$A$3:$A$202,0)),"")))</f>
        <v/>
      </c>
      <c r="H241" s="105" t="str">
        <f t="shared" si="3"/>
        <v/>
      </c>
      <c r="I241" s="102" t="str">
        <f>IF(A241="","",IF(OR(NOT(ISNUMBER(B241)),B241&lt;2027,B241&gt;2031,B241&lt;&gt;INT(B241)),"NĂM KHÔNG HỢP LỆ",IF(COUNTIFS($A$3:$A$1002,A241,$B$3:$B$1002,B241)&gt;1,"TRÙNG MÃ VTVL – NĂM",IF(G241="","C241 CHƯA ĐƯỢC XÁC NHẬN",IF(NOT(ISNUMBER(C241)),"THIẾU BIẾN ĐỘNG (NHẬP 0 NẾU KHÔNG ĐỔI)",IF(G241+C241&lt;0,"NHU CẦU ÂM",IF(OR(D241="",E241=""),"THIẾU GIẢI TRÌNH/NGUỒN",IF(F241&lt;&gt;"Đã kiểm chứng","CHƯA KIỂM CHỨNG DỰ BÁO","ĐẠT"))))))))</f>
        <v/>
      </c>
      <c r="J241" s="100"/>
    </row>
    <row r="242" spans="1:10" ht="30" customHeight="1">
      <c r="A242" s="100"/>
      <c r="B242" s="103"/>
      <c r="C242" s="104"/>
      <c r="D242" s="100"/>
      <c r="E242" s="100"/>
      <c r="F242" s="100"/>
      <c r="G242" s="105" t="str">
        <f>IF(A242="","",IF(COUNTIFS('[637]8'!$A$3:$A$202,A242,'[637]8'!$L$3:$L$202,"Đã kiểm chứng",'[637]8'!$M$3:$M$202,"ĐẠT")&lt;&gt;1,"",IFERROR(INDEX('[637]8'!$J$3:$J$202,MATCH(A242,'[637]8'!$A$3:$A$202,0)),"")))</f>
        <v/>
      </c>
      <c r="H242" s="105" t="str">
        <f t="shared" si="3"/>
        <v/>
      </c>
      <c r="I242" s="102" t="str">
        <f>IF(A242="","",IF(OR(NOT(ISNUMBER(B242)),B242&lt;2027,B242&gt;2031,B242&lt;&gt;INT(B242)),"NĂM KHÔNG HỢP LỆ",IF(COUNTIFS($A$3:$A$1002,A242,$B$3:$B$1002,B242)&gt;1,"TRÙNG MÃ VTVL – NĂM",IF(G242="","C242 CHƯA ĐƯỢC XÁC NHẬN",IF(NOT(ISNUMBER(C242)),"THIẾU BIẾN ĐỘNG (NHẬP 0 NẾU KHÔNG ĐỔI)",IF(G242+C242&lt;0,"NHU CẦU ÂM",IF(OR(D242="",E242=""),"THIẾU GIẢI TRÌNH/NGUỒN",IF(F242&lt;&gt;"Đã kiểm chứng","CHƯA KIỂM CHỨNG DỰ BÁO","ĐẠT"))))))))</f>
        <v/>
      </c>
      <c r="J242" s="100"/>
    </row>
    <row r="243" spans="1:10" ht="30" customHeight="1">
      <c r="A243" s="100"/>
      <c r="B243" s="103"/>
      <c r="C243" s="104"/>
      <c r="D243" s="100"/>
      <c r="E243" s="100"/>
      <c r="F243" s="100"/>
      <c r="G243" s="105" t="str">
        <f>IF(A243="","",IF(COUNTIFS('[638]8'!$A$3:$A$202,A243,'[638]8'!$L$3:$L$202,"Đã kiểm chứng",'[638]8'!$M$3:$M$202,"ĐẠT")&lt;&gt;1,"",IFERROR(INDEX('[638]8'!$J$3:$J$202,MATCH(A243,'[638]8'!$A$3:$A$202,0)),"")))</f>
        <v/>
      </c>
      <c r="H243" s="105" t="str">
        <f t="shared" si="3"/>
        <v/>
      </c>
      <c r="I243" s="102" t="str">
        <f>IF(A243="","",IF(OR(NOT(ISNUMBER(B243)),B243&lt;2027,B243&gt;2031,B243&lt;&gt;INT(B243)),"NĂM KHÔNG HỢP LỆ",IF(COUNTIFS($A$3:$A$1002,A243,$B$3:$B$1002,B243)&gt;1,"TRÙNG MÃ VTVL – NĂM",IF(G243="","C243 CHƯA ĐƯỢC XÁC NHẬN",IF(NOT(ISNUMBER(C243)),"THIẾU BIẾN ĐỘNG (NHẬP 0 NẾU KHÔNG ĐỔI)",IF(G243+C243&lt;0,"NHU CẦU ÂM",IF(OR(D243="",E243=""),"THIẾU GIẢI TRÌNH/NGUỒN",IF(F243&lt;&gt;"Đã kiểm chứng","CHƯA KIỂM CHỨNG DỰ BÁO","ĐẠT"))))))))</f>
        <v/>
      </c>
      <c r="J243" s="100"/>
    </row>
    <row r="244" spans="1:10" ht="30" customHeight="1">
      <c r="A244" s="100"/>
      <c r="B244" s="103"/>
      <c r="C244" s="104"/>
      <c r="D244" s="100"/>
      <c r="E244" s="100"/>
      <c r="F244" s="100"/>
      <c r="G244" s="105" t="str">
        <f>IF(A244="","",IF(COUNTIFS('[639]8'!$A$3:$A$202,A244,'[639]8'!$L$3:$L$202,"Đã kiểm chứng",'[639]8'!$M$3:$M$202,"ĐẠT")&lt;&gt;1,"",IFERROR(INDEX('[639]8'!$J$3:$J$202,MATCH(A244,'[639]8'!$A$3:$A$202,0)),"")))</f>
        <v/>
      </c>
      <c r="H244" s="105" t="str">
        <f t="shared" si="3"/>
        <v/>
      </c>
      <c r="I244" s="102" t="str">
        <f>IF(A244="","",IF(OR(NOT(ISNUMBER(B244)),B244&lt;2027,B244&gt;2031,B244&lt;&gt;INT(B244)),"NĂM KHÔNG HỢP LỆ",IF(COUNTIFS($A$3:$A$1002,A244,$B$3:$B$1002,B244)&gt;1,"TRÙNG MÃ VTVL – NĂM",IF(G244="","C244 CHƯA ĐƯỢC XÁC NHẬN",IF(NOT(ISNUMBER(C244)),"THIẾU BIẾN ĐỘNG (NHẬP 0 NẾU KHÔNG ĐỔI)",IF(G244+C244&lt;0,"NHU CẦU ÂM",IF(OR(D244="",E244=""),"THIẾU GIẢI TRÌNH/NGUỒN",IF(F244&lt;&gt;"Đã kiểm chứng","CHƯA KIỂM CHỨNG DỰ BÁO","ĐẠT"))))))))</f>
        <v/>
      </c>
      <c r="J244" s="100"/>
    </row>
    <row r="245" spans="1:10" ht="30" customHeight="1">
      <c r="A245" s="100"/>
      <c r="B245" s="103"/>
      <c r="C245" s="104"/>
      <c r="D245" s="100"/>
      <c r="E245" s="100"/>
      <c r="F245" s="100"/>
      <c r="G245" s="105" t="str">
        <f>IF(A245="","",IF(COUNTIFS('[640]8'!$A$3:$A$202,A245,'[640]8'!$L$3:$L$202,"Đã kiểm chứng",'[640]8'!$M$3:$M$202,"ĐẠT")&lt;&gt;1,"",IFERROR(INDEX('[640]8'!$J$3:$J$202,MATCH(A245,'[640]8'!$A$3:$A$202,0)),"")))</f>
        <v/>
      </c>
      <c r="H245" s="105" t="str">
        <f t="shared" si="3"/>
        <v/>
      </c>
      <c r="I245" s="102" t="str">
        <f>IF(A245="","",IF(OR(NOT(ISNUMBER(B245)),B245&lt;2027,B245&gt;2031,B245&lt;&gt;INT(B245)),"NĂM KHÔNG HỢP LỆ",IF(COUNTIFS($A$3:$A$1002,A245,$B$3:$B$1002,B245)&gt;1,"TRÙNG MÃ VTVL – NĂM",IF(G245="","C245 CHƯA ĐƯỢC XÁC NHẬN",IF(NOT(ISNUMBER(C245)),"THIẾU BIẾN ĐỘNG (NHẬP 0 NẾU KHÔNG ĐỔI)",IF(G245+C245&lt;0,"NHU CẦU ÂM",IF(OR(D245="",E245=""),"THIẾU GIẢI TRÌNH/NGUỒN",IF(F245&lt;&gt;"Đã kiểm chứng","CHƯA KIỂM CHỨNG DỰ BÁO","ĐẠT"))))))))</f>
        <v/>
      </c>
      <c r="J245" s="100"/>
    </row>
    <row r="246" spans="1:10" ht="30" customHeight="1">
      <c r="A246" s="100"/>
      <c r="B246" s="103"/>
      <c r="C246" s="104"/>
      <c r="D246" s="100"/>
      <c r="E246" s="100"/>
      <c r="F246" s="100"/>
      <c r="G246" s="105" t="str">
        <f>IF(A246="","",IF(COUNTIFS('[641]8'!$A$3:$A$202,A246,'[641]8'!$L$3:$L$202,"Đã kiểm chứng",'[641]8'!$M$3:$M$202,"ĐẠT")&lt;&gt;1,"",IFERROR(INDEX('[641]8'!$J$3:$J$202,MATCH(A246,'[641]8'!$A$3:$A$202,0)),"")))</f>
        <v/>
      </c>
      <c r="H246" s="105" t="str">
        <f t="shared" si="3"/>
        <v/>
      </c>
      <c r="I246" s="102" t="str">
        <f>IF(A246="","",IF(OR(NOT(ISNUMBER(B246)),B246&lt;2027,B246&gt;2031,B246&lt;&gt;INT(B246)),"NĂM KHÔNG HỢP LỆ",IF(COUNTIFS($A$3:$A$1002,A246,$B$3:$B$1002,B246)&gt;1,"TRÙNG MÃ VTVL – NĂM",IF(G246="","C246 CHƯA ĐƯỢC XÁC NHẬN",IF(NOT(ISNUMBER(C246)),"THIẾU BIẾN ĐỘNG (NHẬP 0 NẾU KHÔNG ĐỔI)",IF(G246+C246&lt;0,"NHU CẦU ÂM",IF(OR(D246="",E246=""),"THIẾU GIẢI TRÌNH/NGUỒN",IF(F246&lt;&gt;"Đã kiểm chứng","CHƯA KIỂM CHỨNG DỰ BÁO","ĐẠT"))))))))</f>
        <v/>
      </c>
      <c r="J246" s="100"/>
    </row>
    <row r="247" spans="1:10" ht="30" customHeight="1">
      <c r="A247" s="100"/>
      <c r="B247" s="103"/>
      <c r="C247" s="104"/>
      <c r="D247" s="100"/>
      <c r="E247" s="100"/>
      <c r="F247" s="100"/>
      <c r="G247" s="105" t="str">
        <f>IF(A247="","",IF(COUNTIFS('[642]8'!$A$3:$A$202,A247,'[642]8'!$L$3:$L$202,"Đã kiểm chứng",'[642]8'!$M$3:$M$202,"ĐẠT")&lt;&gt;1,"",IFERROR(INDEX('[642]8'!$J$3:$J$202,MATCH(A247,'[642]8'!$A$3:$A$202,0)),"")))</f>
        <v/>
      </c>
      <c r="H247" s="105" t="str">
        <f t="shared" si="3"/>
        <v/>
      </c>
      <c r="I247" s="102" t="str">
        <f>IF(A247="","",IF(OR(NOT(ISNUMBER(B247)),B247&lt;2027,B247&gt;2031,B247&lt;&gt;INT(B247)),"NĂM KHÔNG HỢP LỆ",IF(COUNTIFS($A$3:$A$1002,A247,$B$3:$B$1002,B247)&gt;1,"TRÙNG MÃ VTVL – NĂM",IF(G247="","C247 CHƯA ĐƯỢC XÁC NHẬN",IF(NOT(ISNUMBER(C247)),"THIẾU BIẾN ĐỘNG (NHẬP 0 NẾU KHÔNG ĐỔI)",IF(G247+C247&lt;0,"NHU CẦU ÂM",IF(OR(D247="",E247=""),"THIẾU GIẢI TRÌNH/NGUỒN",IF(F247&lt;&gt;"Đã kiểm chứng","CHƯA KIỂM CHỨNG DỰ BÁO","ĐẠT"))))))))</f>
        <v/>
      </c>
      <c r="J247" s="100"/>
    </row>
    <row r="248" spans="1:10" ht="30" customHeight="1">
      <c r="A248" s="100"/>
      <c r="B248" s="103"/>
      <c r="C248" s="104"/>
      <c r="D248" s="100"/>
      <c r="E248" s="100"/>
      <c r="F248" s="100"/>
      <c r="G248" s="105" t="str">
        <f>IF(A248="","",IF(COUNTIFS('[643]8'!$A$3:$A$202,A248,'[643]8'!$L$3:$L$202,"Đã kiểm chứng",'[643]8'!$M$3:$M$202,"ĐẠT")&lt;&gt;1,"",IFERROR(INDEX('[643]8'!$J$3:$J$202,MATCH(A248,'[643]8'!$A$3:$A$202,0)),"")))</f>
        <v/>
      </c>
      <c r="H248" s="105" t="str">
        <f t="shared" si="3"/>
        <v/>
      </c>
      <c r="I248" s="102" t="str">
        <f>IF(A248="","",IF(OR(NOT(ISNUMBER(B248)),B248&lt;2027,B248&gt;2031,B248&lt;&gt;INT(B248)),"NĂM KHÔNG HỢP LỆ",IF(COUNTIFS($A$3:$A$1002,A248,$B$3:$B$1002,B248)&gt;1,"TRÙNG MÃ VTVL – NĂM",IF(G248="","C248 CHƯA ĐƯỢC XÁC NHẬN",IF(NOT(ISNUMBER(C248)),"THIẾU BIẾN ĐỘNG (NHẬP 0 NẾU KHÔNG ĐỔI)",IF(G248+C248&lt;0,"NHU CẦU ÂM",IF(OR(D248="",E248=""),"THIẾU GIẢI TRÌNH/NGUỒN",IF(F248&lt;&gt;"Đã kiểm chứng","CHƯA KIỂM CHỨNG DỰ BÁO","ĐẠT"))))))))</f>
        <v/>
      </c>
      <c r="J248" s="100"/>
    </row>
    <row r="249" spans="1:10" ht="30" customHeight="1">
      <c r="A249" s="100"/>
      <c r="B249" s="103"/>
      <c r="C249" s="104"/>
      <c r="D249" s="100"/>
      <c r="E249" s="100"/>
      <c r="F249" s="100"/>
      <c r="G249" s="105" t="str">
        <f>IF(A249="","",IF(COUNTIFS('[644]8'!$A$3:$A$202,A249,'[644]8'!$L$3:$L$202,"Đã kiểm chứng",'[644]8'!$M$3:$M$202,"ĐẠT")&lt;&gt;1,"",IFERROR(INDEX('[644]8'!$J$3:$J$202,MATCH(A249,'[644]8'!$A$3:$A$202,0)),"")))</f>
        <v/>
      </c>
      <c r="H249" s="105" t="str">
        <f t="shared" si="3"/>
        <v/>
      </c>
      <c r="I249" s="102" t="str">
        <f>IF(A249="","",IF(OR(NOT(ISNUMBER(B249)),B249&lt;2027,B249&gt;2031,B249&lt;&gt;INT(B249)),"NĂM KHÔNG HỢP LỆ",IF(COUNTIFS($A$3:$A$1002,A249,$B$3:$B$1002,B249)&gt;1,"TRÙNG MÃ VTVL – NĂM",IF(G249="","C249 CHƯA ĐƯỢC XÁC NHẬN",IF(NOT(ISNUMBER(C249)),"THIẾU BIẾN ĐỘNG (NHẬP 0 NẾU KHÔNG ĐỔI)",IF(G249+C249&lt;0,"NHU CẦU ÂM",IF(OR(D249="",E249=""),"THIẾU GIẢI TRÌNH/NGUỒN",IF(F249&lt;&gt;"Đã kiểm chứng","CHƯA KIỂM CHỨNG DỰ BÁO","ĐẠT"))))))))</f>
        <v/>
      </c>
      <c r="J249" s="100"/>
    </row>
    <row r="250" spans="1:10" ht="30" customHeight="1">
      <c r="A250" s="100"/>
      <c r="B250" s="103"/>
      <c r="C250" s="104"/>
      <c r="D250" s="100"/>
      <c r="E250" s="100"/>
      <c r="F250" s="100"/>
      <c r="G250" s="105" t="str">
        <f>IF(A250="","",IF(COUNTIFS('[645]8'!$A$3:$A$202,A250,'[645]8'!$L$3:$L$202,"Đã kiểm chứng",'[645]8'!$M$3:$M$202,"ĐẠT")&lt;&gt;1,"",IFERROR(INDEX('[645]8'!$J$3:$J$202,MATCH(A250,'[645]8'!$A$3:$A$202,0)),"")))</f>
        <v/>
      </c>
      <c r="H250" s="105" t="str">
        <f t="shared" si="3"/>
        <v/>
      </c>
      <c r="I250" s="102" t="str">
        <f>IF(A250="","",IF(OR(NOT(ISNUMBER(B250)),B250&lt;2027,B250&gt;2031,B250&lt;&gt;INT(B250)),"NĂM KHÔNG HỢP LỆ",IF(COUNTIFS($A$3:$A$1002,A250,$B$3:$B$1002,B250)&gt;1,"TRÙNG MÃ VTVL – NĂM",IF(G250="","C250 CHƯA ĐƯỢC XÁC NHẬN",IF(NOT(ISNUMBER(C250)),"THIẾU BIẾN ĐỘNG (NHẬP 0 NẾU KHÔNG ĐỔI)",IF(G250+C250&lt;0,"NHU CẦU ÂM",IF(OR(D250="",E250=""),"THIẾU GIẢI TRÌNH/NGUỒN",IF(F250&lt;&gt;"Đã kiểm chứng","CHƯA KIỂM CHỨNG DỰ BÁO","ĐẠT"))))))))</f>
        <v/>
      </c>
      <c r="J250" s="100"/>
    </row>
    <row r="251" spans="1:10" ht="30" customHeight="1">
      <c r="A251" s="100"/>
      <c r="B251" s="103"/>
      <c r="C251" s="104"/>
      <c r="D251" s="100"/>
      <c r="E251" s="100"/>
      <c r="F251" s="100"/>
      <c r="G251" s="105" t="str">
        <f>IF(A251="","",IF(COUNTIFS('[646]8'!$A$3:$A$202,A251,'[646]8'!$L$3:$L$202,"Đã kiểm chứng",'[646]8'!$M$3:$M$202,"ĐẠT")&lt;&gt;1,"",IFERROR(INDEX('[646]8'!$J$3:$J$202,MATCH(A251,'[646]8'!$A$3:$A$202,0)),"")))</f>
        <v/>
      </c>
      <c r="H251" s="105" t="str">
        <f t="shared" si="3"/>
        <v/>
      </c>
      <c r="I251" s="102" t="str">
        <f>IF(A251="","",IF(OR(NOT(ISNUMBER(B251)),B251&lt;2027,B251&gt;2031,B251&lt;&gt;INT(B251)),"NĂM KHÔNG HỢP LỆ",IF(COUNTIFS($A$3:$A$1002,A251,$B$3:$B$1002,B251)&gt;1,"TRÙNG MÃ VTVL – NĂM",IF(G251="","C251 CHƯA ĐƯỢC XÁC NHẬN",IF(NOT(ISNUMBER(C251)),"THIẾU BIẾN ĐỘNG (NHẬP 0 NẾU KHÔNG ĐỔI)",IF(G251+C251&lt;0,"NHU CẦU ÂM",IF(OR(D251="",E251=""),"THIẾU GIẢI TRÌNH/NGUỒN",IF(F251&lt;&gt;"Đã kiểm chứng","CHƯA KIỂM CHỨNG DỰ BÁO","ĐẠT"))))))))</f>
        <v/>
      </c>
      <c r="J251" s="100"/>
    </row>
    <row r="252" spans="1:10" ht="30" customHeight="1">
      <c r="A252" s="100"/>
      <c r="B252" s="103"/>
      <c r="C252" s="104"/>
      <c r="D252" s="100"/>
      <c r="E252" s="100"/>
      <c r="F252" s="100"/>
      <c r="G252" s="105" t="str">
        <f>IF(A252="","",IF(COUNTIFS('[647]8'!$A$3:$A$202,A252,'[647]8'!$L$3:$L$202,"Đã kiểm chứng",'[647]8'!$M$3:$M$202,"ĐẠT")&lt;&gt;1,"",IFERROR(INDEX('[647]8'!$J$3:$J$202,MATCH(A252,'[647]8'!$A$3:$A$202,0)),"")))</f>
        <v/>
      </c>
      <c r="H252" s="105" t="str">
        <f t="shared" si="3"/>
        <v/>
      </c>
      <c r="I252" s="102" t="str">
        <f>IF(A252="","",IF(OR(NOT(ISNUMBER(B252)),B252&lt;2027,B252&gt;2031,B252&lt;&gt;INT(B252)),"NĂM KHÔNG HỢP LỆ",IF(COUNTIFS($A$3:$A$1002,A252,$B$3:$B$1002,B252)&gt;1,"TRÙNG MÃ VTVL – NĂM",IF(G252="","C252 CHƯA ĐƯỢC XÁC NHẬN",IF(NOT(ISNUMBER(C252)),"THIẾU BIẾN ĐỘNG (NHẬP 0 NẾU KHÔNG ĐỔI)",IF(G252+C252&lt;0,"NHU CẦU ÂM",IF(OR(D252="",E252=""),"THIẾU GIẢI TRÌNH/NGUỒN",IF(F252&lt;&gt;"Đã kiểm chứng","CHƯA KIỂM CHỨNG DỰ BÁO","ĐẠT"))))))))</f>
        <v/>
      </c>
      <c r="J252" s="100"/>
    </row>
    <row r="253" spans="1:10" ht="30" customHeight="1">
      <c r="A253" s="100"/>
      <c r="B253" s="103"/>
      <c r="C253" s="104"/>
      <c r="D253" s="100"/>
      <c r="E253" s="100"/>
      <c r="F253" s="100"/>
      <c r="G253" s="105" t="str">
        <f>IF(A253="","",IF(COUNTIFS('[648]8'!$A$3:$A$202,A253,'[648]8'!$L$3:$L$202,"Đã kiểm chứng",'[648]8'!$M$3:$M$202,"ĐẠT")&lt;&gt;1,"",IFERROR(INDEX('[648]8'!$J$3:$J$202,MATCH(A253,'[648]8'!$A$3:$A$202,0)),"")))</f>
        <v/>
      </c>
      <c r="H253" s="105" t="str">
        <f t="shared" si="3"/>
        <v/>
      </c>
      <c r="I253" s="102" t="str">
        <f>IF(A253="","",IF(OR(NOT(ISNUMBER(B253)),B253&lt;2027,B253&gt;2031,B253&lt;&gt;INT(B253)),"NĂM KHÔNG HỢP LỆ",IF(COUNTIFS($A$3:$A$1002,A253,$B$3:$B$1002,B253)&gt;1,"TRÙNG MÃ VTVL – NĂM",IF(G253="","C253 CHƯA ĐƯỢC XÁC NHẬN",IF(NOT(ISNUMBER(C253)),"THIẾU BIẾN ĐỘNG (NHẬP 0 NẾU KHÔNG ĐỔI)",IF(G253+C253&lt;0,"NHU CẦU ÂM",IF(OR(D253="",E253=""),"THIẾU GIẢI TRÌNH/NGUỒN",IF(F253&lt;&gt;"Đã kiểm chứng","CHƯA KIỂM CHỨNG DỰ BÁO","ĐẠT"))))))))</f>
        <v/>
      </c>
      <c r="J253" s="100"/>
    </row>
    <row r="254" spans="1:10" ht="30" customHeight="1">
      <c r="A254" s="100"/>
      <c r="B254" s="103"/>
      <c r="C254" s="104"/>
      <c r="D254" s="100"/>
      <c r="E254" s="100"/>
      <c r="F254" s="100"/>
      <c r="G254" s="105" t="str">
        <f>IF(A254="","",IF(COUNTIFS('[649]8'!$A$3:$A$202,A254,'[649]8'!$L$3:$L$202,"Đã kiểm chứng",'[649]8'!$M$3:$M$202,"ĐẠT")&lt;&gt;1,"",IFERROR(INDEX('[649]8'!$J$3:$J$202,MATCH(A254,'[649]8'!$A$3:$A$202,0)),"")))</f>
        <v/>
      </c>
      <c r="H254" s="105" t="str">
        <f t="shared" si="3"/>
        <v/>
      </c>
      <c r="I254" s="102" t="str">
        <f>IF(A254="","",IF(OR(NOT(ISNUMBER(B254)),B254&lt;2027,B254&gt;2031,B254&lt;&gt;INT(B254)),"NĂM KHÔNG HỢP LỆ",IF(COUNTIFS($A$3:$A$1002,A254,$B$3:$B$1002,B254)&gt;1,"TRÙNG MÃ VTVL – NĂM",IF(G254="","C254 CHƯA ĐƯỢC XÁC NHẬN",IF(NOT(ISNUMBER(C254)),"THIẾU BIẾN ĐỘNG (NHẬP 0 NẾU KHÔNG ĐỔI)",IF(G254+C254&lt;0,"NHU CẦU ÂM",IF(OR(D254="",E254=""),"THIẾU GIẢI TRÌNH/NGUỒN",IF(F254&lt;&gt;"Đã kiểm chứng","CHƯA KIỂM CHỨNG DỰ BÁO","ĐẠT"))))))))</f>
        <v/>
      </c>
      <c r="J254" s="100"/>
    </row>
    <row r="255" spans="1:10" ht="30" customHeight="1">
      <c r="A255" s="100"/>
      <c r="B255" s="103"/>
      <c r="C255" s="104"/>
      <c r="D255" s="100"/>
      <c r="E255" s="100"/>
      <c r="F255" s="100"/>
      <c r="G255" s="105" t="str">
        <f>IF(A255="","",IF(COUNTIFS('[650]8'!$A$3:$A$202,A255,'[650]8'!$L$3:$L$202,"Đã kiểm chứng",'[650]8'!$M$3:$M$202,"ĐẠT")&lt;&gt;1,"",IFERROR(INDEX('[650]8'!$J$3:$J$202,MATCH(A255,'[650]8'!$A$3:$A$202,0)),"")))</f>
        <v/>
      </c>
      <c r="H255" s="105" t="str">
        <f t="shared" si="3"/>
        <v/>
      </c>
      <c r="I255" s="102" t="str">
        <f>IF(A255="","",IF(OR(NOT(ISNUMBER(B255)),B255&lt;2027,B255&gt;2031,B255&lt;&gt;INT(B255)),"NĂM KHÔNG HỢP LỆ",IF(COUNTIFS($A$3:$A$1002,A255,$B$3:$B$1002,B255)&gt;1,"TRÙNG MÃ VTVL – NĂM",IF(G255="","C255 CHƯA ĐƯỢC XÁC NHẬN",IF(NOT(ISNUMBER(C255)),"THIẾU BIẾN ĐỘNG (NHẬP 0 NẾU KHÔNG ĐỔI)",IF(G255+C255&lt;0,"NHU CẦU ÂM",IF(OR(D255="",E255=""),"THIẾU GIẢI TRÌNH/NGUỒN",IF(F255&lt;&gt;"Đã kiểm chứng","CHƯA KIỂM CHỨNG DỰ BÁO","ĐẠT"))))))))</f>
        <v/>
      </c>
      <c r="J255" s="100"/>
    </row>
    <row r="256" spans="1:10" ht="30" customHeight="1">
      <c r="A256" s="100"/>
      <c r="B256" s="103"/>
      <c r="C256" s="104"/>
      <c r="D256" s="100"/>
      <c r="E256" s="100"/>
      <c r="F256" s="100"/>
      <c r="G256" s="105" t="str">
        <f>IF(A256="","",IF(COUNTIFS('[651]8'!$A$3:$A$202,A256,'[651]8'!$L$3:$L$202,"Đã kiểm chứng",'[651]8'!$M$3:$M$202,"ĐẠT")&lt;&gt;1,"",IFERROR(INDEX('[651]8'!$J$3:$J$202,MATCH(A256,'[651]8'!$A$3:$A$202,0)),"")))</f>
        <v/>
      </c>
      <c r="H256" s="105" t="str">
        <f t="shared" si="3"/>
        <v/>
      </c>
      <c r="I256" s="102" t="str">
        <f>IF(A256="","",IF(OR(NOT(ISNUMBER(B256)),B256&lt;2027,B256&gt;2031,B256&lt;&gt;INT(B256)),"NĂM KHÔNG HỢP LỆ",IF(COUNTIFS($A$3:$A$1002,A256,$B$3:$B$1002,B256)&gt;1,"TRÙNG MÃ VTVL – NĂM",IF(G256="","C256 CHƯA ĐƯỢC XÁC NHẬN",IF(NOT(ISNUMBER(C256)),"THIẾU BIẾN ĐỘNG (NHẬP 0 NẾU KHÔNG ĐỔI)",IF(G256+C256&lt;0,"NHU CẦU ÂM",IF(OR(D256="",E256=""),"THIẾU GIẢI TRÌNH/NGUỒN",IF(F256&lt;&gt;"Đã kiểm chứng","CHƯA KIỂM CHỨNG DỰ BÁO","ĐẠT"))))))))</f>
        <v/>
      </c>
      <c r="J256" s="100"/>
    </row>
    <row r="257" spans="1:10" ht="30" customHeight="1">
      <c r="A257" s="100"/>
      <c r="B257" s="103"/>
      <c r="C257" s="104"/>
      <c r="D257" s="100"/>
      <c r="E257" s="100"/>
      <c r="F257" s="100"/>
      <c r="G257" s="105" t="str">
        <f>IF(A257="","",IF(COUNTIFS('[652]8'!$A$3:$A$202,A257,'[652]8'!$L$3:$L$202,"Đã kiểm chứng",'[652]8'!$M$3:$M$202,"ĐẠT")&lt;&gt;1,"",IFERROR(INDEX('[652]8'!$J$3:$J$202,MATCH(A257,'[652]8'!$A$3:$A$202,0)),"")))</f>
        <v/>
      </c>
      <c r="H257" s="105" t="str">
        <f t="shared" si="3"/>
        <v/>
      </c>
      <c r="I257" s="102" t="str">
        <f>IF(A257="","",IF(OR(NOT(ISNUMBER(B257)),B257&lt;2027,B257&gt;2031,B257&lt;&gt;INT(B257)),"NĂM KHÔNG HỢP LỆ",IF(COUNTIFS($A$3:$A$1002,A257,$B$3:$B$1002,B257)&gt;1,"TRÙNG MÃ VTVL – NĂM",IF(G257="","C257 CHƯA ĐƯỢC XÁC NHẬN",IF(NOT(ISNUMBER(C257)),"THIẾU BIẾN ĐỘNG (NHẬP 0 NẾU KHÔNG ĐỔI)",IF(G257+C257&lt;0,"NHU CẦU ÂM",IF(OR(D257="",E257=""),"THIẾU GIẢI TRÌNH/NGUỒN",IF(F257&lt;&gt;"Đã kiểm chứng","CHƯA KIỂM CHỨNG DỰ BÁO","ĐẠT"))))))))</f>
        <v/>
      </c>
      <c r="J257" s="100"/>
    </row>
    <row r="258" spans="1:10" ht="30" customHeight="1">
      <c r="A258" s="100"/>
      <c r="B258" s="103"/>
      <c r="C258" s="104"/>
      <c r="D258" s="100"/>
      <c r="E258" s="100"/>
      <c r="F258" s="100"/>
      <c r="G258" s="105" t="str">
        <f>IF(A258="","",IF(COUNTIFS('[653]8'!$A$3:$A$202,A258,'[653]8'!$L$3:$L$202,"Đã kiểm chứng",'[653]8'!$M$3:$M$202,"ĐẠT")&lt;&gt;1,"",IFERROR(INDEX('[653]8'!$J$3:$J$202,MATCH(A258,'[653]8'!$A$3:$A$202,0)),"")))</f>
        <v/>
      </c>
      <c r="H258" s="105" t="str">
        <f t="shared" si="3"/>
        <v/>
      </c>
      <c r="I258" s="102" t="str">
        <f>IF(A258="","",IF(OR(NOT(ISNUMBER(B258)),B258&lt;2027,B258&gt;2031,B258&lt;&gt;INT(B258)),"NĂM KHÔNG HỢP LỆ",IF(COUNTIFS($A$3:$A$1002,A258,$B$3:$B$1002,B258)&gt;1,"TRÙNG MÃ VTVL – NĂM",IF(G258="","C258 CHƯA ĐƯỢC XÁC NHẬN",IF(NOT(ISNUMBER(C258)),"THIẾU BIẾN ĐỘNG (NHẬP 0 NẾU KHÔNG ĐỔI)",IF(G258+C258&lt;0,"NHU CẦU ÂM",IF(OR(D258="",E258=""),"THIẾU GIẢI TRÌNH/NGUỒN",IF(F258&lt;&gt;"Đã kiểm chứng","CHƯA KIỂM CHỨNG DỰ BÁO","ĐẠT"))))))))</f>
        <v/>
      </c>
      <c r="J258" s="100"/>
    </row>
    <row r="259" spans="1:10" ht="30" customHeight="1">
      <c r="A259" s="100"/>
      <c r="B259" s="103"/>
      <c r="C259" s="104"/>
      <c r="D259" s="100"/>
      <c r="E259" s="100"/>
      <c r="F259" s="100"/>
      <c r="G259" s="105" t="str">
        <f>IF(A259="","",IF(COUNTIFS('[654]8'!$A$3:$A$202,A259,'[654]8'!$L$3:$L$202,"Đã kiểm chứng",'[654]8'!$M$3:$M$202,"ĐẠT")&lt;&gt;1,"",IFERROR(INDEX('[654]8'!$J$3:$J$202,MATCH(A259,'[654]8'!$A$3:$A$202,0)),"")))</f>
        <v/>
      </c>
      <c r="H259" s="105" t="str">
        <f t="shared" ref="H259:H322" si="4">IF(I259="ĐẠT",G259+C259,"")</f>
        <v/>
      </c>
      <c r="I259" s="102" t="str">
        <f>IF(A259="","",IF(OR(NOT(ISNUMBER(B259)),B259&lt;2027,B259&gt;2031,B259&lt;&gt;INT(B259)),"NĂM KHÔNG HỢP LỆ",IF(COUNTIFS($A$3:$A$1002,A259,$B$3:$B$1002,B259)&gt;1,"TRÙNG MÃ VTVL – NĂM",IF(G259="","C259 CHƯA ĐƯỢC XÁC NHẬN",IF(NOT(ISNUMBER(C259)),"THIẾU BIẾN ĐỘNG (NHẬP 0 NẾU KHÔNG ĐỔI)",IF(G259+C259&lt;0,"NHU CẦU ÂM",IF(OR(D259="",E259=""),"THIẾU GIẢI TRÌNH/NGUỒN",IF(F259&lt;&gt;"Đã kiểm chứng","CHƯA KIỂM CHỨNG DỰ BÁO","ĐẠT"))))))))</f>
        <v/>
      </c>
      <c r="J259" s="100"/>
    </row>
    <row r="260" spans="1:10" ht="30" customHeight="1">
      <c r="A260" s="100"/>
      <c r="B260" s="103"/>
      <c r="C260" s="104"/>
      <c r="D260" s="100"/>
      <c r="E260" s="100"/>
      <c r="F260" s="100"/>
      <c r="G260" s="105" t="str">
        <f>IF(A260="","",IF(COUNTIFS('[655]8'!$A$3:$A$202,A260,'[655]8'!$L$3:$L$202,"Đã kiểm chứng",'[655]8'!$M$3:$M$202,"ĐẠT")&lt;&gt;1,"",IFERROR(INDEX('[655]8'!$J$3:$J$202,MATCH(A260,'[655]8'!$A$3:$A$202,0)),"")))</f>
        <v/>
      </c>
      <c r="H260" s="105" t="str">
        <f t="shared" si="4"/>
        <v/>
      </c>
      <c r="I260" s="102" t="str">
        <f>IF(A260="","",IF(OR(NOT(ISNUMBER(B260)),B260&lt;2027,B260&gt;2031,B260&lt;&gt;INT(B260)),"NĂM KHÔNG HỢP LỆ",IF(COUNTIFS($A$3:$A$1002,A260,$B$3:$B$1002,B260)&gt;1,"TRÙNG MÃ VTVL – NĂM",IF(G260="","C260 CHƯA ĐƯỢC XÁC NHẬN",IF(NOT(ISNUMBER(C260)),"THIẾU BIẾN ĐỘNG (NHẬP 0 NẾU KHÔNG ĐỔI)",IF(G260+C260&lt;0,"NHU CẦU ÂM",IF(OR(D260="",E260=""),"THIẾU GIẢI TRÌNH/NGUỒN",IF(F260&lt;&gt;"Đã kiểm chứng","CHƯA KIỂM CHỨNG DỰ BÁO","ĐẠT"))))))))</f>
        <v/>
      </c>
      <c r="J260" s="100"/>
    </row>
    <row r="261" spans="1:10" ht="30" customHeight="1">
      <c r="A261" s="100"/>
      <c r="B261" s="103"/>
      <c r="C261" s="104"/>
      <c r="D261" s="100"/>
      <c r="E261" s="100"/>
      <c r="F261" s="100"/>
      <c r="G261" s="105" t="str">
        <f>IF(A261="","",IF(COUNTIFS('[656]8'!$A$3:$A$202,A261,'[656]8'!$L$3:$L$202,"Đã kiểm chứng",'[656]8'!$M$3:$M$202,"ĐẠT")&lt;&gt;1,"",IFERROR(INDEX('[656]8'!$J$3:$J$202,MATCH(A261,'[656]8'!$A$3:$A$202,0)),"")))</f>
        <v/>
      </c>
      <c r="H261" s="105" t="str">
        <f t="shared" si="4"/>
        <v/>
      </c>
      <c r="I261" s="102" t="str">
        <f>IF(A261="","",IF(OR(NOT(ISNUMBER(B261)),B261&lt;2027,B261&gt;2031,B261&lt;&gt;INT(B261)),"NĂM KHÔNG HỢP LỆ",IF(COUNTIFS($A$3:$A$1002,A261,$B$3:$B$1002,B261)&gt;1,"TRÙNG MÃ VTVL – NĂM",IF(G261="","C261 CHƯA ĐƯỢC XÁC NHẬN",IF(NOT(ISNUMBER(C261)),"THIẾU BIẾN ĐỘNG (NHẬP 0 NẾU KHÔNG ĐỔI)",IF(G261+C261&lt;0,"NHU CẦU ÂM",IF(OR(D261="",E261=""),"THIẾU GIẢI TRÌNH/NGUỒN",IF(F261&lt;&gt;"Đã kiểm chứng","CHƯA KIỂM CHỨNG DỰ BÁO","ĐẠT"))))))))</f>
        <v/>
      </c>
      <c r="J261" s="100"/>
    </row>
    <row r="262" spans="1:10" ht="30" customHeight="1">
      <c r="A262" s="100"/>
      <c r="B262" s="103"/>
      <c r="C262" s="104"/>
      <c r="D262" s="100"/>
      <c r="E262" s="100"/>
      <c r="F262" s="100"/>
      <c r="G262" s="105" t="str">
        <f>IF(A262="","",IF(COUNTIFS('[657]8'!$A$3:$A$202,A262,'[657]8'!$L$3:$L$202,"Đã kiểm chứng",'[657]8'!$M$3:$M$202,"ĐẠT")&lt;&gt;1,"",IFERROR(INDEX('[657]8'!$J$3:$J$202,MATCH(A262,'[657]8'!$A$3:$A$202,0)),"")))</f>
        <v/>
      </c>
      <c r="H262" s="105" t="str">
        <f t="shared" si="4"/>
        <v/>
      </c>
      <c r="I262" s="102" t="str">
        <f>IF(A262="","",IF(OR(NOT(ISNUMBER(B262)),B262&lt;2027,B262&gt;2031,B262&lt;&gt;INT(B262)),"NĂM KHÔNG HỢP LỆ",IF(COUNTIFS($A$3:$A$1002,A262,$B$3:$B$1002,B262)&gt;1,"TRÙNG MÃ VTVL – NĂM",IF(G262="","C262 CHƯA ĐƯỢC XÁC NHẬN",IF(NOT(ISNUMBER(C262)),"THIẾU BIẾN ĐỘNG (NHẬP 0 NẾU KHÔNG ĐỔI)",IF(G262+C262&lt;0,"NHU CẦU ÂM",IF(OR(D262="",E262=""),"THIẾU GIẢI TRÌNH/NGUỒN",IF(F262&lt;&gt;"Đã kiểm chứng","CHƯA KIỂM CHỨNG DỰ BÁO","ĐẠT"))))))))</f>
        <v/>
      </c>
      <c r="J262" s="100"/>
    </row>
    <row r="263" spans="1:10" ht="30" customHeight="1">
      <c r="A263" s="100"/>
      <c r="B263" s="103"/>
      <c r="C263" s="104"/>
      <c r="D263" s="100"/>
      <c r="E263" s="100"/>
      <c r="F263" s="100"/>
      <c r="G263" s="105" t="str">
        <f>IF(A263="","",IF(COUNTIFS('[658]8'!$A$3:$A$202,A263,'[658]8'!$L$3:$L$202,"Đã kiểm chứng",'[658]8'!$M$3:$M$202,"ĐẠT")&lt;&gt;1,"",IFERROR(INDEX('[658]8'!$J$3:$J$202,MATCH(A263,'[658]8'!$A$3:$A$202,0)),"")))</f>
        <v/>
      </c>
      <c r="H263" s="105" t="str">
        <f t="shared" si="4"/>
        <v/>
      </c>
      <c r="I263" s="102" t="str">
        <f>IF(A263="","",IF(OR(NOT(ISNUMBER(B263)),B263&lt;2027,B263&gt;2031,B263&lt;&gt;INT(B263)),"NĂM KHÔNG HỢP LỆ",IF(COUNTIFS($A$3:$A$1002,A263,$B$3:$B$1002,B263)&gt;1,"TRÙNG MÃ VTVL – NĂM",IF(G263="","C263 CHƯA ĐƯỢC XÁC NHẬN",IF(NOT(ISNUMBER(C263)),"THIẾU BIẾN ĐỘNG (NHẬP 0 NẾU KHÔNG ĐỔI)",IF(G263+C263&lt;0,"NHU CẦU ÂM",IF(OR(D263="",E263=""),"THIẾU GIẢI TRÌNH/NGUỒN",IF(F263&lt;&gt;"Đã kiểm chứng","CHƯA KIỂM CHỨNG DỰ BÁO","ĐẠT"))))))))</f>
        <v/>
      </c>
      <c r="J263" s="100"/>
    </row>
    <row r="264" spans="1:10" ht="30" customHeight="1">
      <c r="A264" s="100"/>
      <c r="B264" s="103"/>
      <c r="C264" s="104"/>
      <c r="D264" s="100"/>
      <c r="E264" s="100"/>
      <c r="F264" s="100"/>
      <c r="G264" s="105" t="str">
        <f>IF(A264="","",IF(COUNTIFS('[659]8'!$A$3:$A$202,A264,'[659]8'!$L$3:$L$202,"Đã kiểm chứng",'[659]8'!$M$3:$M$202,"ĐẠT")&lt;&gt;1,"",IFERROR(INDEX('[659]8'!$J$3:$J$202,MATCH(A264,'[659]8'!$A$3:$A$202,0)),"")))</f>
        <v/>
      </c>
      <c r="H264" s="105" t="str">
        <f t="shared" si="4"/>
        <v/>
      </c>
      <c r="I264" s="102" t="str">
        <f>IF(A264="","",IF(OR(NOT(ISNUMBER(B264)),B264&lt;2027,B264&gt;2031,B264&lt;&gt;INT(B264)),"NĂM KHÔNG HỢP LỆ",IF(COUNTIFS($A$3:$A$1002,A264,$B$3:$B$1002,B264)&gt;1,"TRÙNG MÃ VTVL – NĂM",IF(G264="","C264 CHƯA ĐƯỢC XÁC NHẬN",IF(NOT(ISNUMBER(C264)),"THIẾU BIẾN ĐỘNG (NHẬP 0 NẾU KHÔNG ĐỔI)",IF(G264+C264&lt;0,"NHU CẦU ÂM",IF(OR(D264="",E264=""),"THIẾU GIẢI TRÌNH/NGUỒN",IF(F264&lt;&gt;"Đã kiểm chứng","CHƯA KIỂM CHỨNG DỰ BÁO","ĐẠT"))))))))</f>
        <v/>
      </c>
      <c r="J264" s="100"/>
    </row>
    <row r="265" spans="1:10" ht="30" customHeight="1">
      <c r="A265" s="100"/>
      <c r="B265" s="103"/>
      <c r="C265" s="104"/>
      <c r="D265" s="100"/>
      <c r="E265" s="100"/>
      <c r="F265" s="100"/>
      <c r="G265" s="105" t="str">
        <f>IF(A265="","",IF(COUNTIFS('[660]8'!$A$3:$A$202,A265,'[660]8'!$L$3:$L$202,"Đã kiểm chứng",'[660]8'!$M$3:$M$202,"ĐẠT")&lt;&gt;1,"",IFERROR(INDEX('[660]8'!$J$3:$J$202,MATCH(A265,'[660]8'!$A$3:$A$202,0)),"")))</f>
        <v/>
      </c>
      <c r="H265" s="105" t="str">
        <f t="shared" si="4"/>
        <v/>
      </c>
      <c r="I265" s="102" t="str">
        <f>IF(A265="","",IF(OR(NOT(ISNUMBER(B265)),B265&lt;2027,B265&gt;2031,B265&lt;&gt;INT(B265)),"NĂM KHÔNG HỢP LỆ",IF(COUNTIFS($A$3:$A$1002,A265,$B$3:$B$1002,B265)&gt;1,"TRÙNG MÃ VTVL – NĂM",IF(G265="","C265 CHƯA ĐƯỢC XÁC NHẬN",IF(NOT(ISNUMBER(C265)),"THIẾU BIẾN ĐỘNG (NHẬP 0 NẾU KHÔNG ĐỔI)",IF(G265+C265&lt;0,"NHU CẦU ÂM",IF(OR(D265="",E265=""),"THIẾU GIẢI TRÌNH/NGUỒN",IF(F265&lt;&gt;"Đã kiểm chứng","CHƯA KIỂM CHỨNG DỰ BÁO","ĐẠT"))))))))</f>
        <v/>
      </c>
      <c r="J265" s="100"/>
    </row>
    <row r="266" spans="1:10" ht="30" customHeight="1">
      <c r="A266" s="100"/>
      <c r="B266" s="103"/>
      <c r="C266" s="104"/>
      <c r="D266" s="100"/>
      <c r="E266" s="100"/>
      <c r="F266" s="100"/>
      <c r="G266" s="105" t="str">
        <f>IF(A266="","",IF(COUNTIFS('[661]8'!$A$3:$A$202,A266,'[661]8'!$L$3:$L$202,"Đã kiểm chứng",'[661]8'!$M$3:$M$202,"ĐẠT")&lt;&gt;1,"",IFERROR(INDEX('[661]8'!$J$3:$J$202,MATCH(A266,'[661]8'!$A$3:$A$202,0)),"")))</f>
        <v/>
      </c>
      <c r="H266" s="105" t="str">
        <f t="shared" si="4"/>
        <v/>
      </c>
      <c r="I266" s="102" t="str">
        <f>IF(A266="","",IF(OR(NOT(ISNUMBER(B266)),B266&lt;2027,B266&gt;2031,B266&lt;&gt;INT(B266)),"NĂM KHÔNG HỢP LỆ",IF(COUNTIFS($A$3:$A$1002,A266,$B$3:$B$1002,B266)&gt;1,"TRÙNG MÃ VTVL – NĂM",IF(G266="","C266 CHƯA ĐƯỢC XÁC NHẬN",IF(NOT(ISNUMBER(C266)),"THIẾU BIẾN ĐỘNG (NHẬP 0 NẾU KHÔNG ĐỔI)",IF(G266+C266&lt;0,"NHU CẦU ÂM",IF(OR(D266="",E266=""),"THIẾU GIẢI TRÌNH/NGUỒN",IF(F266&lt;&gt;"Đã kiểm chứng","CHƯA KIỂM CHỨNG DỰ BÁO","ĐẠT"))))))))</f>
        <v/>
      </c>
      <c r="J266" s="100"/>
    </row>
    <row r="267" spans="1:10" ht="30" customHeight="1">
      <c r="A267" s="100"/>
      <c r="B267" s="103"/>
      <c r="C267" s="104"/>
      <c r="D267" s="100"/>
      <c r="E267" s="100"/>
      <c r="F267" s="100"/>
      <c r="G267" s="105" t="str">
        <f>IF(A267="","",IF(COUNTIFS('[662]8'!$A$3:$A$202,A267,'[662]8'!$L$3:$L$202,"Đã kiểm chứng",'[662]8'!$M$3:$M$202,"ĐẠT")&lt;&gt;1,"",IFERROR(INDEX('[662]8'!$J$3:$J$202,MATCH(A267,'[662]8'!$A$3:$A$202,0)),"")))</f>
        <v/>
      </c>
      <c r="H267" s="105" t="str">
        <f t="shared" si="4"/>
        <v/>
      </c>
      <c r="I267" s="102" t="str">
        <f>IF(A267="","",IF(OR(NOT(ISNUMBER(B267)),B267&lt;2027,B267&gt;2031,B267&lt;&gt;INT(B267)),"NĂM KHÔNG HỢP LỆ",IF(COUNTIFS($A$3:$A$1002,A267,$B$3:$B$1002,B267)&gt;1,"TRÙNG MÃ VTVL – NĂM",IF(G267="","C267 CHƯA ĐƯỢC XÁC NHẬN",IF(NOT(ISNUMBER(C267)),"THIẾU BIẾN ĐỘNG (NHẬP 0 NẾU KHÔNG ĐỔI)",IF(G267+C267&lt;0,"NHU CẦU ÂM",IF(OR(D267="",E267=""),"THIẾU GIẢI TRÌNH/NGUỒN",IF(F267&lt;&gt;"Đã kiểm chứng","CHƯA KIỂM CHỨNG DỰ BÁO","ĐẠT"))))))))</f>
        <v/>
      </c>
      <c r="J267" s="100"/>
    </row>
    <row r="268" spans="1:10" ht="30" customHeight="1">
      <c r="A268" s="100"/>
      <c r="B268" s="103"/>
      <c r="C268" s="104"/>
      <c r="D268" s="100"/>
      <c r="E268" s="100"/>
      <c r="F268" s="100"/>
      <c r="G268" s="105" t="str">
        <f>IF(A268="","",IF(COUNTIFS('[663]8'!$A$3:$A$202,A268,'[663]8'!$L$3:$L$202,"Đã kiểm chứng",'[663]8'!$M$3:$M$202,"ĐẠT")&lt;&gt;1,"",IFERROR(INDEX('[663]8'!$J$3:$J$202,MATCH(A268,'[663]8'!$A$3:$A$202,0)),"")))</f>
        <v/>
      </c>
      <c r="H268" s="105" t="str">
        <f t="shared" si="4"/>
        <v/>
      </c>
      <c r="I268" s="102" t="str">
        <f>IF(A268="","",IF(OR(NOT(ISNUMBER(B268)),B268&lt;2027,B268&gt;2031,B268&lt;&gt;INT(B268)),"NĂM KHÔNG HỢP LỆ",IF(COUNTIFS($A$3:$A$1002,A268,$B$3:$B$1002,B268)&gt;1,"TRÙNG MÃ VTVL – NĂM",IF(G268="","C268 CHƯA ĐƯỢC XÁC NHẬN",IF(NOT(ISNUMBER(C268)),"THIẾU BIẾN ĐỘNG (NHẬP 0 NẾU KHÔNG ĐỔI)",IF(G268+C268&lt;0,"NHU CẦU ÂM",IF(OR(D268="",E268=""),"THIẾU GIẢI TRÌNH/NGUỒN",IF(F268&lt;&gt;"Đã kiểm chứng","CHƯA KIỂM CHỨNG DỰ BÁO","ĐẠT"))))))))</f>
        <v/>
      </c>
      <c r="J268" s="100"/>
    </row>
    <row r="269" spans="1:10" ht="30" customHeight="1">
      <c r="A269" s="100"/>
      <c r="B269" s="103"/>
      <c r="C269" s="104"/>
      <c r="D269" s="100"/>
      <c r="E269" s="100"/>
      <c r="F269" s="100"/>
      <c r="G269" s="105" t="str">
        <f>IF(A269="","",IF(COUNTIFS('[664]8'!$A$3:$A$202,A269,'[664]8'!$L$3:$L$202,"Đã kiểm chứng",'[664]8'!$M$3:$M$202,"ĐẠT")&lt;&gt;1,"",IFERROR(INDEX('[664]8'!$J$3:$J$202,MATCH(A269,'[664]8'!$A$3:$A$202,0)),"")))</f>
        <v/>
      </c>
      <c r="H269" s="105" t="str">
        <f t="shared" si="4"/>
        <v/>
      </c>
      <c r="I269" s="102" t="str">
        <f>IF(A269="","",IF(OR(NOT(ISNUMBER(B269)),B269&lt;2027,B269&gt;2031,B269&lt;&gt;INT(B269)),"NĂM KHÔNG HỢP LỆ",IF(COUNTIFS($A$3:$A$1002,A269,$B$3:$B$1002,B269)&gt;1,"TRÙNG MÃ VTVL – NĂM",IF(G269="","C269 CHƯA ĐƯỢC XÁC NHẬN",IF(NOT(ISNUMBER(C269)),"THIẾU BIẾN ĐỘNG (NHẬP 0 NẾU KHÔNG ĐỔI)",IF(G269+C269&lt;0,"NHU CẦU ÂM",IF(OR(D269="",E269=""),"THIẾU GIẢI TRÌNH/NGUỒN",IF(F269&lt;&gt;"Đã kiểm chứng","CHƯA KIỂM CHỨNG DỰ BÁO","ĐẠT"))))))))</f>
        <v/>
      </c>
      <c r="J269" s="100"/>
    </row>
    <row r="270" spans="1:10" ht="30" customHeight="1">
      <c r="A270" s="100"/>
      <c r="B270" s="103"/>
      <c r="C270" s="104"/>
      <c r="D270" s="100"/>
      <c r="E270" s="100"/>
      <c r="F270" s="100"/>
      <c r="G270" s="105" t="str">
        <f>IF(A270="","",IF(COUNTIFS('[665]8'!$A$3:$A$202,A270,'[665]8'!$L$3:$L$202,"Đã kiểm chứng",'[665]8'!$M$3:$M$202,"ĐẠT")&lt;&gt;1,"",IFERROR(INDEX('[665]8'!$J$3:$J$202,MATCH(A270,'[665]8'!$A$3:$A$202,0)),"")))</f>
        <v/>
      </c>
      <c r="H270" s="105" t="str">
        <f t="shared" si="4"/>
        <v/>
      </c>
      <c r="I270" s="102" t="str">
        <f>IF(A270="","",IF(OR(NOT(ISNUMBER(B270)),B270&lt;2027,B270&gt;2031,B270&lt;&gt;INT(B270)),"NĂM KHÔNG HỢP LỆ",IF(COUNTIFS($A$3:$A$1002,A270,$B$3:$B$1002,B270)&gt;1,"TRÙNG MÃ VTVL – NĂM",IF(G270="","C270 CHƯA ĐƯỢC XÁC NHẬN",IF(NOT(ISNUMBER(C270)),"THIẾU BIẾN ĐỘNG (NHẬP 0 NẾU KHÔNG ĐỔI)",IF(G270+C270&lt;0,"NHU CẦU ÂM",IF(OR(D270="",E270=""),"THIẾU GIẢI TRÌNH/NGUỒN",IF(F270&lt;&gt;"Đã kiểm chứng","CHƯA KIỂM CHỨNG DỰ BÁO","ĐẠT"))))))))</f>
        <v/>
      </c>
      <c r="J270" s="100"/>
    </row>
    <row r="271" spans="1:10" ht="30" customHeight="1">
      <c r="A271" s="100"/>
      <c r="B271" s="103"/>
      <c r="C271" s="104"/>
      <c r="D271" s="100"/>
      <c r="E271" s="100"/>
      <c r="F271" s="100"/>
      <c r="G271" s="105" t="str">
        <f>IF(A271="","",IF(COUNTIFS('[666]8'!$A$3:$A$202,A271,'[666]8'!$L$3:$L$202,"Đã kiểm chứng",'[666]8'!$M$3:$M$202,"ĐẠT")&lt;&gt;1,"",IFERROR(INDEX('[666]8'!$J$3:$J$202,MATCH(A271,'[666]8'!$A$3:$A$202,0)),"")))</f>
        <v/>
      </c>
      <c r="H271" s="105" t="str">
        <f t="shared" si="4"/>
        <v/>
      </c>
      <c r="I271" s="102" t="str">
        <f>IF(A271="","",IF(OR(NOT(ISNUMBER(B271)),B271&lt;2027,B271&gt;2031,B271&lt;&gt;INT(B271)),"NĂM KHÔNG HỢP LỆ",IF(COUNTIFS($A$3:$A$1002,A271,$B$3:$B$1002,B271)&gt;1,"TRÙNG MÃ VTVL – NĂM",IF(G271="","C271 CHƯA ĐƯỢC XÁC NHẬN",IF(NOT(ISNUMBER(C271)),"THIẾU BIẾN ĐỘNG (NHẬP 0 NẾU KHÔNG ĐỔI)",IF(G271+C271&lt;0,"NHU CẦU ÂM",IF(OR(D271="",E271=""),"THIẾU GIẢI TRÌNH/NGUỒN",IF(F271&lt;&gt;"Đã kiểm chứng","CHƯA KIỂM CHỨNG DỰ BÁO","ĐẠT"))))))))</f>
        <v/>
      </c>
      <c r="J271" s="100"/>
    </row>
    <row r="272" spans="1:10" ht="30" customHeight="1">
      <c r="A272" s="100"/>
      <c r="B272" s="103"/>
      <c r="C272" s="104"/>
      <c r="D272" s="100"/>
      <c r="E272" s="100"/>
      <c r="F272" s="100"/>
      <c r="G272" s="105" t="str">
        <f>IF(A272="","",IF(COUNTIFS('[667]8'!$A$3:$A$202,A272,'[667]8'!$L$3:$L$202,"Đã kiểm chứng",'[667]8'!$M$3:$M$202,"ĐẠT")&lt;&gt;1,"",IFERROR(INDEX('[667]8'!$J$3:$J$202,MATCH(A272,'[667]8'!$A$3:$A$202,0)),"")))</f>
        <v/>
      </c>
      <c r="H272" s="105" t="str">
        <f t="shared" si="4"/>
        <v/>
      </c>
      <c r="I272" s="102" t="str">
        <f>IF(A272="","",IF(OR(NOT(ISNUMBER(B272)),B272&lt;2027,B272&gt;2031,B272&lt;&gt;INT(B272)),"NĂM KHÔNG HỢP LỆ",IF(COUNTIFS($A$3:$A$1002,A272,$B$3:$B$1002,B272)&gt;1,"TRÙNG MÃ VTVL – NĂM",IF(G272="","C272 CHƯA ĐƯỢC XÁC NHẬN",IF(NOT(ISNUMBER(C272)),"THIẾU BIẾN ĐỘNG (NHẬP 0 NẾU KHÔNG ĐỔI)",IF(G272+C272&lt;0,"NHU CẦU ÂM",IF(OR(D272="",E272=""),"THIẾU GIẢI TRÌNH/NGUỒN",IF(F272&lt;&gt;"Đã kiểm chứng","CHƯA KIỂM CHỨNG DỰ BÁO","ĐẠT"))))))))</f>
        <v/>
      </c>
      <c r="J272" s="100"/>
    </row>
    <row r="273" spans="1:10" ht="30" customHeight="1">
      <c r="A273" s="100"/>
      <c r="B273" s="103"/>
      <c r="C273" s="104"/>
      <c r="D273" s="100"/>
      <c r="E273" s="100"/>
      <c r="F273" s="100"/>
      <c r="G273" s="105" t="str">
        <f>IF(A273="","",IF(COUNTIFS('[668]8'!$A$3:$A$202,A273,'[668]8'!$L$3:$L$202,"Đã kiểm chứng",'[668]8'!$M$3:$M$202,"ĐẠT")&lt;&gt;1,"",IFERROR(INDEX('[668]8'!$J$3:$J$202,MATCH(A273,'[668]8'!$A$3:$A$202,0)),"")))</f>
        <v/>
      </c>
      <c r="H273" s="105" t="str">
        <f t="shared" si="4"/>
        <v/>
      </c>
      <c r="I273" s="102" t="str">
        <f>IF(A273="","",IF(OR(NOT(ISNUMBER(B273)),B273&lt;2027,B273&gt;2031,B273&lt;&gt;INT(B273)),"NĂM KHÔNG HỢP LỆ",IF(COUNTIFS($A$3:$A$1002,A273,$B$3:$B$1002,B273)&gt;1,"TRÙNG MÃ VTVL – NĂM",IF(G273="","C273 CHƯA ĐƯỢC XÁC NHẬN",IF(NOT(ISNUMBER(C273)),"THIẾU BIẾN ĐỘNG (NHẬP 0 NẾU KHÔNG ĐỔI)",IF(G273+C273&lt;0,"NHU CẦU ÂM",IF(OR(D273="",E273=""),"THIẾU GIẢI TRÌNH/NGUỒN",IF(F273&lt;&gt;"Đã kiểm chứng","CHƯA KIỂM CHỨNG DỰ BÁO","ĐẠT"))))))))</f>
        <v/>
      </c>
      <c r="J273" s="100"/>
    </row>
    <row r="274" spans="1:10" ht="30" customHeight="1">
      <c r="A274" s="100"/>
      <c r="B274" s="103"/>
      <c r="C274" s="104"/>
      <c r="D274" s="100"/>
      <c r="E274" s="100"/>
      <c r="F274" s="100"/>
      <c r="G274" s="105" t="str">
        <f>IF(A274="","",IF(COUNTIFS('[669]8'!$A$3:$A$202,A274,'[669]8'!$L$3:$L$202,"Đã kiểm chứng",'[669]8'!$M$3:$M$202,"ĐẠT")&lt;&gt;1,"",IFERROR(INDEX('[669]8'!$J$3:$J$202,MATCH(A274,'[669]8'!$A$3:$A$202,0)),"")))</f>
        <v/>
      </c>
      <c r="H274" s="105" t="str">
        <f t="shared" si="4"/>
        <v/>
      </c>
      <c r="I274" s="102" t="str">
        <f>IF(A274="","",IF(OR(NOT(ISNUMBER(B274)),B274&lt;2027,B274&gt;2031,B274&lt;&gt;INT(B274)),"NĂM KHÔNG HỢP LỆ",IF(COUNTIFS($A$3:$A$1002,A274,$B$3:$B$1002,B274)&gt;1,"TRÙNG MÃ VTVL – NĂM",IF(G274="","C274 CHƯA ĐƯỢC XÁC NHẬN",IF(NOT(ISNUMBER(C274)),"THIẾU BIẾN ĐỘNG (NHẬP 0 NẾU KHÔNG ĐỔI)",IF(G274+C274&lt;0,"NHU CẦU ÂM",IF(OR(D274="",E274=""),"THIẾU GIẢI TRÌNH/NGUỒN",IF(F274&lt;&gt;"Đã kiểm chứng","CHƯA KIỂM CHỨNG DỰ BÁO","ĐẠT"))))))))</f>
        <v/>
      </c>
      <c r="J274" s="100"/>
    </row>
    <row r="275" spans="1:10" ht="30" customHeight="1">
      <c r="A275" s="100"/>
      <c r="B275" s="103"/>
      <c r="C275" s="104"/>
      <c r="D275" s="100"/>
      <c r="E275" s="100"/>
      <c r="F275" s="100"/>
      <c r="G275" s="105" t="str">
        <f>IF(A275="","",IF(COUNTIFS('[670]8'!$A$3:$A$202,A275,'[670]8'!$L$3:$L$202,"Đã kiểm chứng",'[670]8'!$M$3:$M$202,"ĐẠT")&lt;&gt;1,"",IFERROR(INDEX('[670]8'!$J$3:$J$202,MATCH(A275,'[670]8'!$A$3:$A$202,0)),"")))</f>
        <v/>
      </c>
      <c r="H275" s="105" t="str">
        <f t="shared" si="4"/>
        <v/>
      </c>
      <c r="I275" s="102" t="str">
        <f>IF(A275="","",IF(OR(NOT(ISNUMBER(B275)),B275&lt;2027,B275&gt;2031,B275&lt;&gt;INT(B275)),"NĂM KHÔNG HỢP LỆ",IF(COUNTIFS($A$3:$A$1002,A275,$B$3:$B$1002,B275)&gt;1,"TRÙNG MÃ VTVL – NĂM",IF(G275="","C275 CHƯA ĐƯỢC XÁC NHẬN",IF(NOT(ISNUMBER(C275)),"THIẾU BIẾN ĐỘNG (NHẬP 0 NẾU KHÔNG ĐỔI)",IF(G275+C275&lt;0,"NHU CẦU ÂM",IF(OR(D275="",E275=""),"THIẾU GIẢI TRÌNH/NGUỒN",IF(F275&lt;&gt;"Đã kiểm chứng","CHƯA KIỂM CHỨNG DỰ BÁO","ĐẠT"))))))))</f>
        <v/>
      </c>
      <c r="J275" s="100"/>
    </row>
    <row r="276" spans="1:10" ht="30" customHeight="1">
      <c r="A276" s="100"/>
      <c r="B276" s="103"/>
      <c r="C276" s="104"/>
      <c r="D276" s="100"/>
      <c r="E276" s="100"/>
      <c r="F276" s="100"/>
      <c r="G276" s="105" t="str">
        <f>IF(A276="","",IF(COUNTIFS('[671]8'!$A$3:$A$202,A276,'[671]8'!$L$3:$L$202,"Đã kiểm chứng",'[671]8'!$M$3:$M$202,"ĐẠT")&lt;&gt;1,"",IFERROR(INDEX('[671]8'!$J$3:$J$202,MATCH(A276,'[671]8'!$A$3:$A$202,0)),"")))</f>
        <v/>
      </c>
      <c r="H276" s="105" t="str">
        <f t="shared" si="4"/>
        <v/>
      </c>
      <c r="I276" s="102" t="str">
        <f>IF(A276="","",IF(OR(NOT(ISNUMBER(B276)),B276&lt;2027,B276&gt;2031,B276&lt;&gt;INT(B276)),"NĂM KHÔNG HỢP LỆ",IF(COUNTIFS($A$3:$A$1002,A276,$B$3:$B$1002,B276)&gt;1,"TRÙNG MÃ VTVL – NĂM",IF(G276="","C276 CHƯA ĐƯỢC XÁC NHẬN",IF(NOT(ISNUMBER(C276)),"THIẾU BIẾN ĐỘNG (NHẬP 0 NẾU KHÔNG ĐỔI)",IF(G276+C276&lt;0,"NHU CẦU ÂM",IF(OR(D276="",E276=""),"THIẾU GIẢI TRÌNH/NGUỒN",IF(F276&lt;&gt;"Đã kiểm chứng","CHƯA KIỂM CHỨNG DỰ BÁO","ĐẠT"))))))))</f>
        <v/>
      </c>
      <c r="J276" s="100"/>
    </row>
    <row r="277" spans="1:10" ht="30" customHeight="1">
      <c r="A277" s="100"/>
      <c r="B277" s="103"/>
      <c r="C277" s="104"/>
      <c r="D277" s="100"/>
      <c r="E277" s="100"/>
      <c r="F277" s="100"/>
      <c r="G277" s="105" t="str">
        <f>IF(A277="","",IF(COUNTIFS('[672]8'!$A$3:$A$202,A277,'[672]8'!$L$3:$L$202,"Đã kiểm chứng",'[672]8'!$M$3:$M$202,"ĐẠT")&lt;&gt;1,"",IFERROR(INDEX('[672]8'!$J$3:$J$202,MATCH(A277,'[672]8'!$A$3:$A$202,0)),"")))</f>
        <v/>
      </c>
      <c r="H277" s="105" t="str">
        <f t="shared" si="4"/>
        <v/>
      </c>
      <c r="I277" s="102" t="str">
        <f>IF(A277="","",IF(OR(NOT(ISNUMBER(B277)),B277&lt;2027,B277&gt;2031,B277&lt;&gt;INT(B277)),"NĂM KHÔNG HỢP LỆ",IF(COUNTIFS($A$3:$A$1002,A277,$B$3:$B$1002,B277)&gt;1,"TRÙNG MÃ VTVL – NĂM",IF(G277="","C277 CHƯA ĐƯỢC XÁC NHẬN",IF(NOT(ISNUMBER(C277)),"THIẾU BIẾN ĐỘNG (NHẬP 0 NẾU KHÔNG ĐỔI)",IF(G277+C277&lt;0,"NHU CẦU ÂM",IF(OR(D277="",E277=""),"THIẾU GIẢI TRÌNH/NGUỒN",IF(F277&lt;&gt;"Đã kiểm chứng","CHƯA KIỂM CHỨNG DỰ BÁO","ĐẠT"))))))))</f>
        <v/>
      </c>
      <c r="J277" s="100"/>
    </row>
    <row r="278" spans="1:10" ht="30" customHeight="1">
      <c r="A278" s="100"/>
      <c r="B278" s="103"/>
      <c r="C278" s="104"/>
      <c r="D278" s="100"/>
      <c r="E278" s="100"/>
      <c r="F278" s="100"/>
      <c r="G278" s="105" t="str">
        <f>IF(A278="","",IF(COUNTIFS('[673]8'!$A$3:$A$202,A278,'[673]8'!$L$3:$L$202,"Đã kiểm chứng",'[673]8'!$M$3:$M$202,"ĐẠT")&lt;&gt;1,"",IFERROR(INDEX('[673]8'!$J$3:$J$202,MATCH(A278,'[673]8'!$A$3:$A$202,0)),"")))</f>
        <v/>
      </c>
      <c r="H278" s="105" t="str">
        <f t="shared" si="4"/>
        <v/>
      </c>
      <c r="I278" s="102" t="str">
        <f>IF(A278="","",IF(OR(NOT(ISNUMBER(B278)),B278&lt;2027,B278&gt;2031,B278&lt;&gt;INT(B278)),"NĂM KHÔNG HỢP LỆ",IF(COUNTIFS($A$3:$A$1002,A278,$B$3:$B$1002,B278)&gt;1,"TRÙNG MÃ VTVL – NĂM",IF(G278="","C278 CHƯA ĐƯỢC XÁC NHẬN",IF(NOT(ISNUMBER(C278)),"THIẾU BIẾN ĐỘNG (NHẬP 0 NẾU KHÔNG ĐỔI)",IF(G278+C278&lt;0,"NHU CẦU ÂM",IF(OR(D278="",E278=""),"THIẾU GIẢI TRÌNH/NGUỒN",IF(F278&lt;&gt;"Đã kiểm chứng","CHƯA KIỂM CHỨNG DỰ BÁO","ĐẠT"))))))))</f>
        <v/>
      </c>
      <c r="J278" s="100"/>
    </row>
    <row r="279" spans="1:10" ht="30" customHeight="1">
      <c r="A279" s="100"/>
      <c r="B279" s="103"/>
      <c r="C279" s="104"/>
      <c r="D279" s="100"/>
      <c r="E279" s="100"/>
      <c r="F279" s="100"/>
      <c r="G279" s="105" t="str">
        <f>IF(A279="","",IF(COUNTIFS('[674]8'!$A$3:$A$202,A279,'[674]8'!$L$3:$L$202,"Đã kiểm chứng",'[674]8'!$M$3:$M$202,"ĐẠT")&lt;&gt;1,"",IFERROR(INDEX('[674]8'!$J$3:$J$202,MATCH(A279,'[674]8'!$A$3:$A$202,0)),"")))</f>
        <v/>
      </c>
      <c r="H279" s="105" t="str">
        <f t="shared" si="4"/>
        <v/>
      </c>
      <c r="I279" s="102" t="str">
        <f>IF(A279="","",IF(OR(NOT(ISNUMBER(B279)),B279&lt;2027,B279&gt;2031,B279&lt;&gt;INT(B279)),"NĂM KHÔNG HỢP LỆ",IF(COUNTIFS($A$3:$A$1002,A279,$B$3:$B$1002,B279)&gt;1,"TRÙNG MÃ VTVL – NĂM",IF(G279="","C279 CHƯA ĐƯỢC XÁC NHẬN",IF(NOT(ISNUMBER(C279)),"THIẾU BIẾN ĐỘNG (NHẬP 0 NẾU KHÔNG ĐỔI)",IF(G279+C279&lt;0,"NHU CẦU ÂM",IF(OR(D279="",E279=""),"THIẾU GIẢI TRÌNH/NGUỒN",IF(F279&lt;&gt;"Đã kiểm chứng","CHƯA KIỂM CHỨNG DỰ BÁO","ĐẠT"))))))))</f>
        <v/>
      </c>
      <c r="J279" s="100"/>
    </row>
    <row r="280" spans="1:10" ht="30" customHeight="1">
      <c r="A280" s="100"/>
      <c r="B280" s="103"/>
      <c r="C280" s="104"/>
      <c r="D280" s="100"/>
      <c r="E280" s="100"/>
      <c r="F280" s="100"/>
      <c r="G280" s="105" t="str">
        <f>IF(A280="","",IF(COUNTIFS('[675]8'!$A$3:$A$202,A280,'[675]8'!$L$3:$L$202,"Đã kiểm chứng",'[675]8'!$M$3:$M$202,"ĐẠT")&lt;&gt;1,"",IFERROR(INDEX('[675]8'!$J$3:$J$202,MATCH(A280,'[675]8'!$A$3:$A$202,0)),"")))</f>
        <v/>
      </c>
      <c r="H280" s="105" t="str">
        <f t="shared" si="4"/>
        <v/>
      </c>
      <c r="I280" s="102" t="str">
        <f>IF(A280="","",IF(OR(NOT(ISNUMBER(B280)),B280&lt;2027,B280&gt;2031,B280&lt;&gt;INT(B280)),"NĂM KHÔNG HỢP LỆ",IF(COUNTIFS($A$3:$A$1002,A280,$B$3:$B$1002,B280)&gt;1,"TRÙNG MÃ VTVL – NĂM",IF(G280="","C280 CHƯA ĐƯỢC XÁC NHẬN",IF(NOT(ISNUMBER(C280)),"THIẾU BIẾN ĐỘNG (NHẬP 0 NẾU KHÔNG ĐỔI)",IF(G280+C280&lt;0,"NHU CẦU ÂM",IF(OR(D280="",E280=""),"THIẾU GIẢI TRÌNH/NGUỒN",IF(F280&lt;&gt;"Đã kiểm chứng","CHƯA KIỂM CHỨNG DỰ BÁO","ĐẠT"))))))))</f>
        <v/>
      </c>
      <c r="J280" s="100"/>
    </row>
    <row r="281" spans="1:10" ht="30" customHeight="1">
      <c r="A281" s="100"/>
      <c r="B281" s="103"/>
      <c r="C281" s="104"/>
      <c r="D281" s="100"/>
      <c r="E281" s="100"/>
      <c r="F281" s="100"/>
      <c r="G281" s="105" t="str">
        <f>IF(A281="","",IF(COUNTIFS('[676]8'!$A$3:$A$202,A281,'[676]8'!$L$3:$L$202,"Đã kiểm chứng",'[676]8'!$M$3:$M$202,"ĐẠT")&lt;&gt;1,"",IFERROR(INDEX('[676]8'!$J$3:$J$202,MATCH(A281,'[676]8'!$A$3:$A$202,0)),"")))</f>
        <v/>
      </c>
      <c r="H281" s="105" t="str">
        <f t="shared" si="4"/>
        <v/>
      </c>
      <c r="I281" s="102" t="str">
        <f>IF(A281="","",IF(OR(NOT(ISNUMBER(B281)),B281&lt;2027,B281&gt;2031,B281&lt;&gt;INT(B281)),"NĂM KHÔNG HỢP LỆ",IF(COUNTIFS($A$3:$A$1002,A281,$B$3:$B$1002,B281)&gt;1,"TRÙNG MÃ VTVL – NĂM",IF(G281="","C281 CHƯA ĐƯỢC XÁC NHẬN",IF(NOT(ISNUMBER(C281)),"THIẾU BIẾN ĐỘNG (NHẬP 0 NẾU KHÔNG ĐỔI)",IF(G281+C281&lt;0,"NHU CẦU ÂM",IF(OR(D281="",E281=""),"THIẾU GIẢI TRÌNH/NGUỒN",IF(F281&lt;&gt;"Đã kiểm chứng","CHƯA KIỂM CHỨNG DỰ BÁO","ĐẠT"))))))))</f>
        <v/>
      </c>
      <c r="J281" s="100"/>
    </row>
    <row r="282" spans="1:10" ht="30" customHeight="1">
      <c r="A282" s="100"/>
      <c r="B282" s="103"/>
      <c r="C282" s="104"/>
      <c r="D282" s="100"/>
      <c r="E282" s="100"/>
      <c r="F282" s="100"/>
      <c r="G282" s="105" t="str">
        <f>IF(A282="","",IF(COUNTIFS('[677]8'!$A$3:$A$202,A282,'[677]8'!$L$3:$L$202,"Đã kiểm chứng",'[677]8'!$M$3:$M$202,"ĐẠT")&lt;&gt;1,"",IFERROR(INDEX('[677]8'!$J$3:$J$202,MATCH(A282,'[677]8'!$A$3:$A$202,0)),"")))</f>
        <v/>
      </c>
      <c r="H282" s="105" t="str">
        <f t="shared" si="4"/>
        <v/>
      </c>
      <c r="I282" s="102" t="str">
        <f>IF(A282="","",IF(OR(NOT(ISNUMBER(B282)),B282&lt;2027,B282&gt;2031,B282&lt;&gt;INT(B282)),"NĂM KHÔNG HỢP LỆ",IF(COUNTIFS($A$3:$A$1002,A282,$B$3:$B$1002,B282)&gt;1,"TRÙNG MÃ VTVL – NĂM",IF(G282="","C282 CHƯA ĐƯỢC XÁC NHẬN",IF(NOT(ISNUMBER(C282)),"THIẾU BIẾN ĐỘNG (NHẬP 0 NẾU KHÔNG ĐỔI)",IF(G282+C282&lt;0,"NHU CẦU ÂM",IF(OR(D282="",E282=""),"THIẾU GIẢI TRÌNH/NGUỒN",IF(F282&lt;&gt;"Đã kiểm chứng","CHƯA KIỂM CHỨNG DỰ BÁO","ĐẠT"))))))))</f>
        <v/>
      </c>
      <c r="J282" s="100"/>
    </row>
    <row r="283" spans="1:10" ht="30" customHeight="1">
      <c r="A283" s="100"/>
      <c r="B283" s="103"/>
      <c r="C283" s="104"/>
      <c r="D283" s="100"/>
      <c r="E283" s="100"/>
      <c r="F283" s="100"/>
      <c r="G283" s="105" t="str">
        <f>IF(A283="","",IF(COUNTIFS('[678]8'!$A$3:$A$202,A283,'[678]8'!$L$3:$L$202,"Đã kiểm chứng",'[678]8'!$M$3:$M$202,"ĐẠT")&lt;&gt;1,"",IFERROR(INDEX('[678]8'!$J$3:$J$202,MATCH(A283,'[678]8'!$A$3:$A$202,0)),"")))</f>
        <v/>
      </c>
      <c r="H283" s="105" t="str">
        <f t="shared" si="4"/>
        <v/>
      </c>
      <c r="I283" s="102" t="str">
        <f>IF(A283="","",IF(OR(NOT(ISNUMBER(B283)),B283&lt;2027,B283&gt;2031,B283&lt;&gt;INT(B283)),"NĂM KHÔNG HỢP LỆ",IF(COUNTIFS($A$3:$A$1002,A283,$B$3:$B$1002,B283)&gt;1,"TRÙNG MÃ VTVL – NĂM",IF(G283="","C283 CHƯA ĐƯỢC XÁC NHẬN",IF(NOT(ISNUMBER(C283)),"THIẾU BIẾN ĐỘNG (NHẬP 0 NẾU KHÔNG ĐỔI)",IF(G283+C283&lt;0,"NHU CẦU ÂM",IF(OR(D283="",E283=""),"THIẾU GIẢI TRÌNH/NGUỒN",IF(F283&lt;&gt;"Đã kiểm chứng","CHƯA KIỂM CHỨNG DỰ BÁO","ĐẠT"))))))))</f>
        <v/>
      </c>
      <c r="J283" s="100"/>
    </row>
    <row r="284" spans="1:10" ht="30" customHeight="1">
      <c r="A284" s="100"/>
      <c r="B284" s="103"/>
      <c r="C284" s="104"/>
      <c r="D284" s="100"/>
      <c r="E284" s="100"/>
      <c r="F284" s="100"/>
      <c r="G284" s="105" t="str">
        <f>IF(A284="","",IF(COUNTIFS('[679]8'!$A$3:$A$202,A284,'[679]8'!$L$3:$L$202,"Đã kiểm chứng",'[679]8'!$M$3:$M$202,"ĐẠT")&lt;&gt;1,"",IFERROR(INDEX('[679]8'!$J$3:$J$202,MATCH(A284,'[679]8'!$A$3:$A$202,0)),"")))</f>
        <v/>
      </c>
      <c r="H284" s="105" t="str">
        <f t="shared" si="4"/>
        <v/>
      </c>
      <c r="I284" s="102" t="str">
        <f>IF(A284="","",IF(OR(NOT(ISNUMBER(B284)),B284&lt;2027,B284&gt;2031,B284&lt;&gt;INT(B284)),"NĂM KHÔNG HỢP LỆ",IF(COUNTIFS($A$3:$A$1002,A284,$B$3:$B$1002,B284)&gt;1,"TRÙNG MÃ VTVL – NĂM",IF(G284="","C284 CHƯA ĐƯỢC XÁC NHẬN",IF(NOT(ISNUMBER(C284)),"THIẾU BIẾN ĐỘNG (NHẬP 0 NẾU KHÔNG ĐỔI)",IF(G284+C284&lt;0,"NHU CẦU ÂM",IF(OR(D284="",E284=""),"THIẾU GIẢI TRÌNH/NGUỒN",IF(F284&lt;&gt;"Đã kiểm chứng","CHƯA KIỂM CHỨNG DỰ BÁO","ĐẠT"))))))))</f>
        <v/>
      </c>
      <c r="J284" s="100"/>
    </row>
    <row r="285" spans="1:10" ht="30" customHeight="1">
      <c r="A285" s="100"/>
      <c r="B285" s="103"/>
      <c r="C285" s="104"/>
      <c r="D285" s="100"/>
      <c r="E285" s="100"/>
      <c r="F285" s="100"/>
      <c r="G285" s="105" t="str">
        <f>IF(A285="","",IF(COUNTIFS('[680]8'!$A$3:$A$202,A285,'[680]8'!$L$3:$L$202,"Đã kiểm chứng",'[680]8'!$M$3:$M$202,"ĐẠT")&lt;&gt;1,"",IFERROR(INDEX('[680]8'!$J$3:$J$202,MATCH(A285,'[680]8'!$A$3:$A$202,0)),"")))</f>
        <v/>
      </c>
      <c r="H285" s="105" t="str">
        <f t="shared" si="4"/>
        <v/>
      </c>
      <c r="I285" s="102" t="str">
        <f>IF(A285="","",IF(OR(NOT(ISNUMBER(B285)),B285&lt;2027,B285&gt;2031,B285&lt;&gt;INT(B285)),"NĂM KHÔNG HỢP LỆ",IF(COUNTIFS($A$3:$A$1002,A285,$B$3:$B$1002,B285)&gt;1,"TRÙNG MÃ VTVL – NĂM",IF(G285="","C285 CHƯA ĐƯỢC XÁC NHẬN",IF(NOT(ISNUMBER(C285)),"THIẾU BIẾN ĐỘNG (NHẬP 0 NẾU KHÔNG ĐỔI)",IF(G285+C285&lt;0,"NHU CẦU ÂM",IF(OR(D285="",E285=""),"THIẾU GIẢI TRÌNH/NGUỒN",IF(F285&lt;&gt;"Đã kiểm chứng","CHƯA KIỂM CHỨNG DỰ BÁO","ĐẠT"))))))))</f>
        <v/>
      </c>
      <c r="J285" s="100"/>
    </row>
    <row r="286" spans="1:10" ht="30" customHeight="1">
      <c r="A286" s="100"/>
      <c r="B286" s="103"/>
      <c r="C286" s="104"/>
      <c r="D286" s="100"/>
      <c r="E286" s="100"/>
      <c r="F286" s="100"/>
      <c r="G286" s="105" t="str">
        <f>IF(A286="","",IF(COUNTIFS('[681]8'!$A$3:$A$202,A286,'[681]8'!$L$3:$L$202,"Đã kiểm chứng",'[681]8'!$M$3:$M$202,"ĐẠT")&lt;&gt;1,"",IFERROR(INDEX('[681]8'!$J$3:$J$202,MATCH(A286,'[681]8'!$A$3:$A$202,0)),"")))</f>
        <v/>
      </c>
      <c r="H286" s="105" t="str">
        <f t="shared" si="4"/>
        <v/>
      </c>
      <c r="I286" s="102" t="str">
        <f>IF(A286="","",IF(OR(NOT(ISNUMBER(B286)),B286&lt;2027,B286&gt;2031,B286&lt;&gt;INT(B286)),"NĂM KHÔNG HỢP LỆ",IF(COUNTIFS($A$3:$A$1002,A286,$B$3:$B$1002,B286)&gt;1,"TRÙNG MÃ VTVL – NĂM",IF(G286="","C286 CHƯA ĐƯỢC XÁC NHẬN",IF(NOT(ISNUMBER(C286)),"THIẾU BIẾN ĐỘNG (NHẬP 0 NẾU KHÔNG ĐỔI)",IF(G286+C286&lt;0,"NHU CẦU ÂM",IF(OR(D286="",E286=""),"THIẾU GIẢI TRÌNH/NGUỒN",IF(F286&lt;&gt;"Đã kiểm chứng","CHƯA KIỂM CHỨNG DỰ BÁO","ĐẠT"))))))))</f>
        <v/>
      </c>
      <c r="J286" s="100"/>
    </row>
    <row r="287" spans="1:10" ht="30" customHeight="1">
      <c r="A287" s="100"/>
      <c r="B287" s="103"/>
      <c r="C287" s="104"/>
      <c r="D287" s="100"/>
      <c r="E287" s="100"/>
      <c r="F287" s="100"/>
      <c r="G287" s="105" t="str">
        <f>IF(A287="","",IF(COUNTIFS('[682]8'!$A$3:$A$202,A287,'[682]8'!$L$3:$L$202,"Đã kiểm chứng",'[682]8'!$M$3:$M$202,"ĐẠT")&lt;&gt;1,"",IFERROR(INDEX('[682]8'!$J$3:$J$202,MATCH(A287,'[682]8'!$A$3:$A$202,0)),"")))</f>
        <v/>
      </c>
      <c r="H287" s="105" t="str">
        <f t="shared" si="4"/>
        <v/>
      </c>
      <c r="I287" s="102" t="str">
        <f>IF(A287="","",IF(OR(NOT(ISNUMBER(B287)),B287&lt;2027,B287&gt;2031,B287&lt;&gt;INT(B287)),"NĂM KHÔNG HỢP LỆ",IF(COUNTIFS($A$3:$A$1002,A287,$B$3:$B$1002,B287)&gt;1,"TRÙNG MÃ VTVL – NĂM",IF(G287="","C287 CHƯA ĐƯỢC XÁC NHẬN",IF(NOT(ISNUMBER(C287)),"THIẾU BIẾN ĐỘNG (NHẬP 0 NẾU KHÔNG ĐỔI)",IF(G287+C287&lt;0,"NHU CẦU ÂM",IF(OR(D287="",E287=""),"THIẾU GIẢI TRÌNH/NGUỒN",IF(F287&lt;&gt;"Đã kiểm chứng","CHƯA KIỂM CHỨNG DỰ BÁO","ĐẠT"))))))))</f>
        <v/>
      </c>
      <c r="J287" s="100"/>
    </row>
    <row r="288" spans="1:10" ht="30" customHeight="1">
      <c r="A288" s="100"/>
      <c r="B288" s="103"/>
      <c r="C288" s="104"/>
      <c r="D288" s="100"/>
      <c r="E288" s="100"/>
      <c r="F288" s="100"/>
      <c r="G288" s="105" t="str">
        <f>IF(A288="","",IF(COUNTIFS('[683]8'!$A$3:$A$202,A288,'[683]8'!$L$3:$L$202,"Đã kiểm chứng",'[683]8'!$M$3:$M$202,"ĐẠT")&lt;&gt;1,"",IFERROR(INDEX('[683]8'!$J$3:$J$202,MATCH(A288,'[683]8'!$A$3:$A$202,0)),"")))</f>
        <v/>
      </c>
      <c r="H288" s="105" t="str">
        <f t="shared" si="4"/>
        <v/>
      </c>
      <c r="I288" s="102" t="str">
        <f>IF(A288="","",IF(OR(NOT(ISNUMBER(B288)),B288&lt;2027,B288&gt;2031,B288&lt;&gt;INT(B288)),"NĂM KHÔNG HỢP LỆ",IF(COUNTIFS($A$3:$A$1002,A288,$B$3:$B$1002,B288)&gt;1,"TRÙNG MÃ VTVL – NĂM",IF(G288="","C288 CHƯA ĐƯỢC XÁC NHẬN",IF(NOT(ISNUMBER(C288)),"THIẾU BIẾN ĐỘNG (NHẬP 0 NẾU KHÔNG ĐỔI)",IF(G288+C288&lt;0,"NHU CẦU ÂM",IF(OR(D288="",E288=""),"THIẾU GIẢI TRÌNH/NGUỒN",IF(F288&lt;&gt;"Đã kiểm chứng","CHƯA KIỂM CHỨNG DỰ BÁO","ĐẠT"))))))))</f>
        <v/>
      </c>
      <c r="J288" s="100"/>
    </row>
    <row r="289" spans="1:10" ht="30" customHeight="1">
      <c r="A289" s="100"/>
      <c r="B289" s="103"/>
      <c r="C289" s="104"/>
      <c r="D289" s="100"/>
      <c r="E289" s="100"/>
      <c r="F289" s="100"/>
      <c r="G289" s="105" t="str">
        <f>IF(A289="","",IF(COUNTIFS('[684]8'!$A$3:$A$202,A289,'[684]8'!$L$3:$L$202,"Đã kiểm chứng",'[684]8'!$M$3:$M$202,"ĐẠT")&lt;&gt;1,"",IFERROR(INDEX('[684]8'!$J$3:$J$202,MATCH(A289,'[684]8'!$A$3:$A$202,0)),"")))</f>
        <v/>
      </c>
      <c r="H289" s="105" t="str">
        <f t="shared" si="4"/>
        <v/>
      </c>
      <c r="I289" s="102" t="str">
        <f>IF(A289="","",IF(OR(NOT(ISNUMBER(B289)),B289&lt;2027,B289&gt;2031,B289&lt;&gt;INT(B289)),"NĂM KHÔNG HỢP LỆ",IF(COUNTIFS($A$3:$A$1002,A289,$B$3:$B$1002,B289)&gt;1,"TRÙNG MÃ VTVL – NĂM",IF(G289="","C289 CHƯA ĐƯỢC XÁC NHẬN",IF(NOT(ISNUMBER(C289)),"THIẾU BIẾN ĐỘNG (NHẬP 0 NẾU KHÔNG ĐỔI)",IF(G289+C289&lt;0,"NHU CẦU ÂM",IF(OR(D289="",E289=""),"THIẾU GIẢI TRÌNH/NGUỒN",IF(F289&lt;&gt;"Đã kiểm chứng","CHƯA KIỂM CHỨNG DỰ BÁO","ĐẠT"))))))))</f>
        <v/>
      </c>
      <c r="J289" s="100"/>
    </row>
    <row r="290" spans="1:10" ht="30" customHeight="1">
      <c r="A290" s="100"/>
      <c r="B290" s="103"/>
      <c r="C290" s="104"/>
      <c r="D290" s="100"/>
      <c r="E290" s="100"/>
      <c r="F290" s="100"/>
      <c r="G290" s="105" t="str">
        <f>IF(A290="","",IF(COUNTIFS('[685]8'!$A$3:$A$202,A290,'[685]8'!$L$3:$L$202,"Đã kiểm chứng",'[685]8'!$M$3:$M$202,"ĐẠT")&lt;&gt;1,"",IFERROR(INDEX('[685]8'!$J$3:$J$202,MATCH(A290,'[685]8'!$A$3:$A$202,0)),"")))</f>
        <v/>
      </c>
      <c r="H290" s="105" t="str">
        <f t="shared" si="4"/>
        <v/>
      </c>
      <c r="I290" s="102" t="str">
        <f>IF(A290="","",IF(OR(NOT(ISNUMBER(B290)),B290&lt;2027,B290&gt;2031,B290&lt;&gt;INT(B290)),"NĂM KHÔNG HỢP LỆ",IF(COUNTIFS($A$3:$A$1002,A290,$B$3:$B$1002,B290)&gt;1,"TRÙNG MÃ VTVL – NĂM",IF(G290="","C290 CHƯA ĐƯỢC XÁC NHẬN",IF(NOT(ISNUMBER(C290)),"THIẾU BIẾN ĐỘNG (NHẬP 0 NẾU KHÔNG ĐỔI)",IF(G290+C290&lt;0,"NHU CẦU ÂM",IF(OR(D290="",E290=""),"THIẾU GIẢI TRÌNH/NGUỒN",IF(F290&lt;&gt;"Đã kiểm chứng","CHƯA KIỂM CHỨNG DỰ BÁO","ĐẠT"))))))))</f>
        <v/>
      </c>
      <c r="J290" s="100"/>
    </row>
    <row r="291" spans="1:10" ht="30" customHeight="1">
      <c r="A291" s="100"/>
      <c r="B291" s="103"/>
      <c r="C291" s="104"/>
      <c r="D291" s="100"/>
      <c r="E291" s="100"/>
      <c r="F291" s="100"/>
      <c r="G291" s="105" t="str">
        <f>IF(A291="","",IF(COUNTIFS('[686]8'!$A$3:$A$202,A291,'[686]8'!$L$3:$L$202,"Đã kiểm chứng",'[686]8'!$M$3:$M$202,"ĐẠT")&lt;&gt;1,"",IFERROR(INDEX('[686]8'!$J$3:$J$202,MATCH(A291,'[686]8'!$A$3:$A$202,0)),"")))</f>
        <v/>
      </c>
      <c r="H291" s="105" t="str">
        <f t="shared" si="4"/>
        <v/>
      </c>
      <c r="I291" s="102" t="str">
        <f>IF(A291="","",IF(OR(NOT(ISNUMBER(B291)),B291&lt;2027,B291&gt;2031,B291&lt;&gt;INT(B291)),"NĂM KHÔNG HỢP LỆ",IF(COUNTIFS($A$3:$A$1002,A291,$B$3:$B$1002,B291)&gt;1,"TRÙNG MÃ VTVL – NĂM",IF(G291="","C291 CHƯA ĐƯỢC XÁC NHẬN",IF(NOT(ISNUMBER(C291)),"THIẾU BIẾN ĐỘNG (NHẬP 0 NẾU KHÔNG ĐỔI)",IF(G291+C291&lt;0,"NHU CẦU ÂM",IF(OR(D291="",E291=""),"THIẾU GIẢI TRÌNH/NGUỒN",IF(F291&lt;&gt;"Đã kiểm chứng","CHƯA KIỂM CHỨNG DỰ BÁO","ĐẠT"))))))))</f>
        <v/>
      </c>
      <c r="J291" s="100"/>
    </row>
    <row r="292" spans="1:10" ht="30" customHeight="1">
      <c r="A292" s="100"/>
      <c r="B292" s="103"/>
      <c r="C292" s="104"/>
      <c r="D292" s="100"/>
      <c r="E292" s="100"/>
      <c r="F292" s="100"/>
      <c r="G292" s="105" t="str">
        <f>IF(A292="","",IF(COUNTIFS('[687]8'!$A$3:$A$202,A292,'[687]8'!$L$3:$L$202,"Đã kiểm chứng",'[687]8'!$M$3:$M$202,"ĐẠT")&lt;&gt;1,"",IFERROR(INDEX('[687]8'!$J$3:$J$202,MATCH(A292,'[687]8'!$A$3:$A$202,0)),"")))</f>
        <v/>
      </c>
      <c r="H292" s="105" t="str">
        <f t="shared" si="4"/>
        <v/>
      </c>
      <c r="I292" s="102" t="str">
        <f>IF(A292="","",IF(OR(NOT(ISNUMBER(B292)),B292&lt;2027,B292&gt;2031,B292&lt;&gt;INT(B292)),"NĂM KHÔNG HỢP LỆ",IF(COUNTIFS($A$3:$A$1002,A292,$B$3:$B$1002,B292)&gt;1,"TRÙNG MÃ VTVL – NĂM",IF(G292="","C292 CHƯA ĐƯỢC XÁC NHẬN",IF(NOT(ISNUMBER(C292)),"THIẾU BIẾN ĐỘNG (NHẬP 0 NẾU KHÔNG ĐỔI)",IF(G292+C292&lt;0,"NHU CẦU ÂM",IF(OR(D292="",E292=""),"THIẾU GIẢI TRÌNH/NGUỒN",IF(F292&lt;&gt;"Đã kiểm chứng","CHƯA KIỂM CHỨNG DỰ BÁO","ĐẠT"))))))))</f>
        <v/>
      </c>
      <c r="J292" s="100"/>
    </row>
    <row r="293" spans="1:10" ht="30" customHeight="1">
      <c r="A293" s="100"/>
      <c r="B293" s="103"/>
      <c r="C293" s="104"/>
      <c r="D293" s="100"/>
      <c r="E293" s="100"/>
      <c r="F293" s="100"/>
      <c r="G293" s="105" t="str">
        <f>IF(A293="","",IF(COUNTIFS('[688]8'!$A$3:$A$202,A293,'[688]8'!$L$3:$L$202,"Đã kiểm chứng",'[688]8'!$M$3:$M$202,"ĐẠT")&lt;&gt;1,"",IFERROR(INDEX('[688]8'!$J$3:$J$202,MATCH(A293,'[688]8'!$A$3:$A$202,0)),"")))</f>
        <v/>
      </c>
      <c r="H293" s="105" t="str">
        <f t="shared" si="4"/>
        <v/>
      </c>
      <c r="I293" s="102" t="str">
        <f>IF(A293="","",IF(OR(NOT(ISNUMBER(B293)),B293&lt;2027,B293&gt;2031,B293&lt;&gt;INT(B293)),"NĂM KHÔNG HỢP LỆ",IF(COUNTIFS($A$3:$A$1002,A293,$B$3:$B$1002,B293)&gt;1,"TRÙNG MÃ VTVL – NĂM",IF(G293="","C293 CHƯA ĐƯỢC XÁC NHẬN",IF(NOT(ISNUMBER(C293)),"THIẾU BIẾN ĐỘNG (NHẬP 0 NẾU KHÔNG ĐỔI)",IF(G293+C293&lt;0,"NHU CẦU ÂM",IF(OR(D293="",E293=""),"THIẾU GIẢI TRÌNH/NGUỒN",IF(F293&lt;&gt;"Đã kiểm chứng","CHƯA KIỂM CHỨNG DỰ BÁO","ĐẠT"))))))))</f>
        <v/>
      </c>
      <c r="J293" s="100"/>
    </row>
    <row r="294" spans="1:10" ht="30" customHeight="1">
      <c r="A294" s="100"/>
      <c r="B294" s="103"/>
      <c r="C294" s="104"/>
      <c r="D294" s="100"/>
      <c r="E294" s="100"/>
      <c r="F294" s="100"/>
      <c r="G294" s="105" t="str">
        <f>IF(A294="","",IF(COUNTIFS('[689]8'!$A$3:$A$202,A294,'[689]8'!$L$3:$L$202,"Đã kiểm chứng",'[689]8'!$M$3:$M$202,"ĐẠT")&lt;&gt;1,"",IFERROR(INDEX('[689]8'!$J$3:$J$202,MATCH(A294,'[689]8'!$A$3:$A$202,0)),"")))</f>
        <v/>
      </c>
      <c r="H294" s="105" t="str">
        <f t="shared" si="4"/>
        <v/>
      </c>
      <c r="I294" s="102" t="str">
        <f>IF(A294="","",IF(OR(NOT(ISNUMBER(B294)),B294&lt;2027,B294&gt;2031,B294&lt;&gt;INT(B294)),"NĂM KHÔNG HỢP LỆ",IF(COUNTIFS($A$3:$A$1002,A294,$B$3:$B$1002,B294)&gt;1,"TRÙNG MÃ VTVL – NĂM",IF(G294="","C294 CHƯA ĐƯỢC XÁC NHẬN",IF(NOT(ISNUMBER(C294)),"THIẾU BIẾN ĐỘNG (NHẬP 0 NẾU KHÔNG ĐỔI)",IF(G294+C294&lt;0,"NHU CẦU ÂM",IF(OR(D294="",E294=""),"THIẾU GIẢI TRÌNH/NGUỒN",IF(F294&lt;&gt;"Đã kiểm chứng","CHƯA KIỂM CHỨNG DỰ BÁO","ĐẠT"))))))))</f>
        <v/>
      </c>
      <c r="J294" s="100"/>
    </row>
    <row r="295" spans="1:10" ht="30" customHeight="1">
      <c r="A295" s="100"/>
      <c r="B295" s="103"/>
      <c r="C295" s="104"/>
      <c r="D295" s="100"/>
      <c r="E295" s="100"/>
      <c r="F295" s="100"/>
      <c r="G295" s="105" t="str">
        <f>IF(A295="","",IF(COUNTIFS('[690]8'!$A$3:$A$202,A295,'[690]8'!$L$3:$L$202,"Đã kiểm chứng",'[690]8'!$M$3:$M$202,"ĐẠT")&lt;&gt;1,"",IFERROR(INDEX('[690]8'!$J$3:$J$202,MATCH(A295,'[690]8'!$A$3:$A$202,0)),"")))</f>
        <v/>
      </c>
      <c r="H295" s="105" t="str">
        <f t="shared" si="4"/>
        <v/>
      </c>
      <c r="I295" s="102" t="str">
        <f>IF(A295="","",IF(OR(NOT(ISNUMBER(B295)),B295&lt;2027,B295&gt;2031,B295&lt;&gt;INT(B295)),"NĂM KHÔNG HỢP LỆ",IF(COUNTIFS($A$3:$A$1002,A295,$B$3:$B$1002,B295)&gt;1,"TRÙNG MÃ VTVL – NĂM",IF(G295="","C295 CHƯA ĐƯỢC XÁC NHẬN",IF(NOT(ISNUMBER(C295)),"THIẾU BIẾN ĐỘNG (NHẬP 0 NẾU KHÔNG ĐỔI)",IF(G295+C295&lt;0,"NHU CẦU ÂM",IF(OR(D295="",E295=""),"THIẾU GIẢI TRÌNH/NGUỒN",IF(F295&lt;&gt;"Đã kiểm chứng","CHƯA KIỂM CHỨNG DỰ BÁO","ĐẠT"))))))))</f>
        <v/>
      </c>
      <c r="J295" s="100"/>
    </row>
    <row r="296" spans="1:10" ht="30" customHeight="1">
      <c r="A296" s="100"/>
      <c r="B296" s="103"/>
      <c r="C296" s="104"/>
      <c r="D296" s="100"/>
      <c r="E296" s="100"/>
      <c r="F296" s="100"/>
      <c r="G296" s="105" t="str">
        <f>IF(A296="","",IF(COUNTIFS('[691]8'!$A$3:$A$202,A296,'[691]8'!$L$3:$L$202,"Đã kiểm chứng",'[691]8'!$M$3:$M$202,"ĐẠT")&lt;&gt;1,"",IFERROR(INDEX('[691]8'!$J$3:$J$202,MATCH(A296,'[691]8'!$A$3:$A$202,0)),"")))</f>
        <v/>
      </c>
      <c r="H296" s="105" t="str">
        <f t="shared" si="4"/>
        <v/>
      </c>
      <c r="I296" s="102" t="str">
        <f>IF(A296="","",IF(OR(NOT(ISNUMBER(B296)),B296&lt;2027,B296&gt;2031,B296&lt;&gt;INT(B296)),"NĂM KHÔNG HỢP LỆ",IF(COUNTIFS($A$3:$A$1002,A296,$B$3:$B$1002,B296)&gt;1,"TRÙNG MÃ VTVL – NĂM",IF(G296="","C296 CHƯA ĐƯỢC XÁC NHẬN",IF(NOT(ISNUMBER(C296)),"THIẾU BIẾN ĐỘNG (NHẬP 0 NẾU KHÔNG ĐỔI)",IF(G296+C296&lt;0,"NHU CẦU ÂM",IF(OR(D296="",E296=""),"THIẾU GIẢI TRÌNH/NGUỒN",IF(F296&lt;&gt;"Đã kiểm chứng","CHƯA KIỂM CHỨNG DỰ BÁO","ĐẠT"))))))))</f>
        <v/>
      </c>
      <c r="J296" s="100"/>
    </row>
    <row r="297" spans="1:10" ht="30" customHeight="1">
      <c r="A297" s="100"/>
      <c r="B297" s="103"/>
      <c r="C297" s="104"/>
      <c r="D297" s="100"/>
      <c r="E297" s="100"/>
      <c r="F297" s="100"/>
      <c r="G297" s="105" t="str">
        <f>IF(A297="","",IF(COUNTIFS('[692]8'!$A$3:$A$202,A297,'[692]8'!$L$3:$L$202,"Đã kiểm chứng",'[692]8'!$M$3:$M$202,"ĐẠT")&lt;&gt;1,"",IFERROR(INDEX('[692]8'!$J$3:$J$202,MATCH(A297,'[692]8'!$A$3:$A$202,0)),"")))</f>
        <v/>
      </c>
      <c r="H297" s="105" t="str">
        <f t="shared" si="4"/>
        <v/>
      </c>
      <c r="I297" s="102" t="str">
        <f>IF(A297="","",IF(OR(NOT(ISNUMBER(B297)),B297&lt;2027,B297&gt;2031,B297&lt;&gt;INT(B297)),"NĂM KHÔNG HỢP LỆ",IF(COUNTIFS($A$3:$A$1002,A297,$B$3:$B$1002,B297)&gt;1,"TRÙNG MÃ VTVL – NĂM",IF(G297="","C297 CHƯA ĐƯỢC XÁC NHẬN",IF(NOT(ISNUMBER(C297)),"THIẾU BIẾN ĐỘNG (NHẬP 0 NẾU KHÔNG ĐỔI)",IF(G297+C297&lt;0,"NHU CẦU ÂM",IF(OR(D297="",E297=""),"THIẾU GIẢI TRÌNH/NGUỒN",IF(F297&lt;&gt;"Đã kiểm chứng","CHƯA KIỂM CHỨNG DỰ BÁO","ĐẠT"))))))))</f>
        <v/>
      </c>
      <c r="J297" s="100"/>
    </row>
    <row r="298" spans="1:10" ht="30" customHeight="1">
      <c r="A298" s="100"/>
      <c r="B298" s="103"/>
      <c r="C298" s="104"/>
      <c r="D298" s="100"/>
      <c r="E298" s="100"/>
      <c r="F298" s="100"/>
      <c r="G298" s="105" t="str">
        <f>IF(A298="","",IF(COUNTIFS('[693]8'!$A$3:$A$202,A298,'[693]8'!$L$3:$L$202,"Đã kiểm chứng",'[693]8'!$M$3:$M$202,"ĐẠT")&lt;&gt;1,"",IFERROR(INDEX('[693]8'!$J$3:$J$202,MATCH(A298,'[693]8'!$A$3:$A$202,0)),"")))</f>
        <v/>
      </c>
      <c r="H298" s="105" t="str">
        <f t="shared" si="4"/>
        <v/>
      </c>
      <c r="I298" s="102" t="str">
        <f>IF(A298="","",IF(OR(NOT(ISNUMBER(B298)),B298&lt;2027,B298&gt;2031,B298&lt;&gt;INT(B298)),"NĂM KHÔNG HỢP LỆ",IF(COUNTIFS($A$3:$A$1002,A298,$B$3:$B$1002,B298)&gt;1,"TRÙNG MÃ VTVL – NĂM",IF(G298="","C298 CHƯA ĐƯỢC XÁC NHẬN",IF(NOT(ISNUMBER(C298)),"THIẾU BIẾN ĐỘNG (NHẬP 0 NẾU KHÔNG ĐỔI)",IF(G298+C298&lt;0,"NHU CẦU ÂM",IF(OR(D298="",E298=""),"THIẾU GIẢI TRÌNH/NGUỒN",IF(F298&lt;&gt;"Đã kiểm chứng","CHƯA KIỂM CHỨNG DỰ BÁO","ĐẠT"))))))))</f>
        <v/>
      </c>
      <c r="J298" s="100"/>
    </row>
    <row r="299" spans="1:10" ht="30" customHeight="1">
      <c r="A299" s="100"/>
      <c r="B299" s="103"/>
      <c r="C299" s="104"/>
      <c r="D299" s="100"/>
      <c r="E299" s="100"/>
      <c r="F299" s="100"/>
      <c r="G299" s="105" t="str">
        <f>IF(A299="","",IF(COUNTIFS('[694]8'!$A$3:$A$202,A299,'[694]8'!$L$3:$L$202,"Đã kiểm chứng",'[694]8'!$M$3:$M$202,"ĐẠT")&lt;&gt;1,"",IFERROR(INDEX('[694]8'!$J$3:$J$202,MATCH(A299,'[694]8'!$A$3:$A$202,0)),"")))</f>
        <v/>
      </c>
      <c r="H299" s="105" t="str">
        <f t="shared" si="4"/>
        <v/>
      </c>
      <c r="I299" s="102" t="str">
        <f>IF(A299="","",IF(OR(NOT(ISNUMBER(B299)),B299&lt;2027,B299&gt;2031,B299&lt;&gt;INT(B299)),"NĂM KHÔNG HỢP LỆ",IF(COUNTIFS($A$3:$A$1002,A299,$B$3:$B$1002,B299)&gt;1,"TRÙNG MÃ VTVL – NĂM",IF(G299="","C299 CHƯA ĐƯỢC XÁC NHẬN",IF(NOT(ISNUMBER(C299)),"THIẾU BIẾN ĐỘNG (NHẬP 0 NẾU KHÔNG ĐỔI)",IF(G299+C299&lt;0,"NHU CẦU ÂM",IF(OR(D299="",E299=""),"THIẾU GIẢI TRÌNH/NGUỒN",IF(F299&lt;&gt;"Đã kiểm chứng","CHƯA KIỂM CHỨNG DỰ BÁO","ĐẠT"))))))))</f>
        <v/>
      </c>
      <c r="J299" s="100"/>
    </row>
    <row r="300" spans="1:10" ht="30" customHeight="1">
      <c r="A300" s="100"/>
      <c r="B300" s="103"/>
      <c r="C300" s="104"/>
      <c r="D300" s="100"/>
      <c r="E300" s="100"/>
      <c r="F300" s="100"/>
      <c r="G300" s="105" t="str">
        <f>IF(A300="","",IF(COUNTIFS('[695]8'!$A$3:$A$202,A300,'[695]8'!$L$3:$L$202,"Đã kiểm chứng",'[695]8'!$M$3:$M$202,"ĐẠT")&lt;&gt;1,"",IFERROR(INDEX('[695]8'!$J$3:$J$202,MATCH(A300,'[695]8'!$A$3:$A$202,0)),"")))</f>
        <v/>
      </c>
      <c r="H300" s="105" t="str">
        <f t="shared" si="4"/>
        <v/>
      </c>
      <c r="I300" s="102" t="str">
        <f>IF(A300="","",IF(OR(NOT(ISNUMBER(B300)),B300&lt;2027,B300&gt;2031,B300&lt;&gt;INT(B300)),"NĂM KHÔNG HỢP LỆ",IF(COUNTIFS($A$3:$A$1002,A300,$B$3:$B$1002,B300)&gt;1,"TRÙNG MÃ VTVL – NĂM",IF(G300="","C300 CHƯA ĐƯỢC XÁC NHẬN",IF(NOT(ISNUMBER(C300)),"THIẾU BIẾN ĐỘNG (NHẬP 0 NẾU KHÔNG ĐỔI)",IF(G300+C300&lt;0,"NHU CẦU ÂM",IF(OR(D300="",E300=""),"THIẾU GIẢI TRÌNH/NGUỒN",IF(F300&lt;&gt;"Đã kiểm chứng","CHƯA KIỂM CHỨNG DỰ BÁO","ĐẠT"))))))))</f>
        <v/>
      </c>
      <c r="J300" s="100"/>
    </row>
    <row r="301" spans="1:10" ht="30" customHeight="1">
      <c r="A301" s="100"/>
      <c r="B301" s="103"/>
      <c r="C301" s="104"/>
      <c r="D301" s="100"/>
      <c r="E301" s="100"/>
      <c r="F301" s="100"/>
      <c r="G301" s="105" t="str">
        <f>IF(A301="","",IF(COUNTIFS('[696]8'!$A$3:$A$202,A301,'[696]8'!$L$3:$L$202,"Đã kiểm chứng",'[696]8'!$M$3:$M$202,"ĐẠT")&lt;&gt;1,"",IFERROR(INDEX('[696]8'!$J$3:$J$202,MATCH(A301,'[696]8'!$A$3:$A$202,0)),"")))</f>
        <v/>
      </c>
      <c r="H301" s="105" t="str">
        <f t="shared" si="4"/>
        <v/>
      </c>
      <c r="I301" s="102" t="str">
        <f>IF(A301="","",IF(OR(NOT(ISNUMBER(B301)),B301&lt;2027,B301&gt;2031,B301&lt;&gt;INT(B301)),"NĂM KHÔNG HỢP LỆ",IF(COUNTIFS($A$3:$A$1002,A301,$B$3:$B$1002,B301)&gt;1,"TRÙNG MÃ VTVL – NĂM",IF(G301="","C301 CHƯA ĐƯỢC XÁC NHẬN",IF(NOT(ISNUMBER(C301)),"THIẾU BIẾN ĐỘNG (NHẬP 0 NẾU KHÔNG ĐỔI)",IF(G301+C301&lt;0,"NHU CẦU ÂM",IF(OR(D301="",E301=""),"THIẾU GIẢI TRÌNH/NGUỒN",IF(F301&lt;&gt;"Đã kiểm chứng","CHƯA KIỂM CHỨNG DỰ BÁO","ĐẠT"))))))))</f>
        <v/>
      </c>
      <c r="J301" s="100"/>
    </row>
    <row r="302" spans="1:10" ht="30" customHeight="1">
      <c r="A302" s="100"/>
      <c r="B302" s="103"/>
      <c r="C302" s="104"/>
      <c r="D302" s="100"/>
      <c r="E302" s="100"/>
      <c r="F302" s="100"/>
      <c r="G302" s="105" t="str">
        <f>IF(A302="","",IF(COUNTIFS('[697]8'!$A$3:$A$202,A302,'[697]8'!$L$3:$L$202,"Đã kiểm chứng",'[697]8'!$M$3:$M$202,"ĐẠT")&lt;&gt;1,"",IFERROR(INDEX('[697]8'!$J$3:$J$202,MATCH(A302,'[697]8'!$A$3:$A$202,0)),"")))</f>
        <v/>
      </c>
      <c r="H302" s="105" t="str">
        <f t="shared" si="4"/>
        <v/>
      </c>
      <c r="I302" s="102" t="str">
        <f>IF(A302="","",IF(OR(NOT(ISNUMBER(B302)),B302&lt;2027,B302&gt;2031,B302&lt;&gt;INT(B302)),"NĂM KHÔNG HỢP LỆ",IF(COUNTIFS($A$3:$A$1002,A302,$B$3:$B$1002,B302)&gt;1,"TRÙNG MÃ VTVL – NĂM",IF(G302="","C302 CHƯA ĐƯỢC XÁC NHẬN",IF(NOT(ISNUMBER(C302)),"THIẾU BIẾN ĐỘNG (NHẬP 0 NẾU KHÔNG ĐỔI)",IF(G302+C302&lt;0,"NHU CẦU ÂM",IF(OR(D302="",E302=""),"THIẾU GIẢI TRÌNH/NGUỒN",IF(F302&lt;&gt;"Đã kiểm chứng","CHƯA KIỂM CHỨNG DỰ BÁO","ĐẠT"))))))))</f>
        <v/>
      </c>
      <c r="J302" s="100"/>
    </row>
    <row r="303" spans="1:10" ht="30" customHeight="1">
      <c r="A303" s="100"/>
      <c r="B303" s="103"/>
      <c r="C303" s="104"/>
      <c r="D303" s="100"/>
      <c r="E303" s="100"/>
      <c r="F303" s="100"/>
      <c r="G303" s="105" t="str">
        <f>IF(A303="","",IF(COUNTIFS('[698]8'!$A$3:$A$202,A303,'[698]8'!$L$3:$L$202,"Đã kiểm chứng",'[698]8'!$M$3:$M$202,"ĐẠT")&lt;&gt;1,"",IFERROR(INDEX('[698]8'!$J$3:$J$202,MATCH(A303,'[698]8'!$A$3:$A$202,0)),"")))</f>
        <v/>
      </c>
      <c r="H303" s="105" t="str">
        <f t="shared" si="4"/>
        <v/>
      </c>
      <c r="I303" s="102" t="str">
        <f>IF(A303="","",IF(OR(NOT(ISNUMBER(B303)),B303&lt;2027,B303&gt;2031,B303&lt;&gt;INT(B303)),"NĂM KHÔNG HỢP LỆ",IF(COUNTIFS($A$3:$A$1002,A303,$B$3:$B$1002,B303)&gt;1,"TRÙNG MÃ VTVL – NĂM",IF(G303="","C303 CHƯA ĐƯỢC XÁC NHẬN",IF(NOT(ISNUMBER(C303)),"THIẾU BIẾN ĐỘNG (NHẬP 0 NẾU KHÔNG ĐỔI)",IF(G303+C303&lt;0,"NHU CẦU ÂM",IF(OR(D303="",E303=""),"THIẾU GIẢI TRÌNH/NGUỒN",IF(F303&lt;&gt;"Đã kiểm chứng","CHƯA KIỂM CHỨNG DỰ BÁO","ĐẠT"))))))))</f>
        <v/>
      </c>
      <c r="J303" s="100"/>
    </row>
    <row r="304" spans="1:10" ht="30" customHeight="1">
      <c r="A304" s="100"/>
      <c r="B304" s="103"/>
      <c r="C304" s="104"/>
      <c r="D304" s="100"/>
      <c r="E304" s="100"/>
      <c r="F304" s="100"/>
      <c r="G304" s="105" t="str">
        <f>IF(A304="","",IF(COUNTIFS('[699]8'!$A$3:$A$202,A304,'[699]8'!$L$3:$L$202,"Đã kiểm chứng",'[699]8'!$M$3:$M$202,"ĐẠT")&lt;&gt;1,"",IFERROR(INDEX('[699]8'!$J$3:$J$202,MATCH(A304,'[699]8'!$A$3:$A$202,0)),"")))</f>
        <v/>
      </c>
      <c r="H304" s="105" t="str">
        <f t="shared" si="4"/>
        <v/>
      </c>
      <c r="I304" s="102" t="str">
        <f>IF(A304="","",IF(OR(NOT(ISNUMBER(B304)),B304&lt;2027,B304&gt;2031,B304&lt;&gt;INT(B304)),"NĂM KHÔNG HỢP LỆ",IF(COUNTIFS($A$3:$A$1002,A304,$B$3:$B$1002,B304)&gt;1,"TRÙNG MÃ VTVL – NĂM",IF(G304="","C304 CHƯA ĐƯỢC XÁC NHẬN",IF(NOT(ISNUMBER(C304)),"THIẾU BIẾN ĐỘNG (NHẬP 0 NẾU KHÔNG ĐỔI)",IF(G304+C304&lt;0,"NHU CẦU ÂM",IF(OR(D304="",E304=""),"THIẾU GIẢI TRÌNH/NGUỒN",IF(F304&lt;&gt;"Đã kiểm chứng","CHƯA KIỂM CHỨNG DỰ BÁO","ĐẠT"))))))))</f>
        <v/>
      </c>
      <c r="J304" s="100"/>
    </row>
    <row r="305" spans="1:10" ht="30" customHeight="1">
      <c r="A305" s="100"/>
      <c r="B305" s="103"/>
      <c r="C305" s="104"/>
      <c r="D305" s="100"/>
      <c r="E305" s="100"/>
      <c r="F305" s="100"/>
      <c r="G305" s="105" t="str">
        <f>IF(A305="","",IF(COUNTIFS('[700]8'!$A$3:$A$202,A305,'[700]8'!$L$3:$L$202,"Đã kiểm chứng",'[700]8'!$M$3:$M$202,"ĐẠT")&lt;&gt;1,"",IFERROR(INDEX('[700]8'!$J$3:$J$202,MATCH(A305,'[700]8'!$A$3:$A$202,0)),"")))</f>
        <v/>
      </c>
      <c r="H305" s="105" t="str">
        <f t="shared" si="4"/>
        <v/>
      </c>
      <c r="I305" s="102" t="str">
        <f>IF(A305="","",IF(OR(NOT(ISNUMBER(B305)),B305&lt;2027,B305&gt;2031,B305&lt;&gt;INT(B305)),"NĂM KHÔNG HỢP LỆ",IF(COUNTIFS($A$3:$A$1002,A305,$B$3:$B$1002,B305)&gt;1,"TRÙNG MÃ VTVL – NĂM",IF(G305="","C305 CHƯA ĐƯỢC XÁC NHẬN",IF(NOT(ISNUMBER(C305)),"THIẾU BIẾN ĐỘNG (NHẬP 0 NẾU KHÔNG ĐỔI)",IF(G305+C305&lt;0,"NHU CẦU ÂM",IF(OR(D305="",E305=""),"THIẾU GIẢI TRÌNH/NGUỒN",IF(F305&lt;&gt;"Đã kiểm chứng","CHƯA KIỂM CHỨNG DỰ BÁO","ĐẠT"))))))))</f>
        <v/>
      </c>
      <c r="J305" s="100"/>
    </row>
    <row r="306" spans="1:10" ht="30" customHeight="1">
      <c r="A306" s="100"/>
      <c r="B306" s="103"/>
      <c r="C306" s="104"/>
      <c r="D306" s="100"/>
      <c r="E306" s="100"/>
      <c r="F306" s="100"/>
      <c r="G306" s="105" t="str">
        <f>IF(A306="","",IF(COUNTIFS('[701]8'!$A$3:$A$202,A306,'[701]8'!$L$3:$L$202,"Đã kiểm chứng",'[701]8'!$M$3:$M$202,"ĐẠT")&lt;&gt;1,"",IFERROR(INDEX('[701]8'!$J$3:$J$202,MATCH(A306,'[701]8'!$A$3:$A$202,0)),"")))</f>
        <v/>
      </c>
      <c r="H306" s="105" t="str">
        <f t="shared" si="4"/>
        <v/>
      </c>
      <c r="I306" s="102" t="str">
        <f>IF(A306="","",IF(OR(NOT(ISNUMBER(B306)),B306&lt;2027,B306&gt;2031,B306&lt;&gt;INT(B306)),"NĂM KHÔNG HỢP LỆ",IF(COUNTIFS($A$3:$A$1002,A306,$B$3:$B$1002,B306)&gt;1,"TRÙNG MÃ VTVL – NĂM",IF(G306="","C306 CHƯA ĐƯỢC XÁC NHẬN",IF(NOT(ISNUMBER(C306)),"THIẾU BIẾN ĐỘNG (NHẬP 0 NẾU KHÔNG ĐỔI)",IF(G306+C306&lt;0,"NHU CẦU ÂM",IF(OR(D306="",E306=""),"THIẾU GIẢI TRÌNH/NGUỒN",IF(F306&lt;&gt;"Đã kiểm chứng","CHƯA KIỂM CHỨNG DỰ BÁO","ĐẠT"))))))))</f>
        <v/>
      </c>
      <c r="J306" s="100"/>
    </row>
    <row r="307" spans="1:10" ht="30" customHeight="1">
      <c r="A307" s="100"/>
      <c r="B307" s="103"/>
      <c r="C307" s="104"/>
      <c r="D307" s="100"/>
      <c r="E307" s="100"/>
      <c r="F307" s="100"/>
      <c r="G307" s="105" t="str">
        <f>IF(A307="","",IF(COUNTIFS('[702]8'!$A$3:$A$202,A307,'[702]8'!$L$3:$L$202,"Đã kiểm chứng",'[702]8'!$M$3:$M$202,"ĐẠT")&lt;&gt;1,"",IFERROR(INDEX('[702]8'!$J$3:$J$202,MATCH(A307,'[702]8'!$A$3:$A$202,0)),"")))</f>
        <v/>
      </c>
      <c r="H307" s="105" t="str">
        <f t="shared" si="4"/>
        <v/>
      </c>
      <c r="I307" s="102" t="str">
        <f>IF(A307="","",IF(OR(NOT(ISNUMBER(B307)),B307&lt;2027,B307&gt;2031,B307&lt;&gt;INT(B307)),"NĂM KHÔNG HỢP LỆ",IF(COUNTIFS($A$3:$A$1002,A307,$B$3:$B$1002,B307)&gt;1,"TRÙNG MÃ VTVL – NĂM",IF(G307="","C307 CHƯA ĐƯỢC XÁC NHẬN",IF(NOT(ISNUMBER(C307)),"THIẾU BIẾN ĐỘNG (NHẬP 0 NẾU KHÔNG ĐỔI)",IF(G307+C307&lt;0,"NHU CẦU ÂM",IF(OR(D307="",E307=""),"THIẾU GIẢI TRÌNH/NGUỒN",IF(F307&lt;&gt;"Đã kiểm chứng","CHƯA KIỂM CHỨNG DỰ BÁO","ĐẠT"))))))))</f>
        <v/>
      </c>
      <c r="J307" s="100"/>
    </row>
    <row r="308" spans="1:10" ht="30" customHeight="1">
      <c r="A308" s="100"/>
      <c r="B308" s="103"/>
      <c r="C308" s="104"/>
      <c r="D308" s="100"/>
      <c r="E308" s="100"/>
      <c r="F308" s="100"/>
      <c r="G308" s="105" t="str">
        <f>IF(A308="","",IF(COUNTIFS('[703]8'!$A$3:$A$202,A308,'[703]8'!$L$3:$L$202,"Đã kiểm chứng",'[703]8'!$M$3:$M$202,"ĐẠT")&lt;&gt;1,"",IFERROR(INDEX('[703]8'!$J$3:$J$202,MATCH(A308,'[703]8'!$A$3:$A$202,0)),"")))</f>
        <v/>
      </c>
      <c r="H308" s="105" t="str">
        <f t="shared" si="4"/>
        <v/>
      </c>
      <c r="I308" s="102" t="str">
        <f>IF(A308="","",IF(OR(NOT(ISNUMBER(B308)),B308&lt;2027,B308&gt;2031,B308&lt;&gt;INT(B308)),"NĂM KHÔNG HỢP LỆ",IF(COUNTIFS($A$3:$A$1002,A308,$B$3:$B$1002,B308)&gt;1,"TRÙNG MÃ VTVL – NĂM",IF(G308="","C308 CHƯA ĐƯỢC XÁC NHẬN",IF(NOT(ISNUMBER(C308)),"THIẾU BIẾN ĐỘNG (NHẬP 0 NẾU KHÔNG ĐỔI)",IF(G308+C308&lt;0,"NHU CẦU ÂM",IF(OR(D308="",E308=""),"THIẾU GIẢI TRÌNH/NGUỒN",IF(F308&lt;&gt;"Đã kiểm chứng","CHƯA KIỂM CHỨNG DỰ BÁO","ĐẠT"))))))))</f>
        <v/>
      </c>
      <c r="J308" s="100"/>
    </row>
    <row r="309" spans="1:10" ht="30" customHeight="1">
      <c r="A309" s="100"/>
      <c r="B309" s="103"/>
      <c r="C309" s="104"/>
      <c r="D309" s="100"/>
      <c r="E309" s="100"/>
      <c r="F309" s="100"/>
      <c r="G309" s="105" t="str">
        <f>IF(A309="","",IF(COUNTIFS('[704]8'!$A$3:$A$202,A309,'[704]8'!$L$3:$L$202,"Đã kiểm chứng",'[704]8'!$M$3:$M$202,"ĐẠT")&lt;&gt;1,"",IFERROR(INDEX('[704]8'!$J$3:$J$202,MATCH(A309,'[704]8'!$A$3:$A$202,0)),"")))</f>
        <v/>
      </c>
      <c r="H309" s="105" t="str">
        <f t="shared" si="4"/>
        <v/>
      </c>
      <c r="I309" s="102" t="str">
        <f>IF(A309="","",IF(OR(NOT(ISNUMBER(B309)),B309&lt;2027,B309&gt;2031,B309&lt;&gt;INT(B309)),"NĂM KHÔNG HỢP LỆ",IF(COUNTIFS($A$3:$A$1002,A309,$B$3:$B$1002,B309)&gt;1,"TRÙNG MÃ VTVL – NĂM",IF(G309="","C309 CHƯA ĐƯỢC XÁC NHẬN",IF(NOT(ISNUMBER(C309)),"THIẾU BIẾN ĐỘNG (NHẬP 0 NẾU KHÔNG ĐỔI)",IF(G309+C309&lt;0,"NHU CẦU ÂM",IF(OR(D309="",E309=""),"THIẾU GIẢI TRÌNH/NGUỒN",IF(F309&lt;&gt;"Đã kiểm chứng","CHƯA KIỂM CHỨNG DỰ BÁO","ĐẠT"))))))))</f>
        <v/>
      </c>
      <c r="J309" s="100"/>
    </row>
    <row r="310" spans="1:10" ht="30" customHeight="1">
      <c r="A310" s="100"/>
      <c r="B310" s="103"/>
      <c r="C310" s="104"/>
      <c r="D310" s="100"/>
      <c r="E310" s="100"/>
      <c r="F310" s="100"/>
      <c r="G310" s="105" t="str">
        <f>IF(A310="","",IF(COUNTIFS('[705]8'!$A$3:$A$202,A310,'[705]8'!$L$3:$L$202,"Đã kiểm chứng",'[705]8'!$M$3:$M$202,"ĐẠT")&lt;&gt;1,"",IFERROR(INDEX('[705]8'!$J$3:$J$202,MATCH(A310,'[705]8'!$A$3:$A$202,0)),"")))</f>
        <v/>
      </c>
      <c r="H310" s="105" t="str">
        <f t="shared" si="4"/>
        <v/>
      </c>
      <c r="I310" s="102" t="str">
        <f>IF(A310="","",IF(OR(NOT(ISNUMBER(B310)),B310&lt;2027,B310&gt;2031,B310&lt;&gt;INT(B310)),"NĂM KHÔNG HỢP LỆ",IF(COUNTIFS($A$3:$A$1002,A310,$B$3:$B$1002,B310)&gt;1,"TRÙNG MÃ VTVL – NĂM",IF(G310="","C310 CHƯA ĐƯỢC XÁC NHẬN",IF(NOT(ISNUMBER(C310)),"THIẾU BIẾN ĐỘNG (NHẬP 0 NẾU KHÔNG ĐỔI)",IF(G310+C310&lt;0,"NHU CẦU ÂM",IF(OR(D310="",E310=""),"THIẾU GIẢI TRÌNH/NGUỒN",IF(F310&lt;&gt;"Đã kiểm chứng","CHƯA KIỂM CHỨNG DỰ BÁO","ĐẠT"))))))))</f>
        <v/>
      </c>
      <c r="J310" s="100"/>
    </row>
    <row r="311" spans="1:10" ht="30" customHeight="1">
      <c r="A311" s="100"/>
      <c r="B311" s="103"/>
      <c r="C311" s="104"/>
      <c r="D311" s="100"/>
      <c r="E311" s="100"/>
      <c r="F311" s="100"/>
      <c r="G311" s="105" t="str">
        <f>IF(A311="","",IF(COUNTIFS('[706]8'!$A$3:$A$202,A311,'[706]8'!$L$3:$L$202,"Đã kiểm chứng",'[706]8'!$M$3:$M$202,"ĐẠT")&lt;&gt;1,"",IFERROR(INDEX('[706]8'!$J$3:$J$202,MATCH(A311,'[706]8'!$A$3:$A$202,0)),"")))</f>
        <v/>
      </c>
      <c r="H311" s="105" t="str">
        <f t="shared" si="4"/>
        <v/>
      </c>
      <c r="I311" s="102" t="str">
        <f>IF(A311="","",IF(OR(NOT(ISNUMBER(B311)),B311&lt;2027,B311&gt;2031,B311&lt;&gt;INT(B311)),"NĂM KHÔNG HỢP LỆ",IF(COUNTIFS($A$3:$A$1002,A311,$B$3:$B$1002,B311)&gt;1,"TRÙNG MÃ VTVL – NĂM",IF(G311="","C311 CHƯA ĐƯỢC XÁC NHẬN",IF(NOT(ISNUMBER(C311)),"THIẾU BIẾN ĐỘNG (NHẬP 0 NẾU KHÔNG ĐỔI)",IF(G311+C311&lt;0,"NHU CẦU ÂM",IF(OR(D311="",E311=""),"THIẾU GIẢI TRÌNH/NGUỒN",IF(F311&lt;&gt;"Đã kiểm chứng","CHƯA KIỂM CHỨNG DỰ BÁO","ĐẠT"))))))))</f>
        <v/>
      </c>
      <c r="J311" s="100"/>
    </row>
    <row r="312" spans="1:10" ht="30" customHeight="1">
      <c r="A312" s="100"/>
      <c r="B312" s="103"/>
      <c r="C312" s="104"/>
      <c r="D312" s="100"/>
      <c r="E312" s="100"/>
      <c r="F312" s="100"/>
      <c r="G312" s="105" t="str">
        <f>IF(A312="","",IF(COUNTIFS('[707]8'!$A$3:$A$202,A312,'[707]8'!$L$3:$L$202,"Đã kiểm chứng",'[707]8'!$M$3:$M$202,"ĐẠT")&lt;&gt;1,"",IFERROR(INDEX('[707]8'!$J$3:$J$202,MATCH(A312,'[707]8'!$A$3:$A$202,0)),"")))</f>
        <v/>
      </c>
      <c r="H312" s="105" t="str">
        <f t="shared" si="4"/>
        <v/>
      </c>
      <c r="I312" s="102" t="str">
        <f>IF(A312="","",IF(OR(NOT(ISNUMBER(B312)),B312&lt;2027,B312&gt;2031,B312&lt;&gt;INT(B312)),"NĂM KHÔNG HỢP LỆ",IF(COUNTIFS($A$3:$A$1002,A312,$B$3:$B$1002,B312)&gt;1,"TRÙNG MÃ VTVL – NĂM",IF(G312="","C312 CHƯA ĐƯỢC XÁC NHẬN",IF(NOT(ISNUMBER(C312)),"THIẾU BIẾN ĐỘNG (NHẬP 0 NẾU KHÔNG ĐỔI)",IF(G312+C312&lt;0,"NHU CẦU ÂM",IF(OR(D312="",E312=""),"THIẾU GIẢI TRÌNH/NGUỒN",IF(F312&lt;&gt;"Đã kiểm chứng","CHƯA KIỂM CHỨNG DỰ BÁO","ĐẠT"))))))))</f>
        <v/>
      </c>
      <c r="J312" s="100"/>
    </row>
    <row r="313" spans="1:10" ht="30" customHeight="1">
      <c r="A313" s="100"/>
      <c r="B313" s="103"/>
      <c r="C313" s="104"/>
      <c r="D313" s="100"/>
      <c r="E313" s="100"/>
      <c r="F313" s="100"/>
      <c r="G313" s="105" t="str">
        <f>IF(A313="","",IF(COUNTIFS('[708]8'!$A$3:$A$202,A313,'[708]8'!$L$3:$L$202,"Đã kiểm chứng",'[708]8'!$M$3:$M$202,"ĐẠT")&lt;&gt;1,"",IFERROR(INDEX('[708]8'!$J$3:$J$202,MATCH(A313,'[708]8'!$A$3:$A$202,0)),"")))</f>
        <v/>
      </c>
      <c r="H313" s="105" t="str">
        <f t="shared" si="4"/>
        <v/>
      </c>
      <c r="I313" s="102" t="str">
        <f>IF(A313="","",IF(OR(NOT(ISNUMBER(B313)),B313&lt;2027,B313&gt;2031,B313&lt;&gt;INT(B313)),"NĂM KHÔNG HỢP LỆ",IF(COUNTIFS($A$3:$A$1002,A313,$B$3:$B$1002,B313)&gt;1,"TRÙNG MÃ VTVL – NĂM",IF(G313="","C313 CHƯA ĐƯỢC XÁC NHẬN",IF(NOT(ISNUMBER(C313)),"THIẾU BIẾN ĐỘNG (NHẬP 0 NẾU KHÔNG ĐỔI)",IF(G313+C313&lt;0,"NHU CẦU ÂM",IF(OR(D313="",E313=""),"THIẾU GIẢI TRÌNH/NGUỒN",IF(F313&lt;&gt;"Đã kiểm chứng","CHƯA KIỂM CHỨNG DỰ BÁO","ĐẠT"))))))))</f>
        <v/>
      </c>
      <c r="J313" s="100"/>
    </row>
    <row r="314" spans="1:10" ht="30" customHeight="1">
      <c r="A314" s="100"/>
      <c r="B314" s="103"/>
      <c r="C314" s="104"/>
      <c r="D314" s="100"/>
      <c r="E314" s="100"/>
      <c r="F314" s="100"/>
      <c r="G314" s="105" t="str">
        <f>IF(A314="","",IF(COUNTIFS('[709]8'!$A$3:$A$202,A314,'[709]8'!$L$3:$L$202,"Đã kiểm chứng",'[709]8'!$M$3:$M$202,"ĐẠT")&lt;&gt;1,"",IFERROR(INDEX('[709]8'!$J$3:$J$202,MATCH(A314,'[709]8'!$A$3:$A$202,0)),"")))</f>
        <v/>
      </c>
      <c r="H314" s="105" t="str">
        <f t="shared" si="4"/>
        <v/>
      </c>
      <c r="I314" s="102" t="str">
        <f>IF(A314="","",IF(OR(NOT(ISNUMBER(B314)),B314&lt;2027,B314&gt;2031,B314&lt;&gt;INT(B314)),"NĂM KHÔNG HỢP LỆ",IF(COUNTIFS($A$3:$A$1002,A314,$B$3:$B$1002,B314)&gt;1,"TRÙNG MÃ VTVL – NĂM",IF(G314="","C314 CHƯA ĐƯỢC XÁC NHẬN",IF(NOT(ISNUMBER(C314)),"THIẾU BIẾN ĐỘNG (NHẬP 0 NẾU KHÔNG ĐỔI)",IF(G314+C314&lt;0,"NHU CẦU ÂM",IF(OR(D314="",E314=""),"THIẾU GIẢI TRÌNH/NGUỒN",IF(F314&lt;&gt;"Đã kiểm chứng","CHƯA KIỂM CHỨNG DỰ BÁO","ĐẠT"))))))))</f>
        <v/>
      </c>
      <c r="J314" s="100"/>
    </row>
    <row r="315" spans="1:10" ht="30" customHeight="1">
      <c r="A315" s="100"/>
      <c r="B315" s="103"/>
      <c r="C315" s="104"/>
      <c r="D315" s="100"/>
      <c r="E315" s="100"/>
      <c r="F315" s="100"/>
      <c r="G315" s="105" t="str">
        <f>IF(A315="","",IF(COUNTIFS('[710]8'!$A$3:$A$202,A315,'[710]8'!$L$3:$L$202,"Đã kiểm chứng",'[710]8'!$M$3:$M$202,"ĐẠT")&lt;&gt;1,"",IFERROR(INDEX('[710]8'!$J$3:$J$202,MATCH(A315,'[710]8'!$A$3:$A$202,0)),"")))</f>
        <v/>
      </c>
      <c r="H315" s="105" t="str">
        <f t="shared" si="4"/>
        <v/>
      </c>
      <c r="I315" s="102" t="str">
        <f>IF(A315="","",IF(OR(NOT(ISNUMBER(B315)),B315&lt;2027,B315&gt;2031,B315&lt;&gt;INT(B315)),"NĂM KHÔNG HỢP LỆ",IF(COUNTIFS($A$3:$A$1002,A315,$B$3:$B$1002,B315)&gt;1,"TRÙNG MÃ VTVL – NĂM",IF(G315="","C315 CHƯA ĐƯỢC XÁC NHẬN",IF(NOT(ISNUMBER(C315)),"THIẾU BIẾN ĐỘNG (NHẬP 0 NẾU KHÔNG ĐỔI)",IF(G315+C315&lt;0,"NHU CẦU ÂM",IF(OR(D315="",E315=""),"THIẾU GIẢI TRÌNH/NGUỒN",IF(F315&lt;&gt;"Đã kiểm chứng","CHƯA KIỂM CHỨNG DỰ BÁO","ĐẠT"))))))))</f>
        <v/>
      </c>
      <c r="J315" s="100"/>
    </row>
    <row r="316" spans="1:10" ht="30" customHeight="1">
      <c r="A316" s="100"/>
      <c r="B316" s="103"/>
      <c r="C316" s="104"/>
      <c r="D316" s="100"/>
      <c r="E316" s="100"/>
      <c r="F316" s="100"/>
      <c r="G316" s="105" t="str">
        <f>IF(A316="","",IF(COUNTIFS('[711]8'!$A$3:$A$202,A316,'[711]8'!$L$3:$L$202,"Đã kiểm chứng",'[711]8'!$M$3:$M$202,"ĐẠT")&lt;&gt;1,"",IFERROR(INDEX('[711]8'!$J$3:$J$202,MATCH(A316,'[711]8'!$A$3:$A$202,0)),"")))</f>
        <v/>
      </c>
      <c r="H316" s="105" t="str">
        <f t="shared" si="4"/>
        <v/>
      </c>
      <c r="I316" s="102" t="str">
        <f>IF(A316="","",IF(OR(NOT(ISNUMBER(B316)),B316&lt;2027,B316&gt;2031,B316&lt;&gt;INT(B316)),"NĂM KHÔNG HỢP LỆ",IF(COUNTIFS($A$3:$A$1002,A316,$B$3:$B$1002,B316)&gt;1,"TRÙNG MÃ VTVL – NĂM",IF(G316="","C316 CHƯA ĐƯỢC XÁC NHẬN",IF(NOT(ISNUMBER(C316)),"THIẾU BIẾN ĐỘNG (NHẬP 0 NẾU KHÔNG ĐỔI)",IF(G316+C316&lt;0,"NHU CẦU ÂM",IF(OR(D316="",E316=""),"THIẾU GIẢI TRÌNH/NGUỒN",IF(F316&lt;&gt;"Đã kiểm chứng","CHƯA KIỂM CHỨNG DỰ BÁO","ĐẠT"))))))))</f>
        <v/>
      </c>
      <c r="J316" s="100"/>
    </row>
    <row r="317" spans="1:10" ht="30" customHeight="1">
      <c r="A317" s="100"/>
      <c r="B317" s="103"/>
      <c r="C317" s="104"/>
      <c r="D317" s="100"/>
      <c r="E317" s="100"/>
      <c r="F317" s="100"/>
      <c r="G317" s="105" t="str">
        <f>IF(A317="","",IF(COUNTIFS('[712]8'!$A$3:$A$202,A317,'[712]8'!$L$3:$L$202,"Đã kiểm chứng",'[712]8'!$M$3:$M$202,"ĐẠT")&lt;&gt;1,"",IFERROR(INDEX('[712]8'!$J$3:$J$202,MATCH(A317,'[712]8'!$A$3:$A$202,0)),"")))</f>
        <v/>
      </c>
      <c r="H317" s="105" t="str">
        <f t="shared" si="4"/>
        <v/>
      </c>
      <c r="I317" s="102" t="str">
        <f>IF(A317="","",IF(OR(NOT(ISNUMBER(B317)),B317&lt;2027,B317&gt;2031,B317&lt;&gt;INT(B317)),"NĂM KHÔNG HỢP LỆ",IF(COUNTIFS($A$3:$A$1002,A317,$B$3:$B$1002,B317)&gt;1,"TRÙNG MÃ VTVL – NĂM",IF(G317="","C317 CHƯA ĐƯỢC XÁC NHẬN",IF(NOT(ISNUMBER(C317)),"THIẾU BIẾN ĐỘNG (NHẬP 0 NẾU KHÔNG ĐỔI)",IF(G317+C317&lt;0,"NHU CẦU ÂM",IF(OR(D317="",E317=""),"THIẾU GIẢI TRÌNH/NGUỒN",IF(F317&lt;&gt;"Đã kiểm chứng","CHƯA KIỂM CHỨNG DỰ BÁO","ĐẠT"))))))))</f>
        <v/>
      </c>
      <c r="J317" s="100"/>
    </row>
    <row r="318" spans="1:10" ht="30" customHeight="1">
      <c r="A318" s="100"/>
      <c r="B318" s="103"/>
      <c r="C318" s="104"/>
      <c r="D318" s="100"/>
      <c r="E318" s="100"/>
      <c r="F318" s="100"/>
      <c r="G318" s="105" t="str">
        <f>IF(A318="","",IF(COUNTIFS('[713]8'!$A$3:$A$202,A318,'[713]8'!$L$3:$L$202,"Đã kiểm chứng",'[713]8'!$M$3:$M$202,"ĐẠT")&lt;&gt;1,"",IFERROR(INDEX('[713]8'!$J$3:$J$202,MATCH(A318,'[713]8'!$A$3:$A$202,0)),"")))</f>
        <v/>
      </c>
      <c r="H318" s="105" t="str">
        <f t="shared" si="4"/>
        <v/>
      </c>
      <c r="I318" s="102" t="str">
        <f>IF(A318="","",IF(OR(NOT(ISNUMBER(B318)),B318&lt;2027,B318&gt;2031,B318&lt;&gt;INT(B318)),"NĂM KHÔNG HỢP LỆ",IF(COUNTIFS($A$3:$A$1002,A318,$B$3:$B$1002,B318)&gt;1,"TRÙNG MÃ VTVL – NĂM",IF(G318="","C318 CHƯA ĐƯỢC XÁC NHẬN",IF(NOT(ISNUMBER(C318)),"THIẾU BIẾN ĐỘNG (NHẬP 0 NẾU KHÔNG ĐỔI)",IF(G318+C318&lt;0,"NHU CẦU ÂM",IF(OR(D318="",E318=""),"THIẾU GIẢI TRÌNH/NGUỒN",IF(F318&lt;&gt;"Đã kiểm chứng","CHƯA KIỂM CHỨNG DỰ BÁO","ĐẠT"))))))))</f>
        <v/>
      </c>
      <c r="J318" s="100"/>
    </row>
    <row r="319" spans="1:10" ht="30" customHeight="1">
      <c r="A319" s="100"/>
      <c r="B319" s="103"/>
      <c r="C319" s="104"/>
      <c r="D319" s="100"/>
      <c r="E319" s="100"/>
      <c r="F319" s="100"/>
      <c r="G319" s="105" t="str">
        <f>IF(A319="","",IF(COUNTIFS('[714]8'!$A$3:$A$202,A319,'[714]8'!$L$3:$L$202,"Đã kiểm chứng",'[714]8'!$M$3:$M$202,"ĐẠT")&lt;&gt;1,"",IFERROR(INDEX('[714]8'!$J$3:$J$202,MATCH(A319,'[714]8'!$A$3:$A$202,0)),"")))</f>
        <v/>
      </c>
      <c r="H319" s="105" t="str">
        <f t="shared" si="4"/>
        <v/>
      </c>
      <c r="I319" s="102" t="str">
        <f>IF(A319="","",IF(OR(NOT(ISNUMBER(B319)),B319&lt;2027,B319&gt;2031,B319&lt;&gt;INT(B319)),"NĂM KHÔNG HỢP LỆ",IF(COUNTIFS($A$3:$A$1002,A319,$B$3:$B$1002,B319)&gt;1,"TRÙNG MÃ VTVL – NĂM",IF(G319="","C319 CHƯA ĐƯỢC XÁC NHẬN",IF(NOT(ISNUMBER(C319)),"THIẾU BIẾN ĐỘNG (NHẬP 0 NẾU KHÔNG ĐỔI)",IF(G319+C319&lt;0,"NHU CẦU ÂM",IF(OR(D319="",E319=""),"THIẾU GIẢI TRÌNH/NGUỒN",IF(F319&lt;&gt;"Đã kiểm chứng","CHƯA KIỂM CHỨNG DỰ BÁO","ĐẠT"))))))))</f>
        <v/>
      </c>
      <c r="J319" s="100"/>
    </row>
    <row r="320" spans="1:10" ht="30" customHeight="1">
      <c r="A320" s="100"/>
      <c r="B320" s="103"/>
      <c r="C320" s="104"/>
      <c r="D320" s="100"/>
      <c r="E320" s="100"/>
      <c r="F320" s="100"/>
      <c r="G320" s="105" t="str">
        <f>IF(A320="","",IF(COUNTIFS('[715]8'!$A$3:$A$202,A320,'[715]8'!$L$3:$L$202,"Đã kiểm chứng",'[715]8'!$M$3:$M$202,"ĐẠT")&lt;&gt;1,"",IFERROR(INDEX('[715]8'!$J$3:$J$202,MATCH(A320,'[715]8'!$A$3:$A$202,0)),"")))</f>
        <v/>
      </c>
      <c r="H320" s="105" t="str">
        <f t="shared" si="4"/>
        <v/>
      </c>
      <c r="I320" s="102" t="str">
        <f>IF(A320="","",IF(OR(NOT(ISNUMBER(B320)),B320&lt;2027,B320&gt;2031,B320&lt;&gt;INT(B320)),"NĂM KHÔNG HỢP LỆ",IF(COUNTIFS($A$3:$A$1002,A320,$B$3:$B$1002,B320)&gt;1,"TRÙNG MÃ VTVL – NĂM",IF(G320="","C320 CHƯA ĐƯỢC XÁC NHẬN",IF(NOT(ISNUMBER(C320)),"THIẾU BIẾN ĐỘNG (NHẬP 0 NẾU KHÔNG ĐỔI)",IF(G320+C320&lt;0,"NHU CẦU ÂM",IF(OR(D320="",E320=""),"THIẾU GIẢI TRÌNH/NGUỒN",IF(F320&lt;&gt;"Đã kiểm chứng","CHƯA KIỂM CHỨNG DỰ BÁO","ĐẠT"))))))))</f>
        <v/>
      </c>
      <c r="J320" s="100"/>
    </row>
    <row r="321" spans="1:10" ht="30" customHeight="1">
      <c r="A321" s="100"/>
      <c r="B321" s="103"/>
      <c r="C321" s="104"/>
      <c r="D321" s="100"/>
      <c r="E321" s="100"/>
      <c r="F321" s="100"/>
      <c r="G321" s="105" t="str">
        <f>IF(A321="","",IF(COUNTIFS('[716]8'!$A$3:$A$202,A321,'[716]8'!$L$3:$L$202,"Đã kiểm chứng",'[716]8'!$M$3:$M$202,"ĐẠT")&lt;&gt;1,"",IFERROR(INDEX('[716]8'!$J$3:$J$202,MATCH(A321,'[716]8'!$A$3:$A$202,0)),"")))</f>
        <v/>
      </c>
      <c r="H321" s="105" t="str">
        <f t="shared" si="4"/>
        <v/>
      </c>
      <c r="I321" s="102" t="str">
        <f>IF(A321="","",IF(OR(NOT(ISNUMBER(B321)),B321&lt;2027,B321&gt;2031,B321&lt;&gt;INT(B321)),"NĂM KHÔNG HỢP LỆ",IF(COUNTIFS($A$3:$A$1002,A321,$B$3:$B$1002,B321)&gt;1,"TRÙNG MÃ VTVL – NĂM",IF(G321="","C321 CHƯA ĐƯỢC XÁC NHẬN",IF(NOT(ISNUMBER(C321)),"THIẾU BIẾN ĐỘNG (NHẬP 0 NẾU KHÔNG ĐỔI)",IF(G321+C321&lt;0,"NHU CẦU ÂM",IF(OR(D321="",E321=""),"THIẾU GIẢI TRÌNH/NGUỒN",IF(F321&lt;&gt;"Đã kiểm chứng","CHƯA KIỂM CHỨNG DỰ BÁO","ĐẠT"))))))))</f>
        <v/>
      </c>
      <c r="J321" s="100"/>
    </row>
    <row r="322" spans="1:10" ht="30" customHeight="1">
      <c r="A322" s="100"/>
      <c r="B322" s="103"/>
      <c r="C322" s="104"/>
      <c r="D322" s="100"/>
      <c r="E322" s="100"/>
      <c r="F322" s="100"/>
      <c r="G322" s="105" t="str">
        <f>IF(A322="","",IF(COUNTIFS('[717]8'!$A$3:$A$202,A322,'[717]8'!$L$3:$L$202,"Đã kiểm chứng",'[717]8'!$M$3:$M$202,"ĐẠT")&lt;&gt;1,"",IFERROR(INDEX('[717]8'!$J$3:$J$202,MATCH(A322,'[717]8'!$A$3:$A$202,0)),"")))</f>
        <v/>
      </c>
      <c r="H322" s="105" t="str">
        <f t="shared" si="4"/>
        <v/>
      </c>
      <c r="I322" s="102" t="str">
        <f>IF(A322="","",IF(OR(NOT(ISNUMBER(B322)),B322&lt;2027,B322&gt;2031,B322&lt;&gt;INT(B322)),"NĂM KHÔNG HỢP LỆ",IF(COUNTIFS($A$3:$A$1002,A322,$B$3:$B$1002,B322)&gt;1,"TRÙNG MÃ VTVL – NĂM",IF(G322="","C322 CHƯA ĐƯỢC XÁC NHẬN",IF(NOT(ISNUMBER(C322)),"THIẾU BIẾN ĐỘNG (NHẬP 0 NẾU KHÔNG ĐỔI)",IF(G322+C322&lt;0,"NHU CẦU ÂM",IF(OR(D322="",E322=""),"THIẾU GIẢI TRÌNH/NGUỒN",IF(F322&lt;&gt;"Đã kiểm chứng","CHƯA KIỂM CHỨNG DỰ BÁO","ĐẠT"))))))))</f>
        <v/>
      </c>
      <c r="J322" s="100"/>
    </row>
    <row r="323" spans="1:10" ht="30" customHeight="1">
      <c r="A323" s="100"/>
      <c r="B323" s="103"/>
      <c r="C323" s="104"/>
      <c r="D323" s="100"/>
      <c r="E323" s="100"/>
      <c r="F323" s="100"/>
      <c r="G323" s="105" t="str">
        <f>IF(A323="","",IF(COUNTIFS('[718]8'!$A$3:$A$202,A323,'[718]8'!$L$3:$L$202,"Đã kiểm chứng",'[718]8'!$M$3:$M$202,"ĐẠT")&lt;&gt;1,"",IFERROR(INDEX('[718]8'!$J$3:$J$202,MATCH(A323,'[718]8'!$A$3:$A$202,0)),"")))</f>
        <v/>
      </c>
      <c r="H323" s="105" t="str">
        <f t="shared" ref="H323:H386" si="5">IF(I323="ĐẠT",G323+C323,"")</f>
        <v/>
      </c>
      <c r="I323" s="102" t="str">
        <f>IF(A323="","",IF(OR(NOT(ISNUMBER(B323)),B323&lt;2027,B323&gt;2031,B323&lt;&gt;INT(B323)),"NĂM KHÔNG HỢP LỆ",IF(COUNTIFS($A$3:$A$1002,A323,$B$3:$B$1002,B323)&gt;1,"TRÙNG MÃ VTVL – NĂM",IF(G323="","C323 CHƯA ĐƯỢC XÁC NHẬN",IF(NOT(ISNUMBER(C323)),"THIẾU BIẾN ĐỘNG (NHẬP 0 NẾU KHÔNG ĐỔI)",IF(G323+C323&lt;0,"NHU CẦU ÂM",IF(OR(D323="",E323=""),"THIẾU GIẢI TRÌNH/NGUỒN",IF(F323&lt;&gt;"Đã kiểm chứng","CHƯA KIỂM CHỨNG DỰ BÁO","ĐẠT"))))))))</f>
        <v/>
      </c>
      <c r="J323" s="100"/>
    </row>
    <row r="324" spans="1:10" ht="30" customHeight="1">
      <c r="A324" s="100"/>
      <c r="B324" s="103"/>
      <c r="C324" s="104"/>
      <c r="D324" s="100"/>
      <c r="E324" s="100"/>
      <c r="F324" s="100"/>
      <c r="G324" s="105" t="str">
        <f>IF(A324="","",IF(COUNTIFS('[719]8'!$A$3:$A$202,A324,'[719]8'!$L$3:$L$202,"Đã kiểm chứng",'[719]8'!$M$3:$M$202,"ĐẠT")&lt;&gt;1,"",IFERROR(INDEX('[719]8'!$J$3:$J$202,MATCH(A324,'[719]8'!$A$3:$A$202,0)),"")))</f>
        <v/>
      </c>
      <c r="H324" s="105" t="str">
        <f t="shared" si="5"/>
        <v/>
      </c>
      <c r="I324" s="102" t="str">
        <f>IF(A324="","",IF(OR(NOT(ISNUMBER(B324)),B324&lt;2027,B324&gt;2031,B324&lt;&gt;INT(B324)),"NĂM KHÔNG HỢP LỆ",IF(COUNTIFS($A$3:$A$1002,A324,$B$3:$B$1002,B324)&gt;1,"TRÙNG MÃ VTVL – NĂM",IF(G324="","C324 CHƯA ĐƯỢC XÁC NHẬN",IF(NOT(ISNUMBER(C324)),"THIẾU BIẾN ĐỘNG (NHẬP 0 NẾU KHÔNG ĐỔI)",IF(G324+C324&lt;0,"NHU CẦU ÂM",IF(OR(D324="",E324=""),"THIẾU GIẢI TRÌNH/NGUỒN",IF(F324&lt;&gt;"Đã kiểm chứng","CHƯA KIỂM CHỨNG DỰ BÁO","ĐẠT"))))))))</f>
        <v/>
      </c>
      <c r="J324" s="100"/>
    </row>
    <row r="325" spans="1:10" ht="30" customHeight="1">
      <c r="A325" s="100"/>
      <c r="B325" s="103"/>
      <c r="C325" s="104"/>
      <c r="D325" s="100"/>
      <c r="E325" s="100"/>
      <c r="F325" s="100"/>
      <c r="G325" s="105" t="str">
        <f>IF(A325="","",IF(COUNTIFS('[720]8'!$A$3:$A$202,A325,'[720]8'!$L$3:$L$202,"Đã kiểm chứng",'[720]8'!$M$3:$M$202,"ĐẠT")&lt;&gt;1,"",IFERROR(INDEX('[720]8'!$J$3:$J$202,MATCH(A325,'[720]8'!$A$3:$A$202,0)),"")))</f>
        <v/>
      </c>
      <c r="H325" s="105" t="str">
        <f t="shared" si="5"/>
        <v/>
      </c>
      <c r="I325" s="102" t="str">
        <f>IF(A325="","",IF(OR(NOT(ISNUMBER(B325)),B325&lt;2027,B325&gt;2031,B325&lt;&gt;INT(B325)),"NĂM KHÔNG HỢP LỆ",IF(COUNTIFS($A$3:$A$1002,A325,$B$3:$B$1002,B325)&gt;1,"TRÙNG MÃ VTVL – NĂM",IF(G325="","C325 CHƯA ĐƯỢC XÁC NHẬN",IF(NOT(ISNUMBER(C325)),"THIẾU BIẾN ĐỘNG (NHẬP 0 NẾU KHÔNG ĐỔI)",IF(G325+C325&lt;0,"NHU CẦU ÂM",IF(OR(D325="",E325=""),"THIẾU GIẢI TRÌNH/NGUỒN",IF(F325&lt;&gt;"Đã kiểm chứng","CHƯA KIỂM CHỨNG DỰ BÁO","ĐẠT"))))))))</f>
        <v/>
      </c>
      <c r="J325" s="100"/>
    </row>
    <row r="326" spans="1:10" ht="30" customHeight="1">
      <c r="A326" s="100"/>
      <c r="B326" s="103"/>
      <c r="C326" s="104"/>
      <c r="D326" s="100"/>
      <c r="E326" s="100"/>
      <c r="F326" s="100"/>
      <c r="G326" s="105" t="str">
        <f>IF(A326="","",IF(COUNTIFS('[721]8'!$A$3:$A$202,A326,'[721]8'!$L$3:$L$202,"Đã kiểm chứng",'[721]8'!$M$3:$M$202,"ĐẠT")&lt;&gt;1,"",IFERROR(INDEX('[721]8'!$J$3:$J$202,MATCH(A326,'[721]8'!$A$3:$A$202,0)),"")))</f>
        <v/>
      </c>
      <c r="H326" s="105" t="str">
        <f t="shared" si="5"/>
        <v/>
      </c>
      <c r="I326" s="102" t="str">
        <f>IF(A326="","",IF(OR(NOT(ISNUMBER(B326)),B326&lt;2027,B326&gt;2031,B326&lt;&gt;INT(B326)),"NĂM KHÔNG HỢP LỆ",IF(COUNTIFS($A$3:$A$1002,A326,$B$3:$B$1002,B326)&gt;1,"TRÙNG MÃ VTVL – NĂM",IF(G326="","C326 CHƯA ĐƯỢC XÁC NHẬN",IF(NOT(ISNUMBER(C326)),"THIẾU BIẾN ĐỘNG (NHẬP 0 NẾU KHÔNG ĐỔI)",IF(G326+C326&lt;0,"NHU CẦU ÂM",IF(OR(D326="",E326=""),"THIẾU GIẢI TRÌNH/NGUỒN",IF(F326&lt;&gt;"Đã kiểm chứng","CHƯA KIỂM CHỨNG DỰ BÁO","ĐẠT"))))))))</f>
        <v/>
      </c>
      <c r="J326" s="100"/>
    </row>
    <row r="327" spans="1:10" ht="30" customHeight="1">
      <c r="A327" s="100"/>
      <c r="B327" s="103"/>
      <c r="C327" s="104"/>
      <c r="D327" s="100"/>
      <c r="E327" s="100"/>
      <c r="F327" s="100"/>
      <c r="G327" s="105" t="str">
        <f>IF(A327="","",IF(COUNTIFS('[722]8'!$A$3:$A$202,A327,'[722]8'!$L$3:$L$202,"Đã kiểm chứng",'[722]8'!$M$3:$M$202,"ĐẠT")&lt;&gt;1,"",IFERROR(INDEX('[722]8'!$J$3:$J$202,MATCH(A327,'[722]8'!$A$3:$A$202,0)),"")))</f>
        <v/>
      </c>
      <c r="H327" s="105" t="str">
        <f t="shared" si="5"/>
        <v/>
      </c>
      <c r="I327" s="102" t="str">
        <f>IF(A327="","",IF(OR(NOT(ISNUMBER(B327)),B327&lt;2027,B327&gt;2031,B327&lt;&gt;INT(B327)),"NĂM KHÔNG HỢP LỆ",IF(COUNTIFS($A$3:$A$1002,A327,$B$3:$B$1002,B327)&gt;1,"TRÙNG MÃ VTVL – NĂM",IF(G327="","C327 CHƯA ĐƯỢC XÁC NHẬN",IF(NOT(ISNUMBER(C327)),"THIẾU BIẾN ĐỘNG (NHẬP 0 NẾU KHÔNG ĐỔI)",IF(G327+C327&lt;0,"NHU CẦU ÂM",IF(OR(D327="",E327=""),"THIẾU GIẢI TRÌNH/NGUỒN",IF(F327&lt;&gt;"Đã kiểm chứng","CHƯA KIỂM CHỨNG DỰ BÁO","ĐẠT"))))))))</f>
        <v/>
      </c>
      <c r="J327" s="100"/>
    </row>
    <row r="328" spans="1:10" ht="30" customHeight="1">
      <c r="A328" s="100"/>
      <c r="B328" s="103"/>
      <c r="C328" s="104"/>
      <c r="D328" s="100"/>
      <c r="E328" s="100"/>
      <c r="F328" s="100"/>
      <c r="G328" s="105" t="str">
        <f>IF(A328="","",IF(COUNTIFS('[723]8'!$A$3:$A$202,A328,'[723]8'!$L$3:$L$202,"Đã kiểm chứng",'[723]8'!$M$3:$M$202,"ĐẠT")&lt;&gt;1,"",IFERROR(INDEX('[723]8'!$J$3:$J$202,MATCH(A328,'[723]8'!$A$3:$A$202,0)),"")))</f>
        <v/>
      </c>
      <c r="H328" s="105" t="str">
        <f t="shared" si="5"/>
        <v/>
      </c>
      <c r="I328" s="102" t="str">
        <f>IF(A328="","",IF(OR(NOT(ISNUMBER(B328)),B328&lt;2027,B328&gt;2031,B328&lt;&gt;INT(B328)),"NĂM KHÔNG HỢP LỆ",IF(COUNTIFS($A$3:$A$1002,A328,$B$3:$B$1002,B328)&gt;1,"TRÙNG MÃ VTVL – NĂM",IF(G328="","C328 CHƯA ĐƯỢC XÁC NHẬN",IF(NOT(ISNUMBER(C328)),"THIẾU BIẾN ĐỘNG (NHẬP 0 NẾU KHÔNG ĐỔI)",IF(G328+C328&lt;0,"NHU CẦU ÂM",IF(OR(D328="",E328=""),"THIẾU GIẢI TRÌNH/NGUỒN",IF(F328&lt;&gt;"Đã kiểm chứng","CHƯA KIỂM CHỨNG DỰ BÁO","ĐẠT"))))))))</f>
        <v/>
      </c>
      <c r="J328" s="100"/>
    </row>
    <row r="329" spans="1:10" ht="30" customHeight="1">
      <c r="A329" s="100"/>
      <c r="B329" s="103"/>
      <c r="C329" s="104"/>
      <c r="D329" s="100"/>
      <c r="E329" s="100"/>
      <c r="F329" s="100"/>
      <c r="G329" s="105" t="str">
        <f>IF(A329="","",IF(COUNTIFS('[724]8'!$A$3:$A$202,A329,'[724]8'!$L$3:$L$202,"Đã kiểm chứng",'[724]8'!$M$3:$M$202,"ĐẠT")&lt;&gt;1,"",IFERROR(INDEX('[724]8'!$J$3:$J$202,MATCH(A329,'[724]8'!$A$3:$A$202,0)),"")))</f>
        <v/>
      </c>
      <c r="H329" s="105" t="str">
        <f t="shared" si="5"/>
        <v/>
      </c>
      <c r="I329" s="102" t="str">
        <f>IF(A329="","",IF(OR(NOT(ISNUMBER(B329)),B329&lt;2027,B329&gt;2031,B329&lt;&gt;INT(B329)),"NĂM KHÔNG HỢP LỆ",IF(COUNTIFS($A$3:$A$1002,A329,$B$3:$B$1002,B329)&gt;1,"TRÙNG MÃ VTVL – NĂM",IF(G329="","C329 CHƯA ĐƯỢC XÁC NHẬN",IF(NOT(ISNUMBER(C329)),"THIẾU BIẾN ĐỘNG (NHẬP 0 NẾU KHÔNG ĐỔI)",IF(G329+C329&lt;0,"NHU CẦU ÂM",IF(OR(D329="",E329=""),"THIẾU GIẢI TRÌNH/NGUỒN",IF(F329&lt;&gt;"Đã kiểm chứng","CHƯA KIỂM CHỨNG DỰ BÁO","ĐẠT"))))))))</f>
        <v/>
      </c>
      <c r="J329" s="100"/>
    </row>
    <row r="330" spans="1:10" ht="30" customHeight="1">
      <c r="A330" s="100"/>
      <c r="B330" s="103"/>
      <c r="C330" s="104"/>
      <c r="D330" s="100"/>
      <c r="E330" s="100"/>
      <c r="F330" s="100"/>
      <c r="G330" s="105" t="str">
        <f>IF(A330="","",IF(COUNTIFS('[725]8'!$A$3:$A$202,A330,'[725]8'!$L$3:$L$202,"Đã kiểm chứng",'[725]8'!$M$3:$M$202,"ĐẠT")&lt;&gt;1,"",IFERROR(INDEX('[725]8'!$J$3:$J$202,MATCH(A330,'[725]8'!$A$3:$A$202,0)),"")))</f>
        <v/>
      </c>
      <c r="H330" s="105" t="str">
        <f t="shared" si="5"/>
        <v/>
      </c>
      <c r="I330" s="102" t="str">
        <f>IF(A330="","",IF(OR(NOT(ISNUMBER(B330)),B330&lt;2027,B330&gt;2031,B330&lt;&gt;INT(B330)),"NĂM KHÔNG HỢP LỆ",IF(COUNTIFS($A$3:$A$1002,A330,$B$3:$B$1002,B330)&gt;1,"TRÙNG MÃ VTVL – NĂM",IF(G330="","C330 CHƯA ĐƯỢC XÁC NHẬN",IF(NOT(ISNUMBER(C330)),"THIẾU BIẾN ĐỘNG (NHẬP 0 NẾU KHÔNG ĐỔI)",IF(G330+C330&lt;0,"NHU CẦU ÂM",IF(OR(D330="",E330=""),"THIẾU GIẢI TRÌNH/NGUỒN",IF(F330&lt;&gt;"Đã kiểm chứng","CHƯA KIỂM CHỨNG DỰ BÁO","ĐẠT"))))))))</f>
        <v/>
      </c>
      <c r="J330" s="100"/>
    </row>
    <row r="331" spans="1:10" ht="30" customHeight="1">
      <c r="A331" s="100"/>
      <c r="B331" s="103"/>
      <c r="C331" s="104"/>
      <c r="D331" s="100"/>
      <c r="E331" s="100"/>
      <c r="F331" s="100"/>
      <c r="G331" s="105" t="str">
        <f>IF(A331="","",IF(COUNTIFS('[726]8'!$A$3:$A$202,A331,'[726]8'!$L$3:$L$202,"Đã kiểm chứng",'[726]8'!$M$3:$M$202,"ĐẠT")&lt;&gt;1,"",IFERROR(INDEX('[726]8'!$J$3:$J$202,MATCH(A331,'[726]8'!$A$3:$A$202,0)),"")))</f>
        <v/>
      </c>
      <c r="H331" s="105" t="str">
        <f t="shared" si="5"/>
        <v/>
      </c>
      <c r="I331" s="102" t="str">
        <f>IF(A331="","",IF(OR(NOT(ISNUMBER(B331)),B331&lt;2027,B331&gt;2031,B331&lt;&gt;INT(B331)),"NĂM KHÔNG HỢP LỆ",IF(COUNTIFS($A$3:$A$1002,A331,$B$3:$B$1002,B331)&gt;1,"TRÙNG MÃ VTVL – NĂM",IF(G331="","C331 CHƯA ĐƯỢC XÁC NHẬN",IF(NOT(ISNUMBER(C331)),"THIẾU BIẾN ĐỘNG (NHẬP 0 NẾU KHÔNG ĐỔI)",IF(G331+C331&lt;0,"NHU CẦU ÂM",IF(OR(D331="",E331=""),"THIẾU GIẢI TRÌNH/NGUỒN",IF(F331&lt;&gt;"Đã kiểm chứng","CHƯA KIỂM CHỨNG DỰ BÁO","ĐẠT"))))))))</f>
        <v/>
      </c>
      <c r="J331" s="100"/>
    </row>
    <row r="332" spans="1:10" ht="30" customHeight="1">
      <c r="A332" s="100"/>
      <c r="B332" s="103"/>
      <c r="C332" s="104"/>
      <c r="D332" s="100"/>
      <c r="E332" s="100"/>
      <c r="F332" s="100"/>
      <c r="G332" s="105" t="str">
        <f>IF(A332="","",IF(COUNTIFS('[727]8'!$A$3:$A$202,A332,'[727]8'!$L$3:$L$202,"Đã kiểm chứng",'[727]8'!$M$3:$M$202,"ĐẠT")&lt;&gt;1,"",IFERROR(INDEX('[727]8'!$J$3:$J$202,MATCH(A332,'[727]8'!$A$3:$A$202,0)),"")))</f>
        <v/>
      </c>
      <c r="H332" s="105" t="str">
        <f t="shared" si="5"/>
        <v/>
      </c>
      <c r="I332" s="102" t="str">
        <f>IF(A332="","",IF(OR(NOT(ISNUMBER(B332)),B332&lt;2027,B332&gt;2031,B332&lt;&gt;INT(B332)),"NĂM KHÔNG HỢP LỆ",IF(COUNTIFS($A$3:$A$1002,A332,$B$3:$B$1002,B332)&gt;1,"TRÙNG MÃ VTVL – NĂM",IF(G332="","C332 CHƯA ĐƯỢC XÁC NHẬN",IF(NOT(ISNUMBER(C332)),"THIẾU BIẾN ĐỘNG (NHẬP 0 NẾU KHÔNG ĐỔI)",IF(G332+C332&lt;0,"NHU CẦU ÂM",IF(OR(D332="",E332=""),"THIẾU GIẢI TRÌNH/NGUỒN",IF(F332&lt;&gt;"Đã kiểm chứng","CHƯA KIỂM CHỨNG DỰ BÁO","ĐẠT"))))))))</f>
        <v/>
      </c>
      <c r="J332" s="100"/>
    </row>
    <row r="333" spans="1:10" ht="30" customHeight="1">
      <c r="A333" s="100"/>
      <c r="B333" s="103"/>
      <c r="C333" s="104"/>
      <c r="D333" s="100"/>
      <c r="E333" s="100"/>
      <c r="F333" s="100"/>
      <c r="G333" s="105" t="str">
        <f>IF(A333="","",IF(COUNTIFS('[728]8'!$A$3:$A$202,A333,'[728]8'!$L$3:$L$202,"Đã kiểm chứng",'[728]8'!$M$3:$M$202,"ĐẠT")&lt;&gt;1,"",IFERROR(INDEX('[728]8'!$J$3:$J$202,MATCH(A333,'[728]8'!$A$3:$A$202,0)),"")))</f>
        <v/>
      </c>
      <c r="H333" s="105" t="str">
        <f t="shared" si="5"/>
        <v/>
      </c>
      <c r="I333" s="102" t="str">
        <f>IF(A333="","",IF(OR(NOT(ISNUMBER(B333)),B333&lt;2027,B333&gt;2031,B333&lt;&gt;INT(B333)),"NĂM KHÔNG HỢP LỆ",IF(COUNTIFS($A$3:$A$1002,A333,$B$3:$B$1002,B333)&gt;1,"TRÙNG MÃ VTVL – NĂM",IF(G333="","C333 CHƯA ĐƯỢC XÁC NHẬN",IF(NOT(ISNUMBER(C333)),"THIẾU BIẾN ĐỘNG (NHẬP 0 NẾU KHÔNG ĐỔI)",IF(G333+C333&lt;0,"NHU CẦU ÂM",IF(OR(D333="",E333=""),"THIẾU GIẢI TRÌNH/NGUỒN",IF(F333&lt;&gt;"Đã kiểm chứng","CHƯA KIỂM CHỨNG DỰ BÁO","ĐẠT"))))))))</f>
        <v/>
      </c>
      <c r="J333" s="100"/>
    </row>
    <row r="334" spans="1:10" ht="30" customHeight="1">
      <c r="A334" s="100"/>
      <c r="B334" s="103"/>
      <c r="C334" s="104"/>
      <c r="D334" s="100"/>
      <c r="E334" s="100"/>
      <c r="F334" s="100"/>
      <c r="G334" s="105" t="str">
        <f>IF(A334="","",IF(COUNTIFS('[729]8'!$A$3:$A$202,A334,'[729]8'!$L$3:$L$202,"Đã kiểm chứng",'[729]8'!$M$3:$M$202,"ĐẠT")&lt;&gt;1,"",IFERROR(INDEX('[729]8'!$J$3:$J$202,MATCH(A334,'[729]8'!$A$3:$A$202,0)),"")))</f>
        <v/>
      </c>
      <c r="H334" s="105" t="str">
        <f t="shared" si="5"/>
        <v/>
      </c>
      <c r="I334" s="102" t="str">
        <f>IF(A334="","",IF(OR(NOT(ISNUMBER(B334)),B334&lt;2027,B334&gt;2031,B334&lt;&gt;INT(B334)),"NĂM KHÔNG HỢP LỆ",IF(COUNTIFS($A$3:$A$1002,A334,$B$3:$B$1002,B334)&gt;1,"TRÙNG MÃ VTVL – NĂM",IF(G334="","C334 CHƯA ĐƯỢC XÁC NHẬN",IF(NOT(ISNUMBER(C334)),"THIẾU BIẾN ĐỘNG (NHẬP 0 NẾU KHÔNG ĐỔI)",IF(G334+C334&lt;0,"NHU CẦU ÂM",IF(OR(D334="",E334=""),"THIẾU GIẢI TRÌNH/NGUỒN",IF(F334&lt;&gt;"Đã kiểm chứng","CHƯA KIỂM CHỨNG DỰ BÁO","ĐẠT"))))))))</f>
        <v/>
      </c>
      <c r="J334" s="100"/>
    </row>
    <row r="335" spans="1:10" ht="30" customHeight="1">
      <c r="A335" s="100"/>
      <c r="B335" s="103"/>
      <c r="C335" s="104"/>
      <c r="D335" s="100"/>
      <c r="E335" s="100"/>
      <c r="F335" s="100"/>
      <c r="G335" s="105" t="str">
        <f>IF(A335="","",IF(COUNTIFS('[730]8'!$A$3:$A$202,A335,'[730]8'!$L$3:$L$202,"Đã kiểm chứng",'[730]8'!$M$3:$M$202,"ĐẠT")&lt;&gt;1,"",IFERROR(INDEX('[730]8'!$J$3:$J$202,MATCH(A335,'[730]8'!$A$3:$A$202,0)),"")))</f>
        <v/>
      </c>
      <c r="H335" s="105" t="str">
        <f t="shared" si="5"/>
        <v/>
      </c>
      <c r="I335" s="102" t="str">
        <f>IF(A335="","",IF(OR(NOT(ISNUMBER(B335)),B335&lt;2027,B335&gt;2031,B335&lt;&gt;INT(B335)),"NĂM KHÔNG HỢP LỆ",IF(COUNTIFS($A$3:$A$1002,A335,$B$3:$B$1002,B335)&gt;1,"TRÙNG MÃ VTVL – NĂM",IF(G335="","C335 CHƯA ĐƯỢC XÁC NHẬN",IF(NOT(ISNUMBER(C335)),"THIẾU BIẾN ĐỘNG (NHẬP 0 NẾU KHÔNG ĐỔI)",IF(G335+C335&lt;0,"NHU CẦU ÂM",IF(OR(D335="",E335=""),"THIẾU GIẢI TRÌNH/NGUỒN",IF(F335&lt;&gt;"Đã kiểm chứng","CHƯA KIỂM CHỨNG DỰ BÁO","ĐẠT"))))))))</f>
        <v/>
      </c>
      <c r="J335" s="100"/>
    </row>
    <row r="336" spans="1:10" ht="30" customHeight="1">
      <c r="A336" s="100"/>
      <c r="B336" s="103"/>
      <c r="C336" s="104"/>
      <c r="D336" s="100"/>
      <c r="E336" s="100"/>
      <c r="F336" s="100"/>
      <c r="G336" s="105" t="str">
        <f>IF(A336="","",IF(COUNTIFS('[731]8'!$A$3:$A$202,A336,'[731]8'!$L$3:$L$202,"Đã kiểm chứng",'[731]8'!$M$3:$M$202,"ĐẠT")&lt;&gt;1,"",IFERROR(INDEX('[731]8'!$J$3:$J$202,MATCH(A336,'[731]8'!$A$3:$A$202,0)),"")))</f>
        <v/>
      </c>
      <c r="H336" s="105" t="str">
        <f t="shared" si="5"/>
        <v/>
      </c>
      <c r="I336" s="102" t="str">
        <f>IF(A336="","",IF(OR(NOT(ISNUMBER(B336)),B336&lt;2027,B336&gt;2031,B336&lt;&gt;INT(B336)),"NĂM KHÔNG HỢP LỆ",IF(COUNTIFS($A$3:$A$1002,A336,$B$3:$B$1002,B336)&gt;1,"TRÙNG MÃ VTVL – NĂM",IF(G336="","C336 CHƯA ĐƯỢC XÁC NHẬN",IF(NOT(ISNUMBER(C336)),"THIẾU BIẾN ĐỘNG (NHẬP 0 NẾU KHÔNG ĐỔI)",IF(G336+C336&lt;0,"NHU CẦU ÂM",IF(OR(D336="",E336=""),"THIẾU GIẢI TRÌNH/NGUỒN",IF(F336&lt;&gt;"Đã kiểm chứng","CHƯA KIỂM CHỨNG DỰ BÁO","ĐẠT"))))))))</f>
        <v/>
      </c>
      <c r="J336" s="100"/>
    </row>
    <row r="337" spans="1:10" ht="30" customHeight="1">
      <c r="A337" s="100"/>
      <c r="B337" s="103"/>
      <c r="C337" s="104"/>
      <c r="D337" s="100"/>
      <c r="E337" s="100"/>
      <c r="F337" s="100"/>
      <c r="G337" s="105" t="str">
        <f>IF(A337="","",IF(COUNTIFS('[732]8'!$A$3:$A$202,A337,'[732]8'!$L$3:$L$202,"Đã kiểm chứng",'[732]8'!$M$3:$M$202,"ĐẠT")&lt;&gt;1,"",IFERROR(INDEX('[732]8'!$J$3:$J$202,MATCH(A337,'[732]8'!$A$3:$A$202,0)),"")))</f>
        <v/>
      </c>
      <c r="H337" s="105" t="str">
        <f t="shared" si="5"/>
        <v/>
      </c>
      <c r="I337" s="102" t="str">
        <f>IF(A337="","",IF(OR(NOT(ISNUMBER(B337)),B337&lt;2027,B337&gt;2031,B337&lt;&gt;INT(B337)),"NĂM KHÔNG HỢP LỆ",IF(COUNTIFS($A$3:$A$1002,A337,$B$3:$B$1002,B337)&gt;1,"TRÙNG MÃ VTVL – NĂM",IF(G337="","C337 CHƯA ĐƯỢC XÁC NHẬN",IF(NOT(ISNUMBER(C337)),"THIẾU BIẾN ĐỘNG (NHẬP 0 NẾU KHÔNG ĐỔI)",IF(G337+C337&lt;0,"NHU CẦU ÂM",IF(OR(D337="",E337=""),"THIẾU GIẢI TRÌNH/NGUỒN",IF(F337&lt;&gt;"Đã kiểm chứng","CHƯA KIỂM CHỨNG DỰ BÁO","ĐẠT"))))))))</f>
        <v/>
      </c>
      <c r="J337" s="100"/>
    </row>
    <row r="338" spans="1:10" ht="30" customHeight="1">
      <c r="A338" s="100"/>
      <c r="B338" s="103"/>
      <c r="C338" s="104"/>
      <c r="D338" s="100"/>
      <c r="E338" s="100"/>
      <c r="F338" s="100"/>
      <c r="G338" s="105" t="str">
        <f>IF(A338="","",IF(COUNTIFS('[733]8'!$A$3:$A$202,A338,'[733]8'!$L$3:$L$202,"Đã kiểm chứng",'[733]8'!$M$3:$M$202,"ĐẠT")&lt;&gt;1,"",IFERROR(INDEX('[733]8'!$J$3:$J$202,MATCH(A338,'[733]8'!$A$3:$A$202,0)),"")))</f>
        <v/>
      </c>
      <c r="H338" s="105" t="str">
        <f t="shared" si="5"/>
        <v/>
      </c>
      <c r="I338" s="102" t="str">
        <f>IF(A338="","",IF(OR(NOT(ISNUMBER(B338)),B338&lt;2027,B338&gt;2031,B338&lt;&gt;INT(B338)),"NĂM KHÔNG HỢP LỆ",IF(COUNTIFS($A$3:$A$1002,A338,$B$3:$B$1002,B338)&gt;1,"TRÙNG MÃ VTVL – NĂM",IF(G338="","C338 CHƯA ĐƯỢC XÁC NHẬN",IF(NOT(ISNUMBER(C338)),"THIẾU BIẾN ĐỘNG (NHẬP 0 NẾU KHÔNG ĐỔI)",IF(G338+C338&lt;0,"NHU CẦU ÂM",IF(OR(D338="",E338=""),"THIẾU GIẢI TRÌNH/NGUỒN",IF(F338&lt;&gt;"Đã kiểm chứng","CHƯA KIỂM CHỨNG DỰ BÁO","ĐẠT"))))))))</f>
        <v/>
      </c>
      <c r="J338" s="100"/>
    </row>
    <row r="339" spans="1:10" ht="30" customHeight="1">
      <c r="A339" s="100"/>
      <c r="B339" s="103"/>
      <c r="C339" s="104"/>
      <c r="D339" s="100"/>
      <c r="E339" s="100"/>
      <c r="F339" s="100"/>
      <c r="G339" s="105" t="str">
        <f>IF(A339="","",IF(COUNTIFS('[734]8'!$A$3:$A$202,A339,'[734]8'!$L$3:$L$202,"Đã kiểm chứng",'[734]8'!$M$3:$M$202,"ĐẠT")&lt;&gt;1,"",IFERROR(INDEX('[734]8'!$J$3:$J$202,MATCH(A339,'[734]8'!$A$3:$A$202,0)),"")))</f>
        <v/>
      </c>
      <c r="H339" s="105" t="str">
        <f t="shared" si="5"/>
        <v/>
      </c>
      <c r="I339" s="102" t="str">
        <f>IF(A339="","",IF(OR(NOT(ISNUMBER(B339)),B339&lt;2027,B339&gt;2031,B339&lt;&gt;INT(B339)),"NĂM KHÔNG HỢP LỆ",IF(COUNTIFS($A$3:$A$1002,A339,$B$3:$B$1002,B339)&gt;1,"TRÙNG MÃ VTVL – NĂM",IF(G339="","C339 CHƯA ĐƯỢC XÁC NHẬN",IF(NOT(ISNUMBER(C339)),"THIẾU BIẾN ĐỘNG (NHẬP 0 NẾU KHÔNG ĐỔI)",IF(G339+C339&lt;0,"NHU CẦU ÂM",IF(OR(D339="",E339=""),"THIẾU GIẢI TRÌNH/NGUỒN",IF(F339&lt;&gt;"Đã kiểm chứng","CHƯA KIỂM CHỨNG DỰ BÁO","ĐẠT"))))))))</f>
        <v/>
      </c>
      <c r="J339" s="100"/>
    </row>
    <row r="340" spans="1:10" ht="30" customHeight="1">
      <c r="A340" s="100"/>
      <c r="B340" s="103"/>
      <c r="C340" s="104"/>
      <c r="D340" s="100"/>
      <c r="E340" s="100"/>
      <c r="F340" s="100"/>
      <c r="G340" s="105" t="str">
        <f>IF(A340="","",IF(COUNTIFS('[735]8'!$A$3:$A$202,A340,'[735]8'!$L$3:$L$202,"Đã kiểm chứng",'[735]8'!$M$3:$M$202,"ĐẠT")&lt;&gt;1,"",IFERROR(INDEX('[735]8'!$J$3:$J$202,MATCH(A340,'[735]8'!$A$3:$A$202,0)),"")))</f>
        <v/>
      </c>
      <c r="H340" s="105" t="str">
        <f t="shared" si="5"/>
        <v/>
      </c>
      <c r="I340" s="102" t="str">
        <f>IF(A340="","",IF(OR(NOT(ISNUMBER(B340)),B340&lt;2027,B340&gt;2031,B340&lt;&gt;INT(B340)),"NĂM KHÔNG HỢP LỆ",IF(COUNTIFS($A$3:$A$1002,A340,$B$3:$B$1002,B340)&gt;1,"TRÙNG MÃ VTVL – NĂM",IF(G340="","C340 CHƯA ĐƯỢC XÁC NHẬN",IF(NOT(ISNUMBER(C340)),"THIẾU BIẾN ĐỘNG (NHẬP 0 NẾU KHÔNG ĐỔI)",IF(G340+C340&lt;0,"NHU CẦU ÂM",IF(OR(D340="",E340=""),"THIẾU GIẢI TRÌNH/NGUỒN",IF(F340&lt;&gt;"Đã kiểm chứng","CHƯA KIỂM CHỨNG DỰ BÁO","ĐẠT"))))))))</f>
        <v/>
      </c>
      <c r="J340" s="100"/>
    </row>
    <row r="341" spans="1:10" ht="30" customHeight="1">
      <c r="A341" s="100"/>
      <c r="B341" s="103"/>
      <c r="C341" s="104"/>
      <c r="D341" s="100"/>
      <c r="E341" s="100"/>
      <c r="F341" s="100"/>
      <c r="G341" s="105" t="str">
        <f>IF(A341="","",IF(COUNTIFS('[736]8'!$A$3:$A$202,A341,'[736]8'!$L$3:$L$202,"Đã kiểm chứng",'[736]8'!$M$3:$M$202,"ĐẠT")&lt;&gt;1,"",IFERROR(INDEX('[736]8'!$J$3:$J$202,MATCH(A341,'[736]8'!$A$3:$A$202,0)),"")))</f>
        <v/>
      </c>
      <c r="H341" s="105" t="str">
        <f t="shared" si="5"/>
        <v/>
      </c>
      <c r="I341" s="102" t="str">
        <f>IF(A341="","",IF(OR(NOT(ISNUMBER(B341)),B341&lt;2027,B341&gt;2031,B341&lt;&gt;INT(B341)),"NĂM KHÔNG HỢP LỆ",IF(COUNTIFS($A$3:$A$1002,A341,$B$3:$B$1002,B341)&gt;1,"TRÙNG MÃ VTVL – NĂM",IF(G341="","C341 CHƯA ĐƯỢC XÁC NHẬN",IF(NOT(ISNUMBER(C341)),"THIẾU BIẾN ĐỘNG (NHẬP 0 NẾU KHÔNG ĐỔI)",IF(G341+C341&lt;0,"NHU CẦU ÂM",IF(OR(D341="",E341=""),"THIẾU GIẢI TRÌNH/NGUỒN",IF(F341&lt;&gt;"Đã kiểm chứng","CHƯA KIỂM CHỨNG DỰ BÁO","ĐẠT"))))))))</f>
        <v/>
      </c>
      <c r="J341" s="100"/>
    </row>
    <row r="342" spans="1:10" ht="30" customHeight="1">
      <c r="A342" s="100"/>
      <c r="B342" s="103"/>
      <c r="C342" s="104"/>
      <c r="D342" s="100"/>
      <c r="E342" s="100"/>
      <c r="F342" s="100"/>
      <c r="G342" s="105" t="str">
        <f>IF(A342="","",IF(COUNTIFS('[737]8'!$A$3:$A$202,A342,'[737]8'!$L$3:$L$202,"Đã kiểm chứng",'[737]8'!$M$3:$M$202,"ĐẠT")&lt;&gt;1,"",IFERROR(INDEX('[737]8'!$J$3:$J$202,MATCH(A342,'[737]8'!$A$3:$A$202,0)),"")))</f>
        <v/>
      </c>
      <c r="H342" s="105" t="str">
        <f t="shared" si="5"/>
        <v/>
      </c>
      <c r="I342" s="102" t="str">
        <f>IF(A342="","",IF(OR(NOT(ISNUMBER(B342)),B342&lt;2027,B342&gt;2031,B342&lt;&gt;INT(B342)),"NĂM KHÔNG HỢP LỆ",IF(COUNTIFS($A$3:$A$1002,A342,$B$3:$B$1002,B342)&gt;1,"TRÙNG MÃ VTVL – NĂM",IF(G342="","C342 CHƯA ĐƯỢC XÁC NHẬN",IF(NOT(ISNUMBER(C342)),"THIẾU BIẾN ĐỘNG (NHẬP 0 NẾU KHÔNG ĐỔI)",IF(G342+C342&lt;0,"NHU CẦU ÂM",IF(OR(D342="",E342=""),"THIẾU GIẢI TRÌNH/NGUỒN",IF(F342&lt;&gt;"Đã kiểm chứng","CHƯA KIỂM CHỨNG DỰ BÁO","ĐẠT"))))))))</f>
        <v/>
      </c>
      <c r="J342" s="100"/>
    </row>
    <row r="343" spans="1:10" ht="30" customHeight="1">
      <c r="A343" s="100"/>
      <c r="B343" s="103"/>
      <c r="C343" s="104"/>
      <c r="D343" s="100"/>
      <c r="E343" s="100"/>
      <c r="F343" s="100"/>
      <c r="G343" s="105" t="str">
        <f>IF(A343="","",IF(COUNTIFS('[738]8'!$A$3:$A$202,A343,'[738]8'!$L$3:$L$202,"Đã kiểm chứng",'[738]8'!$M$3:$M$202,"ĐẠT")&lt;&gt;1,"",IFERROR(INDEX('[738]8'!$J$3:$J$202,MATCH(A343,'[738]8'!$A$3:$A$202,0)),"")))</f>
        <v/>
      </c>
      <c r="H343" s="105" t="str">
        <f t="shared" si="5"/>
        <v/>
      </c>
      <c r="I343" s="102" t="str">
        <f>IF(A343="","",IF(OR(NOT(ISNUMBER(B343)),B343&lt;2027,B343&gt;2031,B343&lt;&gt;INT(B343)),"NĂM KHÔNG HỢP LỆ",IF(COUNTIFS($A$3:$A$1002,A343,$B$3:$B$1002,B343)&gt;1,"TRÙNG MÃ VTVL – NĂM",IF(G343="","C343 CHƯA ĐƯỢC XÁC NHẬN",IF(NOT(ISNUMBER(C343)),"THIẾU BIẾN ĐỘNG (NHẬP 0 NẾU KHÔNG ĐỔI)",IF(G343+C343&lt;0,"NHU CẦU ÂM",IF(OR(D343="",E343=""),"THIẾU GIẢI TRÌNH/NGUỒN",IF(F343&lt;&gt;"Đã kiểm chứng","CHƯA KIỂM CHỨNG DỰ BÁO","ĐẠT"))))))))</f>
        <v/>
      </c>
      <c r="J343" s="100"/>
    </row>
    <row r="344" spans="1:10" ht="30" customHeight="1">
      <c r="A344" s="100"/>
      <c r="B344" s="103"/>
      <c r="C344" s="104"/>
      <c r="D344" s="100"/>
      <c r="E344" s="100"/>
      <c r="F344" s="100"/>
      <c r="G344" s="105" t="str">
        <f>IF(A344="","",IF(COUNTIFS('[739]8'!$A$3:$A$202,A344,'[739]8'!$L$3:$L$202,"Đã kiểm chứng",'[739]8'!$M$3:$M$202,"ĐẠT")&lt;&gt;1,"",IFERROR(INDEX('[739]8'!$J$3:$J$202,MATCH(A344,'[739]8'!$A$3:$A$202,0)),"")))</f>
        <v/>
      </c>
      <c r="H344" s="105" t="str">
        <f t="shared" si="5"/>
        <v/>
      </c>
      <c r="I344" s="102" t="str">
        <f>IF(A344="","",IF(OR(NOT(ISNUMBER(B344)),B344&lt;2027,B344&gt;2031,B344&lt;&gt;INT(B344)),"NĂM KHÔNG HỢP LỆ",IF(COUNTIFS($A$3:$A$1002,A344,$B$3:$B$1002,B344)&gt;1,"TRÙNG MÃ VTVL – NĂM",IF(G344="","C344 CHƯA ĐƯỢC XÁC NHẬN",IF(NOT(ISNUMBER(C344)),"THIẾU BIẾN ĐỘNG (NHẬP 0 NẾU KHÔNG ĐỔI)",IF(G344+C344&lt;0,"NHU CẦU ÂM",IF(OR(D344="",E344=""),"THIẾU GIẢI TRÌNH/NGUỒN",IF(F344&lt;&gt;"Đã kiểm chứng","CHƯA KIỂM CHỨNG DỰ BÁO","ĐẠT"))))))))</f>
        <v/>
      </c>
      <c r="J344" s="100"/>
    </row>
    <row r="345" spans="1:10" ht="30" customHeight="1">
      <c r="A345" s="100"/>
      <c r="B345" s="103"/>
      <c r="C345" s="104"/>
      <c r="D345" s="100"/>
      <c r="E345" s="100"/>
      <c r="F345" s="100"/>
      <c r="G345" s="105" t="str">
        <f>IF(A345="","",IF(COUNTIFS('[740]8'!$A$3:$A$202,A345,'[740]8'!$L$3:$L$202,"Đã kiểm chứng",'[740]8'!$M$3:$M$202,"ĐẠT")&lt;&gt;1,"",IFERROR(INDEX('[740]8'!$J$3:$J$202,MATCH(A345,'[740]8'!$A$3:$A$202,0)),"")))</f>
        <v/>
      </c>
      <c r="H345" s="105" t="str">
        <f t="shared" si="5"/>
        <v/>
      </c>
      <c r="I345" s="102" t="str">
        <f>IF(A345="","",IF(OR(NOT(ISNUMBER(B345)),B345&lt;2027,B345&gt;2031,B345&lt;&gt;INT(B345)),"NĂM KHÔNG HỢP LỆ",IF(COUNTIFS($A$3:$A$1002,A345,$B$3:$B$1002,B345)&gt;1,"TRÙNG MÃ VTVL – NĂM",IF(G345="","C345 CHƯA ĐƯỢC XÁC NHẬN",IF(NOT(ISNUMBER(C345)),"THIẾU BIẾN ĐỘNG (NHẬP 0 NẾU KHÔNG ĐỔI)",IF(G345+C345&lt;0,"NHU CẦU ÂM",IF(OR(D345="",E345=""),"THIẾU GIẢI TRÌNH/NGUỒN",IF(F345&lt;&gt;"Đã kiểm chứng","CHƯA KIỂM CHỨNG DỰ BÁO","ĐẠT"))))))))</f>
        <v/>
      </c>
      <c r="J345" s="100"/>
    </row>
    <row r="346" spans="1:10" ht="30" customHeight="1">
      <c r="A346" s="100"/>
      <c r="B346" s="103"/>
      <c r="C346" s="104"/>
      <c r="D346" s="100"/>
      <c r="E346" s="100"/>
      <c r="F346" s="100"/>
      <c r="G346" s="105" t="str">
        <f>IF(A346="","",IF(COUNTIFS('[741]8'!$A$3:$A$202,A346,'[741]8'!$L$3:$L$202,"Đã kiểm chứng",'[741]8'!$M$3:$M$202,"ĐẠT")&lt;&gt;1,"",IFERROR(INDEX('[741]8'!$J$3:$J$202,MATCH(A346,'[741]8'!$A$3:$A$202,0)),"")))</f>
        <v/>
      </c>
      <c r="H346" s="105" t="str">
        <f t="shared" si="5"/>
        <v/>
      </c>
      <c r="I346" s="102" t="str">
        <f>IF(A346="","",IF(OR(NOT(ISNUMBER(B346)),B346&lt;2027,B346&gt;2031,B346&lt;&gt;INT(B346)),"NĂM KHÔNG HỢP LỆ",IF(COUNTIFS($A$3:$A$1002,A346,$B$3:$B$1002,B346)&gt;1,"TRÙNG MÃ VTVL – NĂM",IF(G346="","C346 CHƯA ĐƯỢC XÁC NHẬN",IF(NOT(ISNUMBER(C346)),"THIẾU BIẾN ĐỘNG (NHẬP 0 NẾU KHÔNG ĐỔI)",IF(G346+C346&lt;0,"NHU CẦU ÂM",IF(OR(D346="",E346=""),"THIẾU GIẢI TRÌNH/NGUỒN",IF(F346&lt;&gt;"Đã kiểm chứng","CHƯA KIỂM CHỨNG DỰ BÁO","ĐẠT"))))))))</f>
        <v/>
      </c>
      <c r="J346" s="100"/>
    </row>
    <row r="347" spans="1:10" ht="30" customHeight="1">
      <c r="A347" s="100"/>
      <c r="B347" s="103"/>
      <c r="C347" s="104"/>
      <c r="D347" s="100"/>
      <c r="E347" s="100"/>
      <c r="F347" s="100"/>
      <c r="G347" s="105" t="str">
        <f>IF(A347="","",IF(COUNTIFS('[742]8'!$A$3:$A$202,A347,'[742]8'!$L$3:$L$202,"Đã kiểm chứng",'[742]8'!$M$3:$M$202,"ĐẠT")&lt;&gt;1,"",IFERROR(INDEX('[742]8'!$J$3:$J$202,MATCH(A347,'[742]8'!$A$3:$A$202,0)),"")))</f>
        <v/>
      </c>
      <c r="H347" s="105" t="str">
        <f t="shared" si="5"/>
        <v/>
      </c>
      <c r="I347" s="102" t="str">
        <f>IF(A347="","",IF(OR(NOT(ISNUMBER(B347)),B347&lt;2027,B347&gt;2031,B347&lt;&gt;INT(B347)),"NĂM KHÔNG HỢP LỆ",IF(COUNTIFS($A$3:$A$1002,A347,$B$3:$B$1002,B347)&gt;1,"TRÙNG MÃ VTVL – NĂM",IF(G347="","C347 CHƯA ĐƯỢC XÁC NHẬN",IF(NOT(ISNUMBER(C347)),"THIẾU BIẾN ĐỘNG (NHẬP 0 NẾU KHÔNG ĐỔI)",IF(G347+C347&lt;0,"NHU CẦU ÂM",IF(OR(D347="",E347=""),"THIẾU GIẢI TRÌNH/NGUỒN",IF(F347&lt;&gt;"Đã kiểm chứng","CHƯA KIỂM CHỨNG DỰ BÁO","ĐẠT"))))))))</f>
        <v/>
      </c>
      <c r="J347" s="100"/>
    </row>
    <row r="348" spans="1:10" ht="30" customHeight="1">
      <c r="A348" s="100"/>
      <c r="B348" s="103"/>
      <c r="C348" s="104"/>
      <c r="D348" s="100"/>
      <c r="E348" s="100"/>
      <c r="F348" s="100"/>
      <c r="G348" s="105" t="str">
        <f>IF(A348="","",IF(COUNTIFS('[743]8'!$A$3:$A$202,A348,'[743]8'!$L$3:$L$202,"Đã kiểm chứng",'[743]8'!$M$3:$M$202,"ĐẠT")&lt;&gt;1,"",IFERROR(INDEX('[743]8'!$J$3:$J$202,MATCH(A348,'[743]8'!$A$3:$A$202,0)),"")))</f>
        <v/>
      </c>
      <c r="H348" s="105" t="str">
        <f t="shared" si="5"/>
        <v/>
      </c>
      <c r="I348" s="102" t="str">
        <f>IF(A348="","",IF(OR(NOT(ISNUMBER(B348)),B348&lt;2027,B348&gt;2031,B348&lt;&gt;INT(B348)),"NĂM KHÔNG HỢP LỆ",IF(COUNTIFS($A$3:$A$1002,A348,$B$3:$B$1002,B348)&gt;1,"TRÙNG MÃ VTVL – NĂM",IF(G348="","C348 CHƯA ĐƯỢC XÁC NHẬN",IF(NOT(ISNUMBER(C348)),"THIẾU BIẾN ĐỘNG (NHẬP 0 NẾU KHÔNG ĐỔI)",IF(G348+C348&lt;0,"NHU CẦU ÂM",IF(OR(D348="",E348=""),"THIẾU GIẢI TRÌNH/NGUỒN",IF(F348&lt;&gt;"Đã kiểm chứng","CHƯA KIỂM CHỨNG DỰ BÁO","ĐẠT"))))))))</f>
        <v/>
      </c>
      <c r="J348" s="100"/>
    </row>
    <row r="349" spans="1:10" ht="30" customHeight="1">
      <c r="A349" s="100"/>
      <c r="B349" s="103"/>
      <c r="C349" s="104"/>
      <c r="D349" s="100"/>
      <c r="E349" s="100"/>
      <c r="F349" s="100"/>
      <c r="G349" s="105" t="str">
        <f>IF(A349="","",IF(COUNTIFS('[744]8'!$A$3:$A$202,A349,'[744]8'!$L$3:$L$202,"Đã kiểm chứng",'[744]8'!$M$3:$M$202,"ĐẠT")&lt;&gt;1,"",IFERROR(INDEX('[744]8'!$J$3:$J$202,MATCH(A349,'[744]8'!$A$3:$A$202,0)),"")))</f>
        <v/>
      </c>
      <c r="H349" s="105" t="str">
        <f t="shared" si="5"/>
        <v/>
      </c>
      <c r="I349" s="102" t="str">
        <f>IF(A349="","",IF(OR(NOT(ISNUMBER(B349)),B349&lt;2027,B349&gt;2031,B349&lt;&gt;INT(B349)),"NĂM KHÔNG HỢP LỆ",IF(COUNTIFS($A$3:$A$1002,A349,$B$3:$B$1002,B349)&gt;1,"TRÙNG MÃ VTVL – NĂM",IF(G349="","C349 CHƯA ĐƯỢC XÁC NHẬN",IF(NOT(ISNUMBER(C349)),"THIẾU BIẾN ĐỘNG (NHẬP 0 NẾU KHÔNG ĐỔI)",IF(G349+C349&lt;0,"NHU CẦU ÂM",IF(OR(D349="",E349=""),"THIẾU GIẢI TRÌNH/NGUỒN",IF(F349&lt;&gt;"Đã kiểm chứng","CHƯA KIỂM CHỨNG DỰ BÁO","ĐẠT"))))))))</f>
        <v/>
      </c>
      <c r="J349" s="100"/>
    </row>
    <row r="350" spans="1:10" ht="30" customHeight="1">
      <c r="A350" s="100"/>
      <c r="B350" s="103"/>
      <c r="C350" s="104"/>
      <c r="D350" s="100"/>
      <c r="E350" s="100"/>
      <c r="F350" s="100"/>
      <c r="G350" s="105" t="str">
        <f>IF(A350="","",IF(COUNTIFS('[745]8'!$A$3:$A$202,A350,'[745]8'!$L$3:$L$202,"Đã kiểm chứng",'[745]8'!$M$3:$M$202,"ĐẠT")&lt;&gt;1,"",IFERROR(INDEX('[745]8'!$J$3:$J$202,MATCH(A350,'[745]8'!$A$3:$A$202,0)),"")))</f>
        <v/>
      </c>
      <c r="H350" s="105" t="str">
        <f t="shared" si="5"/>
        <v/>
      </c>
      <c r="I350" s="102" t="str">
        <f>IF(A350="","",IF(OR(NOT(ISNUMBER(B350)),B350&lt;2027,B350&gt;2031,B350&lt;&gt;INT(B350)),"NĂM KHÔNG HỢP LỆ",IF(COUNTIFS($A$3:$A$1002,A350,$B$3:$B$1002,B350)&gt;1,"TRÙNG MÃ VTVL – NĂM",IF(G350="","C350 CHƯA ĐƯỢC XÁC NHẬN",IF(NOT(ISNUMBER(C350)),"THIẾU BIẾN ĐỘNG (NHẬP 0 NẾU KHÔNG ĐỔI)",IF(G350+C350&lt;0,"NHU CẦU ÂM",IF(OR(D350="",E350=""),"THIẾU GIẢI TRÌNH/NGUỒN",IF(F350&lt;&gt;"Đã kiểm chứng","CHƯA KIỂM CHỨNG DỰ BÁO","ĐẠT"))))))))</f>
        <v/>
      </c>
      <c r="J350" s="100"/>
    </row>
    <row r="351" spans="1:10" ht="30" customHeight="1">
      <c r="A351" s="100"/>
      <c r="B351" s="103"/>
      <c r="C351" s="104"/>
      <c r="D351" s="100"/>
      <c r="E351" s="100"/>
      <c r="F351" s="100"/>
      <c r="G351" s="105" t="str">
        <f>IF(A351="","",IF(COUNTIFS('[746]8'!$A$3:$A$202,A351,'[746]8'!$L$3:$L$202,"Đã kiểm chứng",'[746]8'!$M$3:$M$202,"ĐẠT")&lt;&gt;1,"",IFERROR(INDEX('[746]8'!$J$3:$J$202,MATCH(A351,'[746]8'!$A$3:$A$202,0)),"")))</f>
        <v/>
      </c>
      <c r="H351" s="105" t="str">
        <f t="shared" si="5"/>
        <v/>
      </c>
      <c r="I351" s="102" t="str">
        <f>IF(A351="","",IF(OR(NOT(ISNUMBER(B351)),B351&lt;2027,B351&gt;2031,B351&lt;&gt;INT(B351)),"NĂM KHÔNG HỢP LỆ",IF(COUNTIFS($A$3:$A$1002,A351,$B$3:$B$1002,B351)&gt;1,"TRÙNG MÃ VTVL – NĂM",IF(G351="","C351 CHƯA ĐƯỢC XÁC NHẬN",IF(NOT(ISNUMBER(C351)),"THIẾU BIẾN ĐỘNG (NHẬP 0 NẾU KHÔNG ĐỔI)",IF(G351+C351&lt;0,"NHU CẦU ÂM",IF(OR(D351="",E351=""),"THIẾU GIẢI TRÌNH/NGUỒN",IF(F351&lt;&gt;"Đã kiểm chứng","CHƯA KIỂM CHỨNG DỰ BÁO","ĐẠT"))))))))</f>
        <v/>
      </c>
      <c r="J351" s="100"/>
    </row>
    <row r="352" spans="1:10" ht="30" customHeight="1">
      <c r="A352" s="100"/>
      <c r="B352" s="103"/>
      <c r="C352" s="104"/>
      <c r="D352" s="100"/>
      <c r="E352" s="100"/>
      <c r="F352" s="100"/>
      <c r="G352" s="105" t="str">
        <f>IF(A352="","",IF(COUNTIFS('[747]8'!$A$3:$A$202,A352,'[747]8'!$L$3:$L$202,"Đã kiểm chứng",'[747]8'!$M$3:$M$202,"ĐẠT")&lt;&gt;1,"",IFERROR(INDEX('[747]8'!$J$3:$J$202,MATCH(A352,'[747]8'!$A$3:$A$202,0)),"")))</f>
        <v/>
      </c>
      <c r="H352" s="105" t="str">
        <f t="shared" si="5"/>
        <v/>
      </c>
      <c r="I352" s="102" t="str">
        <f>IF(A352="","",IF(OR(NOT(ISNUMBER(B352)),B352&lt;2027,B352&gt;2031,B352&lt;&gt;INT(B352)),"NĂM KHÔNG HỢP LỆ",IF(COUNTIFS($A$3:$A$1002,A352,$B$3:$B$1002,B352)&gt;1,"TRÙNG MÃ VTVL – NĂM",IF(G352="","C352 CHƯA ĐƯỢC XÁC NHẬN",IF(NOT(ISNUMBER(C352)),"THIẾU BIẾN ĐỘNG (NHẬP 0 NẾU KHÔNG ĐỔI)",IF(G352+C352&lt;0,"NHU CẦU ÂM",IF(OR(D352="",E352=""),"THIẾU GIẢI TRÌNH/NGUỒN",IF(F352&lt;&gt;"Đã kiểm chứng","CHƯA KIỂM CHỨNG DỰ BÁO","ĐẠT"))))))))</f>
        <v/>
      </c>
      <c r="J352" s="100"/>
    </row>
    <row r="353" spans="1:10" ht="30" customHeight="1">
      <c r="A353" s="100"/>
      <c r="B353" s="103"/>
      <c r="C353" s="104"/>
      <c r="D353" s="100"/>
      <c r="E353" s="100"/>
      <c r="F353" s="100"/>
      <c r="G353" s="105" t="str">
        <f>IF(A353="","",IF(COUNTIFS('[748]8'!$A$3:$A$202,A353,'[748]8'!$L$3:$L$202,"Đã kiểm chứng",'[748]8'!$M$3:$M$202,"ĐẠT")&lt;&gt;1,"",IFERROR(INDEX('[748]8'!$J$3:$J$202,MATCH(A353,'[748]8'!$A$3:$A$202,0)),"")))</f>
        <v/>
      </c>
      <c r="H353" s="105" t="str">
        <f t="shared" si="5"/>
        <v/>
      </c>
      <c r="I353" s="102" t="str">
        <f>IF(A353="","",IF(OR(NOT(ISNUMBER(B353)),B353&lt;2027,B353&gt;2031,B353&lt;&gt;INT(B353)),"NĂM KHÔNG HỢP LỆ",IF(COUNTIFS($A$3:$A$1002,A353,$B$3:$B$1002,B353)&gt;1,"TRÙNG MÃ VTVL – NĂM",IF(G353="","C353 CHƯA ĐƯỢC XÁC NHẬN",IF(NOT(ISNUMBER(C353)),"THIẾU BIẾN ĐỘNG (NHẬP 0 NẾU KHÔNG ĐỔI)",IF(G353+C353&lt;0,"NHU CẦU ÂM",IF(OR(D353="",E353=""),"THIẾU GIẢI TRÌNH/NGUỒN",IF(F353&lt;&gt;"Đã kiểm chứng","CHƯA KIỂM CHỨNG DỰ BÁO","ĐẠT"))))))))</f>
        <v/>
      </c>
      <c r="J353" s="100"/>
    </row>
    <row r="354" spans="1:10" ht="30" customHeight="1">
      <c r="A354" s="100"/>
      <c r="B354" s="103"/>
      <c r="C354" s="104"/>
      <c r="D354" s="100"/>
      <c r="E354" s="100"/>
      <c r="F354" s="100"/>
      <c r="G354" s="105" t="str">
        <f>IF(A354="","",IF(COUNTIFS('[749]8'!$A$3:$A$202,A354,'[749]8'!$L$3:$L$202,"Đã kiểm chứng",'[749]8'!$M$3:$M$202,"ĐẠT")&lt;&gt;1,"",IFERROR(INDEX('[749]8'!$J$3:$J$202,MATCH(A354,'[749]8'!$A$3:$A$202,0)),"")))</f>
        <v/>
      </c>
      <c r="H354" s="105" t="str">
        <f t="shared" si="5"/>
        <v/>
      </c>
      <c r="I354" s="102" t="str">
        <f>IF(A354="","",IF(OR(NOT(ISNUMBER(B354)),B354&lt;2027,B354&gt;2031,B354&lt;&gt;INT(B354)),"NĂM KHÔNG HỢP LỆ",IF(COUNTIFS($A$3:$A$1002,A354,$B$3:$B$1002,B354)&gt;1,"TRÙNG MÃ VTVL – NĂM",IF(G354="","C354 CHƯA ĐƯỢC XÁC NHẬN",IF(NOT(ISNUMBER(C354)),"THIẾU BIẾN ĐỘNG (NHẬP 0 NẾU KHÔNG ĐỔI)",IF(G354+C354&lt;0,"NHU CẦU ÂM",IF(OR(D354="",E354=""),"THIẾU GIẢI TRÌNH/NGUỒN",IF(F354&lt;&gt;"Đã kiểm chứng","CHƯA KIỂM CHỨNG DỰ BÁO","ĐẠT"))))))))</f>
        <v/>
      </c>
      <c r="J354" s="100"/>
    </row>
    <row r="355" spans="1:10" ht="30" customHeight="1">
      <c r="A355" s="100"/>
      <c r="B355" s="103"/>
      <c r="C355" s="104"/>
      <c r="D355" s="100"/>
      <c r="E355" s="100"/>
      <c r="F355" s="100"/>
      <c r="G355" s="105" t="str">
        <f>IF(A355="","",IF(COUNTIFS('[750]8'!$A$3:$A$202,A355,'[750]8'!$L$3:$L$202,"Đã kiểm chứng",'[750]8'!$M$3:$M$202,"ĐẠT")&lt;&gt;1,"",IFERROR(INDEX('[750]8'!$J$3:$J$202,MATCH(A355,'[750]8'!$A$3:$A$202,0)),"")))</f>
        <v/>
      </c>
      <c r="H355" s="105" t="str">
        <f t="shared" si="5"/>
        <v/>
      </c>
      <c r="I355" s="102" t="str">
        <f>IF(A355="","",IF(OR(NOT(ISNUMBER(B355)),B355&lt;2027,B355&gt;2031,B355&lt;&gt;INT(B355)),"NĂM KHÔNG HỢP LỆ",IF(COUNTIFS($A$3:$A$1002,A355,$B$3:$B$1002,B355)&gt;1,"TRÙNG MÃ VTVL – NĂM",IF(G355="","C355 CHƯA ĐƯỢC XÁC NHẬN",IF(NOT(ISNUMBER(C355)),"THIẾU BIẾN ĐỘNG (NHẬP 0 NẾU KHÔNG ĐỔI)",IF(G355+C355&lt;0,"NHU CẦU ÂM",IF(OR(D355="",E355=""),"THIẾU GIẢI TRÌNH/NGUỒN",IF(F355&lt;&gt;"Đã kiểm chứng","CHƯA KIỂM CHỨNG DỰ BÁO","ĐẠT"))))))))</f>
        <v/>
      </c>
      <c r="J355" s="100"/>
    </row>
    <row r="356" spans="1:10" ht="30" customHeight="1">
      <c r="A356" s="100"/>
      <c r="B356" s="103"/>
      <c r="C356" s="104"/>
      <c r="D356" s="100"/>
      <c r="E356" s="100"/>
      <c r="F356" s="100"/>
      <c r="G356" s="105" t="str">
        <f>IF(A356="","",IF(COUNTIFS('[751]8'!$A$3:$A$202,A356,'[751]8'!$L$3:$L$202,"Đã kiểm chứng",'[751]8'!$M$3:$M$202,"ĐẠT")&lt;&gt;1,"",IFERROR(INDEX('[751]8'!$J$3:$J$202,MATCH(A356,'[751]8'!$A$3:$A$202,0)),"")))</f>
        <v/>
      </c>
      <c r="H356" s="105" t="str">
        <f t="shared" si="5"/>
        <v/>
      </c>
      <c r="I356" s="102" t="str">
        <f>IF(A356="","",IF(OR(NOT(ISNUMBER(B356)),B356&lt;2027,B356&gt;2031,B356&lt;&gt;INT(B356)),"NĂM KHÔNG HỢP LỆ",IF(COUNTIFS($A$3:$A$1002,A356,$B$3:$B$1002,B356)&gt;1,"TRÙNG MÃ VTVL – NĂM",IF(G356="","C356 CHƯA ĐƯỢC XÁC NHẬN",IF(NOT(ISNUMBER(C356)),"THIẾU BIẾN ĐỘNG (NHẬP 0 NẾU KHÔNG ĐỔI)",IF(G356+C356&lt;0,"NHU CẦU ÂM",IF(OR(D356="",E356=""),"THIẾU GIẢI TRÌNH/NGUỒN",IF(F356&lt;&gt;"Đã kiểm chứng","CHƯA KIỂM CHỨNG DỰ BÁO","ĐẠT"))))))))</f>
        <v/>
      </c>
      <c r="J356" s="100"/>
    </row>
    <row r="357" spans="1:10" ht="30" customHeight="1">
      <c r="A357" s="100"/>
      <c r="B357" s="103"/>
      <c r="C357" s="104"/>
      <c r="D357" s="100"/>
      <c r="E357" s="100"/>
      <c r="F357" s="100"/>
      <c r="G357" s="105" t="str">
        <f>IF(A357="","",IF(COUNTIFS('[752]8'!$A$3:$A$202,A357,'[752]8'!$L$3:$L$202,"Đã kiểm chứng",'[752]8'!$M$3:$M$202,"ĐẠT")&lt;&gt;1,"",IFERROR(INDEX('[752]8'!$J$3:$J$202,MATCH(A357,'[752]8'!$A$3:$A$202,0)),"")))</f>
        <v/>
      </c>
      <c r="H357" s="105" t="str">
        <f t="shared" si="5"/>
        <v/>
      </c>
      <c r="I357" s="102" t="str">
        <f>IF(A357="","",IF(OR(NOT(ISNUMBER(B357)),B357&lt;2027,B357&gt;2031,B357&lt;&gt;INT(B357)),"NĂM KHÔNG HỢP LỆ",IF(COUNTIFS($A$3:$A$1002,A357,$B$3:$B$1002,B357)&gt;1,"TRÙNG MÃ VTVL – NĂM",IF(G357="","C357 CHƯA ĐƯỢC XÁC NHẬN",IF(NOT(ISNUMBER(C357)),"THIẾU BIẾN ĐỘNG (NHẬP 0 NẾU KHÔNG ĐỔI)",IF(G357+C357&lt;0,"NHU CẦU ÂM",IF(OR(D357="",E357=""),"THIẾU GIẢI TRÌNH/NGUỒN",IF(F357&lt;&gt;"Đã kiểm chứng","CHƯA KIỂM CHỨNG DỰ BÁO","ĐẠT"))))))))</f>
        <v/>
      </c>
      <c r="J357" s="100"/>
    </row>
    <row r="358" spans="1:10" ht="30" customHeight="1">
      <c r="A358" s="100"/>
      <c r="B358" s="103"/>
      <c r="C358" s="104"/>
      <c r="D358" s="100"/>
      <c r="E358" s="100"/>
      <c r="F358" s="100"/>
      <c r="G358" s="105" t="str">
        <f>IF(A358="","",IF(COUNTIFS('[753]8'!$A$3:$A$202,A358,'[753]8'!$L$3:$L$202,"Đã kiểm chứng",'[753]8'!$M$3:$M$202,"ĐẠT")&lt;&gt;1,"",IFERROR(INDEX('[753]8'!$J$3:$J$202,MATCH(A358,'[753]8'!$A$3:$A$202,0)),"")))</f>
        <v/>
      </c>
      <c r="H358" s="105" t="str">
        <f t="shared" si="5"/>
        <v/>
      </c>
      <c r="I358" s="102" t="str">
        <f>IF(A358="","",IF(OR(NOT(ISNUMBER(B358)),B358&lt;2027,B358&gt;2031,B358&lt;&gt;INT(B358)),"NĂM KHÔNG HỢP LỆ",IF(COUNTIFS($A$3:$A$1002,A358,$B$3:$B$1002,B358)&gt;1,"TRÙNG MÃ VTVL – NĂM",IF(G358="","C358 CHƯA ĐƯỢC XÁC NHẬN",IF(NOT(ISNUMBER(C358)),"THIẾU BIẾN ĐỘNG (NHẬP 0 NẾU KHÔNG ĐỔI)",IF(G358+C358&lt;0,"NHU CẦU ÂM",IF(OR(D358="",E358=""),"THIẾU GIẢI TRÌNH/NGUỒN",IF(F358&lt;&gt;"Đã kiểm chứng","CHƯA KIỂM CHỨNG DỰ BÁO","ĐẠT"))))))))</f>
        <v/>
      </c>
      <c r="J358" s="100"/>
    </row>
    <row r="359" spans="1:10" ht="30" customHeight="1">
      <c r="A359" s="100"/>
      <c r="B359" s="103"/>
      <c r="C359" s="104"/>
      <c r="D359" s="100"/>
      <c r="E359" s="100"/>
      <c r="F359" s="100"/>
      <c r="G359" s="105" t="str">
        <f>IF(A359="","",IF(COUNTIFS('[754]8'!$A$3:$A$202,A359,'[754]8'!$L$3:$L$202,"Đã kiểm chứng",'[754]8'!$M$3:$M$202,"ĐẠT")&lt;&gt;1,"",IFERROR(INDEX('[754]8'!$J$3:$J$202,MATCH(A359,'[754]8'!$A$3:$A$202,0)),"")))</f>
        <v/>
      </c>
      <c r="H359" s="105" t="str">
        <f t="shared" si="5"/>
        <v/>
      </c>
      <c r="I359" s="102" t="str">
        <f>IF(A359="","",IF(OR(NOT(ISNUMBER(B359)),B359&lt;2027,B359&gt;2031,B359&lt;&gt;INT(B359)),"NĂM KHÔNG HỢP LỆ",IF(COUNTIFS($A$3:$A$1002,A359,$B$3:$B$1002,B359)&gt;1,"TRÙNG MÃ VTVL – NĂM",IF(G359="","C359 CHƯA ĐƯỢC XÁC NHẬN",IF(NOT(ISNUMBER(C359)),"THIẾU BIẾN ĐỘNG (NHẬP 0 NẾU KHÔNG ĐỔI)",IF(G359+C359&lt;0,"NHU CẦU ÂM",IF(OR(D359="",E359=""),"THIẾU GIẢI TRÌNH/NGUỒN",IF(F359&lt;&gt;"Đã kiểm chứng","CHƯA KIỂM CHỨNG DỰ BÁO","ĐẠT"))))))))</f>
        <v/>
      </c>
      <c r="J359" s="100"/>
    </row>
    <row r="360" spans="1:10" ht="30" customHeight="1">
      <c r="A360" s="100"/>
      <c r="B360" s="103"/>
      <c r="C360" s="104"/>
      <c r="D360" s="100"/>
      <c r="E360" s="100"/>
      <c r="F360" s="100"/>
      <c r="G360" s="105" t="str">
        <f>IF(A360="","",IF(COUNTIFS('[755]8'!$A$3:$A$202,A360,'[755]8'!$L$3:$L$202,"Đã kiểm chứng",'[755]8'!$M$3:$M$202,"ĐẠT")&lt;&gt;1,"",IFERROR(INDEX('[755]8'!$J$3:$J$202,MATCH(A360,'[755]8'!$A$3:$A$202,0)),"")))</f>
        <v/>
      </c>
      <c r="H360" s="105" t="str">
        <f t="shared" si="5"/>
        <v/>
      </c>
      <c r="I360" s="102" t="str">
        <f>IF(A360="","",IF(OR(NOT(ISNUMBER(B360)),B360&lt;2027,B360&gt;2031,B360&lt;&gt;INT(B360)),"NĂM KHÔNG HỢP LỆ",IF(COUNTIFS($A$3:$A$1002,A360,$B$3:$B$1002,B360)&gt;1,"TRÙNG MÃ VTVL – NĂM",IF(G360="","C360 CHƯA ĐƯỢC XÁC NHẬN",IF(NOT(ISNUMBER(C360)),"THIẾU BIẾN ĐỘNG (NHẬP 0 NẾU KHÔNG ĐỔI)",IF(G360+C360&lt;0,"NHU CẦU ÂM",IF(OR(D360="",E360=""),"THIẾU GIẢI TRÌNH/NGUỒN",IF(F360&lt;&gt;"Đã kiểm chứng","CHƯA KIỂM CHỨNG DỰ BÁO","ĐẠT"))))))))</f>
        <v/>
      </c>
      <c r="J360" s="100"/>
    </row>
    <row r="361" spans="1:10" ht="30" customHeight="1">
      <c r="A361" s="100"/>
      <c r="B361" s="103"/>
      <c r="C361" s="104"/>
      <c r="D361" s="100"/>
      <c r="E361" s="100"/>
      <c r="F361" s="100"/>
      <c r="G361" s="105" t="str">
        <f>IF(A361="","",IF(COUNTIFS('[756]8'!$A$3:$A$202,A361,'[756]8'!$L$3:$L$202,"Đã kiểm chứng",'[756]8'!$M$3:$M$202,"ĐẠT")&lt;&gt;1,"",IFERROR(INDEX('[756]8'!$J$3:$J$202,MATCH(A361,'[756]8'!$A$3:$A$202,0)),"")))</f>
        <v/>
      </c>
      <c r="H361" s="105" t="str">
        <f t="shared" si="5"/>
        <v/>
      </c>
      <c r="I361" s="102" t="str">
        <f>IF(A361="","",IF(OR(NOT(ISNUMBER(B361)),B361&lt;2027,B361&gt;2031,B361&lt;&gt;INT(B361)),"NĂM KHÔNG HỢP LỆ",IF(COUNTIFS($A$3:$A$1002,A361,$B$3:$B$1002,B361)&gt;1,"TRÙNG MÃ VTVL – NĂM",IF(G361="","C361 CHƯA ĐƯỢC XÁC NHẬN",IF(NOT(ISNUMBER(C361)),"THIẾU BIẾN ĐỘNG (NHẬP 0 NẾU KHÔNG ĐỔI)",IF(G361+C361&lt;0,"NHU CẦU ÂM",IF(OR(D361="",E361=""),"THIẾU GIẢI TRÌNH/NGUỒN",IF(F361&lt;&gt;"Đã kiểm chứng","CHƯA KIỂM CHỨNG DỰ BÁO","ĐẠT"))))))))</f>
        <v/>
      </c>
      <c r="J361" s="100"/>
    </row>
    <row r="362" spans="1:10" ht="30" customHeight="1">
      <c r="A362" s="100"/>
      <c r="B362" s="103"/>
      <c r="C362" s="104"/>
      <c r="D362" s="100"/>
      <c r="E362" s="100"/>
      <c r="F362" s="100"/>
      <c r="G362" s="105" t="str">
        <f>IF(A362="","",IF(COUNTIFS('[757]8'!$A$3:$A$202,A362,'[757]8'!$L$3:$L$202,"Đã kiểm chứng",'[757]8'!$M$3:$M$202,"ĐẠT")&lt;&gt;1,"",IFERROR(INDEX('[757]8'!$J$3:$J$202,MATCH(A362,'[757]8'!$A$3:$A$202,0)),"")))</f>
        <v/>
      </c>
      <c r="H362" s="105" t="str">
        <f t="shared" si="5"/>
        <v/>
      </c>
      <c r="I362" s="102" t="str">
        <f>IF(A362="","",IF(OR(NOT(ISNUMBER(B362)),B362&lt;2027,B362&gt;2031,B362&lt;&gt;INT(B362)),"NĂM KHÔNG HỢP LỆ",IF(COUNTIFS($A$3:$A$1002,A362,$B$3:$B$1002,B362)&gt;1,"TRÙNG MÃ VTVL – NĂM",IF(G362="","C362 CHƯA ĐƯỢC XÁC NHẬN",IF(NOT(ISNUMBER(C362)),"THIẾU BIẾN ĐỘNG (NHẬP 0 NẾU KHÔNG ĐỔI)",IF(G362+C362&lt;0,"NHU CẦU ÂM",IF(OR(D362="",E362=""),"THIẾU GIẢI TRÌNH/NGUỒN",IF(F362&lt;&gt;"Đã kiểm chứng","CHƯA KIỂM CHỨNG DỰ BÁO","ĐẠT"))))))))</f>
        <v/>
      </c>
      <c r="J362" s="100"/>
    </row>
    <row r="363" spans="1:10" ht="30" customHeight="1">
      <c r="A363" s="100"/>
      <c r="B363" s="103"/>
      <c r="C363" s="104"/>
      <c r="D363" s="100"/>
      <c r="E363" s="100"/>
      <c r="F363" s="100"/>
      <c r="G363" s="105" t="str">
        <f>IF(A363="","",IF(COUNTIFS('[758]8'!$A$3:$A$202,A363,'[758]8'!$L$3:$L$202,"Đã kiểm chứng",'[758]8'!$M$3:$M$202,"ĐẠT")&lt;&gt;1,"",IFERROR(INDEX('[758]8'!$J$3:$J$202,MATCH(A363,'[758]8'!$A$3:$A$202,0)),"")))</f>
        <v/>
      </c>
      <c r="H363" s="105" t="str">
        <f t="shared" si="5"/>
        <v/>
      </c>
      <c r="I363" s="102" t="str">
        <f>IF(A363="","",IF(OR(NOT(ISNUMBER(B363)),B363&lt;2027,B363&gt;2031,B363&lt;&gt;INT(B363)),"NĂM KHÔNG HỢP LỆ",IF(COUNTIFS($A$3:$A$1002,A363,$B$3:$B$1002,B363)&gt;1,"TRÙNG MÃ VTVL – NĂM",IF(G363="","C363 CHƯA ĐƯỢC XÁC NHẬN",IF(NOT(ISNUMBER(C363)),"THIẾU BIẾN ĐỘNG (NHẬP 0 NẾU KHÔNG ĐỔI)",IF(G363+C363&lt;0,"NHU CẦU ÂM",IF(OR(D363="",E363=""),"THIẾU GIẢI TRÌNH/NGUỒN",IF(F363&lt;&gt;"Đã kiểm chứng","CHƯA KIỂM CHỨNG DỰ BÁO","ĐẠT"))))))))</f>
        <v/>
      </c>
      <c r="J363" s="100"/>
    </row>
    <row r="364" spans="1:10" ht="30" customHeight="1">
      <c r="A364" s="100"/>
      <c r="B364" s="103"/>
      <c r="C364" s="104"/>
      <c r="D364" s="100"/>
      <c r="E364" s="100"/>
      <c r="F364" s="100"/>
      <c r="G364" s="105" t="str">
        <f>IF(A364="","",IF(COUNTIFS('[759]8'!$A$3:$A$202,A364,'[759]8'!$L$3:$L$202,"Đã kiểm chứng",'[759]8'!$M$3:$M$202,"ĐẠT")&lt;&gt;1,"",IFERROR(INDEX('[759]8'!$J$3:$J$202,MATCH(A364,'[759]8'!$A$3:$A$202,0)),"")))</f>
        <v/>
      </c>
      <c r="H364" s="105" t="str">
        <f t="shared" si="5"/>
        <v/>
      </c>
      <c r="I364" s="102" t="str">
        <f>IF(A364="","",IF(OR(NOT(ISNUMBER(B364)),B364&lt;2027,B364&gt;2031,B364&lt;&gt;INT(B364)),"NĂM KHÔNG HỢP LỆ",IF(COUNTIFS($A$3:$A$1002,A364,$B$3:$B$1002,B364)&gt;1,"TRÙNG MÃ VTVL – NĂM",IF(G364="","C364 CHƯA ĐƯỢC XÁC NHẬN",IF(NOT(ISNUMBER(C364)),"THIẾU BIẾN ĐỘNG (NHẬP 0 NẾU KHÔNG ĐỔI)",IF(G364+C364&lt;0,"NHU CẦU ÂM",IF(OR(D364="",E364=""),"THIẾU GIẢI TRÌNH/NGUỒN",IF(F364&lt;&gt;"Đã kiểm chứng","CHƯA KIỂM CHỨNG DỰ BÁO","ĐẠT"))))))))</f>
        <v/>
      </c>
      <c r="J364" s="100"/>
    </row>
    <row r="365" spans="1:10" ht="30" customHeight="1">
      <c r="A365" s="100"/>
      <c r="B365" s="103"/>
      <c r="C365" s="104"/>
      <c r="D365" s="100"/>
      <c r="E365" s="100"/>
      <c r="F365" s="100"/>
      <c r="G365" s="105" t="str">
        <f>IF(A365="","",IF(COUNTIFS('[760]8'!$A$3:$A$202,A365,'[760]8'!$L$3:$L$202,"Đã kiểm chứng",'[760]8'!$M$3:$M$202,"ĐẠT")&lt;&gt;1,"",IFERROR(INDEX('[760]8'!$J$3:$J$202,MATCH(A365,'[760]8'!$A$3:$A$202,0)),"")))</f>
        <v/>
      </c>
      <c r="H365" s="105" t="str">
        <f t="shared" si="5"/>
        <v/>
      </c>
      <c r="I365" s="102" t="str">
        <f>IF(A365="","",IF(OR(NOT(ISNUMBER(B365)),B365&lt;2027,B365&gt;2031,B365&lt;&gt;INT(B365)),"NĂM KHÔNG HỢP LỆ",IF(COUNTIFS($A$3:$A$1002,A365,$B$3:$B$1002,B365)&gt;1,"TRÙNG MÃ VTVL – NĂM",IF(G365="","C365 CHƯA ĐƯỢC XÁC NHẬN",IF(NOT(ISNUMBER(C365)),"THIẾU BIẾN ĐỘNG (NHẬP 0 NẾU KHÔNG ĐỔI)",IF(G365+C365&lt;0,"NHU CẦU ÂM",IF(OR(D365="",E365=""),"THIẾU GIẢI TRÌNH/NGUỒN",IF(F365&lt;&gt;"Đã kiểm chứng","CHƯA KIỂM CHỨNG DỰ BÁO","ĐẠT"))))))))</f>
        <v/>
      </c>
      <c r="J365" s="100"/>
    </row>
    <row r="366" spans="1:10" ht="30" customHeight="1">
      <c r="A366" s="100"/>
      <c r="B366" s="103"/>
      <c r="C366" s="104"/>
      <c r="D366" s="100"/>
      <c r="E366" s="100"/>
      <c r="F366" s="100"/>
      <c r="G366" s="105" t="str">
        <f>IF(A366="","",IF(COUNTIFS('[761]8'!$A$3:$A$202,A366,'[761]8'!$L$3:$L$202,"Đã kiểm chứng",'[761]8'!$M$3:$M$202,"ĐẠT")&lt;&gt;1,"",IFERROR(INDEX('[761]8'!$J$3:$J$202,MATCH(A366,'[761]8'!$A$3:$A$202,0)),"")))</f>
        <v/>
      </c>
      <c r="H366" s="105" t="str">
        <f t="shared" si="5"/>
        <v/>
      </c>
      <c r="I366" s="102" t="str">
        <f>IF(A366="","",IF(OR(NOT(ISNUMBER(B366)),B366&lt;2027,B366&gt;2031,B366&lt;&gt;INT(B366)),"NĂM KHÔNG HỢP LỆ",IF(COUNTIFS($A$3:$A$1002,A366,$B$3:$B$1002,B366)&gt;1,"TRÙNG MÃ VTVL – NĂM",IF(G366="","C366 CHƯA ĐƯỢC XÁC NHẬN",IF(NOT(ISNUMBER(C366)),"THIẾU BIẾN ĐỘNG (NHẬP 0 NẾU KHÔNG ĐỔI)",IF(G366+C366&lt;0,"NHU CẦU ÂM",IF(OR(D366="",E366=""),"THIẾU GIẢI TRÌNH/NGUỒN",IF(F366&lt;&gt;"Đã kiểm chứng","CHƯA KIỂM CHỨNG DỰ BÁO","ĐẠT"))))))))</f>
        <v/>
      </c>
      <c r="J366" s="100"/>
    </row>
    <row r="367" spans="1:10" ht="30" customHeight="1">
      <c r="A367" s="100"/>
      <c r="B367" s="103"/>
      <c r="C367" s="104"/>
      <c r="D367" s="100"/>
      <c r="E367" s="100"/>
      <c r="F367" s="100"/>
      <c r="G367" s="105" t="str">
        <f>IF(A367="","",IF(COUNTIFS('[762]8'!$A$3:$A$202,A367,'[762]8'!$L$3:$L$202,"Đã kiểm chứng",'[762]8'!$M$3:$M$202,"ĐẠT")&lt;&gt;1,"",IFERROR(INDEX('[762]8'!$J$3:$J$202,MATCH(A367,'[762]8'!$A$3:$A$202,0)),"")))</f>
        <v/>
      </c>
      <c r="H367" s="105" t="str">
        <f t="shared" si="5"/>
        <v/>
      </c>
      <c r="I367" s="102" t="str">
        <f>IF(A367="","",IF(OR(NOT(ISNUMBER(B367)),B367&lt;2027,B367&gt;2031,B367&lt;&gt;INT(B367)),"NĂM KHÔNG HỢP LỆ",IF(COUNTIFS($A$3:$A$1002,A367,$B$3:$B$1002,B367)&gt;1,"TRÙNG MÃ VTVL – NĂM",IF(G367="","C367 CHƯA ĐƯỢC XÁC NHẬN",IF(NOT(ISNUMBER(C367)),"THIẾU BIẾN ĐỘNG (NHẬP 0 NẾU KHÔNG ĐỔI)",IF(G367+C367&lt;0,"NHU CẦU ÂM",IF(OR(D367="",E367=""),"THIẾU GIẢI TRÌNH/NGUỒN",IF(F367&lt;&gt;"Đã kiểm chứng","CHƯA KIỂM CHỨNG DỰ BÁO","ĐẠT"))))))))</f>
        <v/>
      </c>
      <c r="J367" s="100"/>
    </row>
    <row r="368" spans="1:10" ht="30" customHeight="1">
      <c r="A368" s="100"/>
      <c r="B368" s="103"/>
      <c r="C368" s="104"/>
      <c r="D368" s="100"/>
      <c r="E368" s="100"/>
      <c r="F368" s="100"/>
      <c r="G368" s="105" t="str">
        <f>IF(A368="","",IF(COUNTIFS('[763]8'!$A$3:$A$202,A368,'[763]8'!$L$3:$L$202,"Đã kiểm chứng",'[763]8'!$M$3:$M$202,"ĐẠT")&lt;&gt;1,"",IFERROR(INDEX('[763]8'!$J$3:$J$202,MATCH(A368,'[763]8'!$A$3:$A$202,0)),"")))</f>
        <v/>
      </c>
      <c r="H368" s="105" t="str">
        <f t="shared" si="5"/>
        <v/>
      </c>
      <c r="I368" s="102" t="str">
        <f>IF(A368="","",IF(OR(NOT(ISNUMBER(B368)),B368&lt;2027,B368&gt;2031,B368&lt;&gt;INT(B368)),"NĂM KHÔNG HỢP LỆ",IF(COUNTIFS($A$3:$A$1002,A368,$B$3:$B$1002,B368)&gt;1,"TRÙNG MÃ VTVL – NĂM",IF(G368="","C368 CHƯA ĐƯỢC XÁC NHẬN",IF(NOT(ISNUMBER(C368)),"THIẾU BIẾN ĐỘNG (NHẬP 0 NẾU KHÔNG ĐỔI)",IF(G368+C368&lt;0,"NHU CẦU ÂM",IF(OR(D368="",E368=""),"THIẾU GIẢI TRÌNH/NGUỒN",IF(F368&lt;&gt;"Đã kiểm chứng","CHƯA KIỂM CHỨNG DỰ BÁO","ĐẠT"))))))))</f>
        <v/>
      </c>
      <c r="J368" s="100"/>
    </row>
    <row r="369" spans="1:10" ht="30" customHeight="1">
      <c r="A369" s="100"/>
      <c r="B369" s="103"/>
      <c r="C369" s="104"/>
      <c r="D369" s="100"/>
      <c r="E369" s="100"/>
      <c r="F369" s="100"/>
      <c r="G369" s="105" t="str">
        <f>IF(A369="","",IF(COUNTIFS('[764]8'!$A$3:$A$202,A369,'[764]8'!$L$3:$L$202,"Đã kiểm chứng",'[764]8'!$M$3:$M$202,"ĐẠT")&lt;&gt;1,"",IFERROR(INDEX('[764]8'!$J$3:$J$202,MATCH(A369,'[764]8'!$A$3:$A$202,0)),"")))</f>
        <v/>
      </c>
      <c r="H369" s="105" t="str">
        <f t="shared" si="5"/>
        <v/>
      </c>
      <c r="I369" s="102" t="str">
        <f>IF(A369="","",IF(OR(NOT(ISNUMBER(B369)),B369&lt;2027,B369&gt;2031,B369&lt;&gt;INT(B369)),"NĂM KHÔNG HỢP LỆ",IF(COUNTIFS($A$3:$A$1002,A369,$B$3:$B$1002,B369)&gt;1,"TRÙNG MÃ VTVL – NĂM",IF(G369="","C369 CHƯA ĐƯỢC XÁC NHẬN",IF(NOT(ISNUMBER(C369)),"THIẾU BIẾN ĐỘNG (NHẬP 0 NẾU KHÔNG ĐỔI)",IF(G369+C369&lt;0,"NHU CẦU ÂM",IF(OR(D369="",E369=""),"THIẾU GIẢI TRÌNH/NGUỒN",IF(F369&lt;&gt;"Đã kiểm chứng","CHƯA KIỂM CHỨNG DỰ BÁO","ĐẠT"))))))))</f>
        <v/>
      </c>
      <c r="J369" s="100"/>
    </row>
    <row r="370" spans="1:10" ht="30" customHeight="1">
      <c r="A370" s="100"/>
      <c r="B370" s="103"/>
      <c r="C370" s="104"/>
      <c r="D370" s="100"/>
      <c r="E370" s="100"/>
      <c r="F370" s="100"/>
      <c r="G370" s="105" t="str">
        <f>IF(A370="","",IF(COUNTIFS('[765]8'!$A$3:$A$202,A370,'[765]8'!$L$3:$L$202,"Đã kiểm chứng",'[765]8'!$M$3:$M$202,"ĐẠT")&lt;&gt;1,"",IFERROR(INDEX('[765]8'!$J$3:$J$202,MATCH(A370,'[765]8'!$A$3:$A$202,0)),"")))</f>
        <v/>
      </c>
      <c r="H370" s="105" t="str">
        <f t="shared" si="5"/>
        <v/>
      </c>
      <c r="I370" s="102" t="str">
        <f>IF(A370="","",IF(OR(NOT(ISNUMBER(B370)),B370&lt;2027,B370&gt;2031,B370&lt;&gt;INT(B370)),"NĂM KHÔNG HỢP LỆ",IF(COUNTIFS($A$3:$A$1002,A370,$B$3:$B$1002,B370)&gt;1,"TRÙNG MÃ VTVL – NĂM",IF(G370="","C370 CHƯA ĐƯỢC XÁC NHẬN",IF(NOT(ISNUMBER(C370)),"THIẾU BIẾN ĐỘNG (NHẬP 0 NẾU KHÔNG ĐỔI)",IF(G370+C370&lt;0,"NHU CẦU ÂM",IF(OR(D370="",E370=""),"THIẾU GIẢI TRÌNH/NGUỒN",IF(F370&lt;&gt;"Đã kiểm chứng","CHƯA KIỂM CHỨNG DỰ BÁO","ĐẠT"))))))))</f>
        <v/>
      </c>
      <c r="J370" s="100"/>
    </row>
    <row r="371" spans="1:10" ht="30" customHeight="1">
      <c r="A371" s="100"/>
      <c r="B371" s="103"/>
      <c r="C371" s="104"/>
      <c r="D371" s="100"/>
      <c r="E371" s="100"/>
      <c r="F371" s="100"/>
      <c r="G371" s="105" t="str">
        <f>IF(A371="","",IF(COUNTIFS('[766]8'!$A$3:$A$202,A371,'[766]8'!$L$3:$L$202,"Đã kiểm chứng",'[766]8'!$M$3:$M$202,"ĐẠT")&lt;&gt;1,"",IFERROR(INDEX('[766]8'!$J$3:$J$202,MATCH(A371,'[766]8'!$A$3:$A$202,0)),"")))</f>
        <v/>
      </c>
      <c r="H371" s="105" t="str">
        <f t="shared" si="5"/>
        <v/>
      </c>
      <c r="I371" s="102" t="str">
        <f>IF(A371="","",IF(OR(NOT(ISNUMBER(B371)),B371&lt;2027,B371&gt;2031,B371&lt;&gt;INT(B371)),"NĂM KHÔNG HỢP LỆ",IF(COUNTIFS($A$3:$A$1002,A371,$B$3:$B$1002,B371)&gt;1,"TRÙNG MÃ VTVL – NĂM",IF(G371="","C371 CHƯA ĐƯỢC XÁC NHẬN",IF(NOT(ISNUMBER(C371)),"THIẾU BIẾN ĐỘNG (NHẬP 0 NẾU KHÔNG ĐỔI)",IF(G371+C371&lt;0,"NHU CẦU ÂM",IF(OR(D371="",E371=""),"THIẾU GIẢI TRÌNH/NGUỒN",IF(F371&lt;&gt;"Đã kiểm chứng","CHƯA KIỂM CHỨNG DỰ BÁO","ĐẠT"))))))))</f>
        <v/>
      </c>
      <c r="J371" s="100"/>
    </row>
    <row r="372" spans="1:10" ht="30" customHeight="1">
      <c r="A372" s="100"/>
      <c r="B372" s="103"/>
      <c r="C372" s="104"/>
      <c r="D372" s="100"/>
      <c r="E372" s="100"/>
      <c r="F372" s="100"/>
      <c r="G372" s="105" t="str">
        <f>IF(A372="","",IF(COUNTIFS('[767]8'!$A$3:$A$202,A372,'[767]8'!$L$3:$L$202,"Đã kiểm chứng",'[767]8'!$M$3:$M$202,"ĐẠT")&lt;&gt;1,"",IFERROR(INDEX('[767]8'!$J$3:$J$202,MATCH(A372,'[767]8'!$A$3:$A$202,0)),"")))</f>
        <v/>
      </c>
      <c r="H372" s="105" t="str">
        <f t="shared" si="5"/>
        <v/>
      </c>
      <c r="I372" s="102" t="str">
        <f>IF(A372="","",IF(OR(NOT(ISNUMBER(B372)),B372&lt;2027,B372&gt;2031,B372&lt;&gt;INT(B372)),"NĂM KHÔNG HỢP LỆ",IF(COUNTIFS($A$3:$A$1002,A372,$B$3:$B$1002,B372)&gt;1,"TRÙNG MÃ VTVL – NĂM",IF(G372="","C372 CHƯA ĐƯỢC XÁC NHẬN",IF(NOT(ISNUMBER(C372)),"THIẾU BIẾN ĐỘNG (NHẬP 0 NẾU KHÔNG ĐỔI)",IF(G372+C372&lt;0,"NHU CẦU ÂM",IF(OR(D372="",E372=""),"THIẾU GIẢI TRÌNH/NGUỒN",IF(F372&lt;&gt;"Đã kiểm chứng","CHƯA KIỂM CHỨNG DỰ BÁO","ĐẠT"))))))))</f>
        <v/>
      </c>
      <c r="J372" s="100"/>
    </row>
    <row r="373" spans="1:10" ht="30" customHeight="1">
      <c r="A373" s="100"/>
      <c r="B373" s="103"/>
      <c r="C373" s="104"/>
      <c r="D373" s="100"/>
      <c r="E373" s="100"/>
      <c r="F373" s="100"/>
      <c r="G373" s="105" t="str">
        <f>IF(A373="","",IF(COUNTIFS('[768]8'!$A$3:$A$202,A373,'[768]8'!$L$3:$L$202,"Đã kiểm chứng",'[768]8'!$M$3:$M$202,"ĐẠT")&lt;&gt;1,"",IFERROR(INDEX('[768]8'!$J$3:$J$202,MATCH(A373,'[768]8'!$A$3:$A$202,0)),"")))</f>
        <v/>
      </c>
      <c r="H373" s="105" t="str">
        <f t="shared" si="5"/>
        <v/>
      </c>
      <c r="I373" s="102" t="str">
        <f>IF(A373="","",IF(OR(NOT(ISNUMBER(B373)),B373&lt;2027,B373&gt;2031,B373&lt;&gt;INT(B373)),"NĂM KHÔNG HỢP LỆ",IF(COUNTIFS($A$3:$A$1002,A373,$B$3:$B$1002,B373)&gt;1,"TRÙNG MÃ VTVL – NĂM",IF(G373="","C373 CHƯA ĐƯỢC XÁC NHẬN",IF(NOT(ISNUMBER(C373)),"THIẾU BIẾN ĐỘNG (NHẬP 0 NẾU KHÔNG ĐỔI)",IF(G373+C373&lt;0,"NHU CẦU ÂM",IF(OR(D373="",E373=""),"THIẾU GIẢI TRÌNH/NGUỒN",IF(F373&lt;&gt;"Đã kiểm chứng","CHƯA KIỂM CHỨNG DỰ BÁO","ĐẠT"))))))))</f>
        <v/>
      </c>
      <c r="J373" s="100"/>
    </row>
    <row r="374" spans="1:10" ht="30" customHeight="1">
      <c r="A374" s="100"/>
      <c r="B374" s="103"/>
      <c r="C374" s="104"/>
      <c r="D374" s="100"/>
      <c r="E374" s="100"/>
      <c r="F374" s="100"/>
      <c r="G374" s="105" t="str">
        <f>IF(A374="","",IF(COUNTIFS('[769]8'!$A$3:$A$202,A374,'[769]8'!$L$3:$L$202,"Đã kiểm chứng",'[769]8'!$M$3:$M$202,"ĐẠT")&lt;&gt;1,"",IFERROR(INDEX('[769]8'!$J$3:$J$202,MATCH(A374,'[769]8'!$A$3:$A$202,0)),"")))</f>
        <v/>
      </c>
      <c r="H374" s="105" t="str">
        <f t="shared" si="5"/>
        <v/>
      </c>
      <c r="I374" s="102" t="str">
        <f>IF(A374="","",IF(OR(NOT(ISNUMBER(B374)),B374&lt;2027,B374&gt;2031,B374&lt;&gt;INT(B374)),"NĂM KHÔNG HỢP LỆ",IF(COUNTIFS($A$3:$A$1002,A374,$B$3:$B$1002,B374)&gt;1,"TRÙNG MÃ VTVL – NĂM",IF(G374="","C374 CHƯA ĐƯỢC XÁC NHẬN",IF(NOT(ISNUMBER(C374)),"THIẾU BIẾN ĐỘNG (NHẬP 0 NẾU KHÔNG ĐỔI)",IF(G374+C374&lt;0,"NHU CẦU ÂM",IF(OR(D374="",E374=""),"THIẾU GIẢI TRÌNH/NGUỒN",IF(F374&lt;&gt;"Đã kiểm chứng","CHƯA KIỂM CHỨNG DỰ BÁO","ĐẠT"))))))))</f>
        <v/>
      </c>
      <c r="J374" s="100"/>
    </row>
    <row r="375" spans="1:10" ht="30" customHeight="1">
      <c r="A375" s="100"/>
      <c r="B375" s="103"/>
      <c r="C375" s="104"/>
      <c r="D375" s="100"/>
      <c r="E375" s="100"/>
      <c r="F375" s="100"/>
      <c r="G375" s="105" t="str">
        <f>IF(A375="","",IF(COUNTIFS('[770]8'!$A$3:$A$202,A375,'[770]8'!$L$3:$L$202,"Đã kiểm chứng",'[770]8'!$M$3:$M$202,"ĐẠT")&lt;&gt;1,"",IFERROR(INDEX('[770]8'!$J$3:$J$202,MATCH(A375,'[770]8'!$A$3:$A$202,0)),"")))</f>
        <v/>
      </c>
      <c r="H375" s="105" t="str">
        <f t="shared" si="5"/>
        <v/>
      </c>
      <c r="I375" s="102" t="str">
        <f>IF(A375="","",IF(OR(NOT(ISNUMBER(B375)),B375&lt;2027,B375&gt;2031,B375&lt;&gt;INT(B375)),"NĂM KHÔNG HỢP LỆ",IF(COUNTIFS($A$3:$A$1002,A375,$B$3:$B$1002,B375)&gt;1,"TRÙNG MÃ VTVL – NĂM",IF(G375="","C375 CHƯA ĐƯỢC XÁC NHẬN",IF(NOT(ISNUMBER(C375)),"THIẾU BIẾN ĐỘNG (NHẬP 0 NẾU KHÔNG ĐỔI)",IF(G375+C375&lt;0,"NHU CẦU ÂM",IF(OR(D375="",E375=""),"THIẾU GIẢI TRÌNH/NGUỒN",IF(F375&lt;&gt;"Đã kiểm chứng","CHƯA KIỂM CHỨNG DỰ BÁO","ĐẠT"))))))))</f>
        <v/>
      </c>
      <c r="J375" s="100"/>
    </row>
    <row r="376" spans="1:10" ht="30" customHeight="1">
      <c r="A376" s="100"/>
      <c r="B376" s="103"/>
      <c r="C376" s="104"/>
      <c r="D376" s="100"/>
      <c r="E376" s="100"/>
      <c r="F376" s="100"/>
      <c r="G376" s="105" t="str">
        <f>IF(A376="","",IF(COUNTIFS('[771]8'!$A$3:$A$202,A376,'[771]8'!$L$3:$L$202,"Đã kiểm chứng",'[771]8'!$M$3:$M$202,"ĐẠT")&lt;&gt;1,"",IFERROR(INDEX('[771]8'!$J$3:$J$202,MATCH(A376,'[771]8'!$A$3:$A$202,0)),"")))</f>
        <v/>
      </c>
      <c r="H376" s="105" t="str">
        <f t="shared" si="5"/>
        <v/>
      </c>
      <c r="I376" s="102" t="str">
        <f>IF(A376="","",IF(OR(NOT(ISNUMBER(B376)),B376&lt;2027,B376&gt;2031,B376&lt;&gt;INT(B376)),"NĂM KHÔNG HỢP LỆ",IF(COUNTIFS($A$3:$A$1002,A376,$B$3:$B$1002,B376)&gt;1,"TRÙNG MÃ VTVL – NĂM",IF(G376="","C376 CHƯA ĐƯỢC XÁC NHẬN",IF(NOT(ISNUMBER(C376)),"THIẾU BIẾN ĐỘNG (NHẬP 0 NẾU KHÔNG ĐỔI)",IF(G376+C376&lt;0,"NHU CẦU ÂM",IF(OR(D376="",E376=""),"THIẾU GIẢI TRÌNH/NGUỒN",IF(F376&lt;&gt;"Đã kiểm chứng","CHƯA KIỂM CHỨNG DỰ BÁO","ĐẠT"))))))))</f>
        <v/>
      </c>
      <c r="J376" s="100"/>
    </row>
    <row r="377" spans="1:10" ht="30" customHeight="1">
      <c r="A377" s="100"/>
      <c r="B377" s="103"/>
      <c r="C377" s="104"/>
      <c r="D377" s="100"/>
      <c r="E377" s="100"/>
      <c r="F377" s="100"/>
      <c r="G377" s="105" t="str">
        <f>IF(A377="","",IF(COUNTIFS('[772]8'!$A$3:$A$202,A377,'[772]8'!$L$3:$L$202,"Đã kiểm chứng",'[772]8'!$M$3:$M$202,"ĐẠT")&lt;&gt;1,"",IFERROR(INDEX('[772]8'!$J$3:$J$202,MATCH(A377,'[772]8'!$A$3:$A$202,0)),"")))</f>
        <v/>
      </c>
      <c r="H377" s="105" t="str">
        <f t="shared" si="5"/>
        <v/>
      </c>
      <c r="I377" s="102" t="str">
        <f>IF(A377="","",IF(OR(NOT(ISNUMBER(B377)),B377&lt;2027,B377&gt;2031,B377&lt;&gt;INT(B377)),"NĂM KHÔNG HỢP LỆ",IF(COUNTIFS($A$3:$A$1002,A377,$B$3:$B$1002,B377)&gt;1,"TRÙNG MÃ VTVL – NĂM",IF(G377="","C377 CHƯA ĐƯỢC XÁC NHẬN",IF(NOT(ISNUMBER(C377)),"THIẾU BIẾN ĐỘNG (NHẬP 0 NẾU KHÔNG ĐỔI)",IF(G377+C377&lt;0,"NHU CẦU ÂM",IF(OR(D377="",E377=""),"THIẾU GIẢI TRÌNH/NGUỒN",IF(F377&lt;&gt;"Đã kiểm chứng","CHƯA KIỂM CHỨNG DỰ BÁO","ĐẠT"))))))))</f>
        <v/>
      </c>
      <c r="J377" s="100"/>
    </row>
    <row r="378" spans="1:10" ht="30" customHeight="1">
      <c r="A378" s="100"/>
      <c r="B378" s="103"/>
      <c r="C378" s="104"/>
      <c r="D378" s="100"/>
      <c r="E378" s="100"/>
      <c r="F378" s="100"/>
      <c r="G378" s="105" t="str">
        <f>IF(A378="","",IF(COUNTIFS('[773]8'!$A$3:$A$202,A378,'[773]8'!$L$3:$L$202,"Đã kiểm chứng",'[773]8'!$M$3:$M$202,"ĐẠT")&lt;&gt;1,"",IFERROR(INDEX('[773]8'!$J$3:$J$202,MATCH(A378,'[773]8'!$A$3:$A$202,0)),"")))</f>
        <v/>
      </c>
      <c r="H378" s="105" t="str">
        <f t="shared" si="5"/>
        <v/>
      </c>
      <c r="I378" s="102" t="str">
        <f>IF(A378="","",IF(OR(NOT(ISNUMBER(B378)),B378&lt;2027,B378&gt;2031,B378&lt;&gt;INT(B378)),"NĂM KHÔNG HỢP LỆ",IF(COUNTIFS($A$3:$A$1002,A378,$B$3:$B$1002,B378)&gt;1,"TRÙNG MÃ VTVL – NĂM",IF(G378="","C378 CHƯA ĐƯỢC XÁC NHẬN",IF(NOT(ISNUMBER(C378)),"THIẾU BIẾN ĐỘNG (NHẬP 0 NẾU KHÔNG ĐỔI)",IF(G378+C378&lt;0,"NHU CẦU ÂM",IF(OR(D378="",E378=""),"THIẾU GIẢI TRÌNH/NGUỒN",IF(F378&lt;&gt;"Đã kiểm chứng","CHƯA KIỂM CHỨNG DỰ BÁO","ĐẠT"))))))))</f>
        <v/>
      </c>
      <c r="J378" s="100"/>
    </row>
    <row r="379" spans="1:10" ht="30" customHeight="1">
      <c r="A379" s="100"/>
      <c r="B379" s="103"/>
      <c r="C379" s="104"/>
      <c r="D379" s="100"/>
      <c r="E379" s="100"/>
      <c r="F379" s="100"/>
      <c r="G379" s="105" t="str">
        <f>IF(A379="","",IF(COUNTIFS('[774]8'!$A$3:$A$202,A379,'[774]8'!$L$3:$L$202,"Đã kiểm chứng",'[774]8'!$M$3:$M$202,"ĐẠT")&lt;&gt;1,"",IFERROR(INDEX('[774]8'!$J$3:$J$202,MATCH(A379,'[774]8'!$A$3:$A$202,0)),"")))</f>
        <v/>
      </c>
      <c r="H379" s="105" t="str">
        <f t="shared" si="5"/>
        <v/>
      </c>
      <c r="I379" s="102" t="str">
        <f>IF(A379="","",IF(OR(NOT(ISNUMBER(B379)),B379&lt;2027,B379&gt;2031,B379&lt;&gt;INT(B379)),"NĂM KHÔNG HỢP LỆ",IF(COUNTIFS($A$3:$A$1002,A379,$B$3:$B$1002,B379)&gt;1,"TRÙNG MÃ VTVL – NĂM",IF(G379="","C379 CHƯA ĐƯỢC XÁC NHẬN",IF(NOT(ISNUMBER(C379)),"THIẾU BIẾN ĐỘNG (NHẬP 0 NẾU KHÔNG ĐỔI)",IF(G379+C379&lt;0,"NHU CẦU ÂM",IF(OR(D379="",E379=""),"THIẾU GIẢI TRÌNH/NGUỒN",IF(F379&lt;&gt;"Đã kiểm chứng","CHƯA KIỂM CHỨNG DỰ BÁO","ĐẠT"))))))))</f>
        <v/>
      </c>
      <c r="J379" s="100"/>
    </row>
    <row r="380" spans="1:10" ht="30" customHeight="1">
      <c r="A380" s="100"/>
      <c r="B380" s="103"/>
      <c r="C380" s="104"/>
      <c r="D380" s="100"/>
      <c r="E380" s="100"/>
      <c r="F380" s="100"/>
      <c r="G380" s="105" t="str">
        <f>IF(A380="","",IF(COUNTIFS('[775]8'!$A$3:$A$202,A380,'[775]8'!$L$3:$L$202,"Đã kiểm chứng",'[775]8'!$M$3:$M$202,"ĐẠT")&lt;&gt;1,"",IFERROR(INDEX('[775]8'!$J$3:$J$202,MATCH(A380,'[775]8'!$A$3:$A$202,0)),"")))</f>
        <v/>
      </c>
      <c r="H380" s="105" t="str">
        <f t="shared" si="5"/>
        <v/>
      </c>
      <c r="I380" s="102" t="str">
        <f>IF(A380="","",IF(OR(NOT(ISNUMBER(B380)),B380&lt;2027,B380&gt;2031,B380&lt;&gt;INT(B380)),"NĂM KHÔNG HỢP LỆ",IF(COUNTIFS($A$3:$A$1002,A380,$B$3:$B$1002,B380)&gt;1,"TRÙNG MÃ VTVL – NĂM",IF(G380="","C380 CHƯA ĐƯỢC XÁC NHẬN",IF(NOT(ISNUMBER(C380)),"THIẾU BIẾN ĐỘNG (NHẬP 0 NẾU KHÔNG ĐỔI)",IF(G380+C380&lt;0,"NHU CẦU ÂM",IF(OR(D380="",E380=""),"THIẾU GIẢI TRÌNH/NGUỒN",IF(F380&lt;&gt;"Đã kiểm chứng","CHƯA KIỂM CHỨNG DỰ BÁO","ĐẠT"))))))))</f>
        <v/>
      </c>
      <c r="J380" s="100"/>
    </row>
    <row r="381" spans="1:10" ht="30" customHeight="1">
      <c r="A381" s="100"/>
      <c r="B381" s="103"/>
      <c r="C381" s="104"/>
      <c r="D381" s="100"/>
      <c r="E381" s="100"/>
      <c r="F381" s="100"/>
      <c r="G381" s="105" t="str">
        <f>IF(A381="","",IF(COUNTIFS('[776]8'!$A$3:$A$202,A381,'[776]8'!$L$3:$L$202,"Đã kiểm chứng",'[776]8'!$M$3:$M$202,"ĐẠT")&lt;&gt;1,"",IFERROR(INDEX('[776]8'!$J$3:$J$202,MATCH(A381,'[776]8'!$A$3:$A$202,0)),"")))</f>
        <v/>
      </c>
      <c r="H381" s="105" t="str">
        <f t="shared" si="5"/>
        <v/>
      </c>
      <c r="I381" s="102" t="str">
        <f>IF(A381="","",IF(OR(NOT(ISNUMBER(B381)),B381&lt;2027,B381&gt;2031,B381&lt;&gt;INT(B381)),"NĂM KHÔNG HỢP LỆ",IF(COUNTIFS($A$3:$A$1002,A381,$B$3:$B$1002,B381)&gt;1,"TRÙNG MÃ VTVL – NĂM",IF(G381="","C381 CHƯA ĐƯỢC XÁC NHẬN",IF(NOT(ISNUMBER(C381)),"THIẾU BIẾN ĐỘNG (NHẬP 0 NẾU KHÔNG ĐỔI)",IF(G381+C381&lt;0,"NHU CẦU ÂM",IF(OR(D381="",E381=""),"THIẾU GIẢI TRÌNH/NGUỒN",IF(F381&lt;&gt;"Đã kiểm chứng","CHƯA KIỂM CHỨNG DỰ BÁO","ĐẠT"))))))))</f>
        <v/>
      </c>
      <c r="J381" s="100"/>
    </row>
    <row r="382" spans="1:10" ht="30" customHeight="1">
      <c r="A382" s="100"/>
      <c r="B382" s="103"/>
      <c r="C382" s="104"/>
      <c r="D382" s="100"/>
      <c r="E382" s="100"/>
      <c r="F382" s="100"/>
      <c r="G382" s="105" t="str">
        <f>IF(A382="","",IF(COUNTIFS('[777]8'!$A$3:$A$202,A382,'[777]8'!$L$3:$L$202,"Đã kiểm chứng",'[777]8'!$M$3:$M$202,"ĐẠT")&lt;&gt;1,"",IFERROR(INDEX('[777]8'!$J$3:$J$202,MATCH(A382,'[777]8'!$A$3:$A$202,0)),"")))</f>
        <v/>
      </c>
      <c r="H382" s="105" t="str">
        <f t="shared" si="5"/>
        <v/>
      </c>
      <c r="I382" s="102" t="str">
        <f>IF(A382="","",IF(OR(NOT(ISNUMBER(B382)),B382&lt;2027,B382&gt;2031,B382&lt;&gt;INT(B382)),"NĂM KHÔNG HỢP LỆ",IF(COUNTIFS($A$3:$A$1002,A382,$B$3:$B$1002,B382)&gt;1,"TRÙNG MÃ VTVL – NĂM",IF(G382="","C382 CHƯA ĐƯỢC XÁC NHẬN",IF(NOT(ISNUMBER(C382)),"THIẾU BIẾN ĐỘNG (NHẬP 0 NẾU KHÔNG ĐỔI)",IF(G382+C382&lt;0,"NHU CẦU ÂM",IF(OR(D382="",E382=""),"THIẾU GIẢI TRÌNH/NGUỒN",IF(F382&lt;&gt;"Đã kiểm chứng","CHƯA KIỂM CHỨNG DỰ BÁO","ĐẠT"))))))))</f>
        <v/>
      </c>
      <c r="J382" s="100"/>
    </row>
    <row r="383" spans="1:10" ht="30" customHeight="1">
      <c r="A383" s="100"/>
      <c r="B383" s="103"/>
      <c r="C383" s="104"/>
      <c r="D383" s="100"/>
      <c r="E383" s="100"/>
      <c r="F383" s="100"/>
      <c r="G383" s="105" t="str">
        <f>IF(A383="","",IF(COUNTIFS('[778]8'!$A$3:$A$202,A383,'[778]8'!$L$3:$L$202,"Đã kiểm chứng",'[778]8'!$M$3:$M$202,"ĐẠT")&lt;&gt;1,"",IFERROR(INDEX('[778]8'!$J$3:$J$202,MATCH(A383,'[778]8'!$A$3:$A$202,0)),"")))</f>
        <v/>
      </c>
      <c r="H383" s="105" t="str">
        <f t="shared" si="5"/>
        <v/>
      </c>
      <c r="I383" s="102" t="str">
        <f>IF(A383="","",IF(OR(NOT(ISNUMBER(B383)),B383&lt;2027,B383&gt;2031,B383&lt;&gt;INT(B383)),"NĂM KHÔNG HỢP LỆ",IF(COUNTIFS($A$3:$A$1002,A383,$B$3:$B$1002,B383)&gt;1,"TRÙNG MÃ VTVL – NĂM",IF(G383="","C383 CHƯA ĐƯỢC XÁC NHẬN",IF(NOT(ISNUMBER(C383)),"THIẾU BIẾN ĐỘNG (NHẬP 0 NẾU KHÔNG ĐỔI)",IF(G383+C383&lt;0,"NHU CẦU ÂM",IF(OR(D383="",E383=""),"THIẾU GIẢI TRÌNH/NGUỒN",IF(F383&lt;&gt;"Đã kiểm chứng","CHƯA KIỂM CHỨNG DỰ BÁO","ĐẠT"))))))))</f>
        <v/>
      </c>
      <c r="J383" s="100"/>
    </row>
    <row r="384" spans="1:10" ht="30" customHeight="1">
      <c r="A384" s="100"/>
      <c r="B384" s="103"/>
      <c r="C384" s="104"/>
      <c r="D384" s="100"/>
      <c r="E384" s="100"/>
      <c r="F384" s="100"/>
      <c r="G384" s="105" t="str">
        <f>IF(A384="","",IF(COUNTIFS('[779]8'!$A$3:$A$202,A384,'[779]8'!$L$3:$L$202,"Đã kiểm chứng",'[779]8'!$M$3:$M$202,"ĐẠT")&lt;&gt;1,"",IFERROR(INDEX('[779]8'!$J$3:$J$202,MATCH(A384,'[779]8'!$A$3:$A$202,0)),"")))</f>
        <v/>
      </c>
      <c r="H384" s="105" t="str">
        <f t="shared" si="5"/>
        <v/>
      </c>
      <c r="I384" s="102" t="str">
        <f>IF(A384="","",IF(OR(NOT(ISNUMBER(B384)),B384&lt;2027,B384&gt;2031,B384&lt;&gt;INT(B384)),"NĂM KHÔNG HỢP LỆ",IF(COUNTIFS($A$3:$A$1002,A384,$B$3:$B$1002,B384)&gt;1,"TRÙNG MÃ VTVL – NĂM",IF(G384="","C384 CHƯA ĐƯỢC XÁC NHẬN",IF(NOT(ISNUMBER(C384)),"THIẾU BIẾN ĐỘNG (NHẬP 0 NẾU KHÔNG ĐỔI)",IF(G384+C384&lt;0,"NHU CẦU ÂM",IF(OR(D384="",E384=""),"THIẾU GIẢI TRÌNH/NGUỒN",IF(F384&lt;&gt;"Đã kiểm chứng","CHƯA KIỂM CHỨNG DỰ BÁO","ĐẠT"))))))))</f>
        <v/>
      </c>
      <c r="J384" s="100"/>
    </row>
    <row r="385" spans="1:10" ht="30" customHeight="1">
      <c r="A385" s="100"/>
      <c r="B385" s="103"/>
      <c r="C385" s="104"/>
      <c r="D385" s="100"/>
      <c r="E385" s="100"/>
      <c r="F385" s="100"/>
      <c r="G385" s="105" t="str">
        <f>IF(A385="","",IF(COUNTIFS('[780]8'!$A$3:$A$202,A385,'[780]8'!$L$3:$L$202,"Đã kiểm chứng",'[780]8'!$M$3:$M$202,"ĐẠT")&lt;&gt;1,"",IFERROR(INDEX('[780]8'!$J$3:$J$202,MATCH(A385,'[780]8'!$A$3:$A$202,0)),"")))</f>
        <v/>
      </c>
      <c r="H385" s="105" t="str">
        <f t="shared" si="5"/>
        <v/>
      </c>
      <c r="I385" s="102" t="str">
        <f>IF(A385="","",IF(OR(NOT(ISNUMBER(B385)),B385&lt;2027,B385&gt;2031,B385&lt;&gt;INT(B385)),"NĂM KHÔNG HỢP LỆ",IF(COUNTIFS($A$3:$A$1002,A385,$B$3:$B$1002,B385)&gt;1,"TRÙNG MÃ VTVL – NĂM",IF(G385="","C385 CHƯA ĐƯỢC XÁC NHẬN",IF(NOT(ISNUMBER(C385)),"THIẾU BIẾN ĐỘNG (NHẬP 0 NẾU KHÔNG ĐỔI)",IF(G385+C385&lt;0,"NHU CẦU ÂM",IF(OR(D385="",E385=""),"THIẾU GIẢI TRÌNH/NGUỒN",IF(F385&lt;&gt;"Đã kiểm chứng","CHƯA KIỂM CHỨNG DỰ BÁO","ĐẠT"))))))))</f>
        <v/>
      </c>
      <c r="J385" s="100"/>
    </row>
    <row r="386" spans="1:10" ht="30" customHeight="1">
      <c r="A386" s="100"/>
      <c r="B386" s="103"/>
      <c r="C386" s="104"/>
      <c r="D386" s="100"/>
      <c r="E386" s="100"/>
      <c r="F386" s="100"/>
      <c r="G386" s="105" t="str">
        <f>IF(A386="","",IF(COUNTIFS('[781]8'!$A$3:$A$202,A386,'[781]8'!$L$3:$L$202,"Đã kiểm chứng",'[781]8'!$M$3:$M$202,"ĐẠT")&lt;&gt;1,"",IFERROR(INDEX('[781]8'!$J$3:$J$202,MATCH(A386,'[781]8'!$A$3:$A$202,0)),"")))</f>
        <v/>
      </c>
      <c r="H386" s="105" t="str">
        <f t="shared" si="5"/>
        <v/>
      </c>
      <c r="I386" s="102" t="str">
        <f>IF(A386="","",IF(OR(NOT(ISNUMBER(B386)),B386&lt;2027,B386&gt;2031,B386&lt;&gt;INT(B386)),"NĂM KHÔNG HỢP LỆ",IF(COUNTIFS($A$3:$A$1002,A386,$B$3:$B$1002,B386)&gt;1,"TRÙNG MÃ VTVL – NĂM",IF(G386="","C386 CHƯA ĐƯỢC XÁC NHẬN",IF(NOT(ISNUMBER(C386)),"THIẾU BIẾN ĐỘNG (NHẬP 0 NẾU KHÔNG ĐỔI)",IF(G386+C386&lt;0,"NHU CẦU ÂM",IF(OR(D386="",E386=""),"THIẾU GIẢI TRÌNH/NGUỒN",IF(F386&lt;&gt;"Đã kiểm chứng","CHƯA KIỂM CHỨNG DỰ BÁO","ĐẠT"))))))))</f>
        <v/>
      </c>
      <c r="J386" s="100"/>
    </row>
    <row r="387" spans="1:10" ht="30" customHeight="1">
      <c r="A387" s="100"/>
      <c r="B387" s="103"/>
      <c r="C387" s="104"/>
      <c r="D387" s="100"/>
      <c r="E387" s="100"/>
      <c r="F387" s="100"/>
      <c r="G387" s="105" t="str">
        <f>IF(A387="","",IF(COUNTIFS('[782]8'!$A$3:$A$202,A387,'[782]8'!$L$3:$L$202,"Đã kiểm chứng",'[782]8'!$M$3:$M$202,"ĐẠT")&lt;&gt;1,"",IFERROR(INDEX('[782]8'!$J$3:$J$202,MATCH(A387,'[782]8'!$A$3:$A$202,0)),"")))</f>
        <v/>
      </c>
      <c r="H387" s="105" t="str">
        <f t="shared" ref="H387:H450" si="6">IF(I387="ĐẠT",G387+C387,"")</f>
        <v/>
      </c>
      <c r="I387" s="102" t="str">
        <f>IF(A387="","",IF(OR(NOT(ISNUMBER(B387)),B387&lt;2027,B387&gt;2031,B387&lt;&gt;INT(B387)),"NĂM KHÔNG HỢP LỆ",IF(COUNTIFS($A$3:$A$1002,A387,$B$3:$B$1002,B387)&gt;1,"TRÙNG MÃ VTVL – NĂM",IF(G387="","C387 CHƯA ĐƯỢC XÁC NHẬN",IF(NOT(ISNUMBER(C387)),"THIẾU BIẾN ĐỘNG (NHẬP 0 NẾU KHÔNG ĐỔI)",IF(G387+C387&lt;0,"NHU CẦU ÂM",IF(OR(D387="",E387=""),"THIẾU GIẢI TRÌNH/NGUỒN",IF(F387&lt;&gt;"Đã kiểm chứng","CHƯA KIỂM CHỨNG DỰ BÁO","ĐẠT"))))))))</f>
        <v/>
      </c>
      <c r="J387" s="100"/>
    </row>
    <row r="388" spans="1:10" ht="30" customHeight="1">
      <c r="A388" s="100"/>
      <c r="B388" s="103"/>
      <c r="C388" s="104"/>
      <c r="D388" s="100"/>
      <c r="E388" s="100"/>
      <c r="F388" s="100"/>
      <c r="G388" s="105" t="str">
        <f>IF(A388="","",IF(COUNTIFS('[783]8'!$A$3:$A$202,A388,'[783]8'!$L$3:$L$202,"Đã kiểm chứng",'[783]8'!$M$3:$M$202,"ĐẠT")&lt;&gt;1,"",IFERROR(INDEX('[783]8'!$J$3:$J$202,MATCH(A388,'[783]8'!$A$3:$A$202,0)),"")))</f>
        <v/>
      </c>
      <c r="H388" s="105" t="str">
        <f t="shared" si="6"/>
        <v/>
      </c>
      <c r="I388" s="102" t="str">
        <f>IF(A388="","",IF(OR(NOT(ISNUMBER(B388)),B388&lt;2027,B388&gt;2031,B388&lt;&gt;INT(B388)),"NĂM KHÔNG HỢP LỆ",IF(COUNTIFS($A$3:$A$1002,A388,$B$3:$B$1002,B388)&gt;1,"TRÙNG MÃ VTVL – NĂM",IF(G388="","C388 CHƯA ĐƯỢC XÁC NHẬN",IF(NOT(ISNUMBER(C388)),"THIẾU BIẾN ĐỘNG (NHẬP 0 NẾU KHÔNG ĐỔI)",IF(G388+C388&lt;0,"NHU CẦU ÂM",IF(OR(D388="",E388=""),"THIẾU GIẢI TRÌNH/NGUỒN",IF(F388&lt;&gt;"Đã kiểm chứng","CHƯA KIỂM CHỨNG DỰ BÁO","ĐẠT"))))))))</f>
        <v/>
      </c>
      <c r="J388" s="100"/>
    </row>
    <row r="389" spans="1:10" ht="30" customHeight="1">
      <c r="A389" s="100"/>
      <c r="B389" s="103"/>
      <c r="C389" s="104"/>
      <c r="D389" s="100"/>
      <c r="E389" s="100"/>
      <c r="F389" s="100"/>
      <c r="G389" s="105" t="str">
        <f>IF(A389="","",IF(COUNTIFS('[784]8'!$A$3:$A$202,A389,'[784]8'!$L$3:$L$202,"Đã kiểm chứng",'[784]8'!$M$3:$M$202,"ĐẠT")&lt;&gt;1,"",IFERROR(INDEX('[784]8'!$J$3:$J$202,MATCH(A389,'[784]8'!$A$3:$A$202,0)),"")))</f>
        <v/>
      </c>
      <c r="H389" s="105" t="str">
        <f t="shared" si="6"/>
        <v/>
      </c>
      <c r="I389" s="102" t="str">
        <f>IF(A389="","",IF(OR(NOT(ISNUMBER(B389)),B389&lt;2027,B389&gt;2031,B389&lt;&gt;INT(B389)),"NĂM KHÔNG HỢP LỆ",IF(COUNTIFS($A$3:$A$1002,A389,$B$3:$B$1002,B389)&gt;1,"TRÙNG MÃ VTVL – NĂM",IF(G389="","C389 CHƯA ĐƯỢC XÁC NHẬN",IF(NOT(ISNUMBER(C389)),"THIẾU BIẾN ĐỘNG (NHẬP 0 NẾU KHÔNG ĐỔI)",IF(G389+C389&lt;0,"NHU CẦU ÂM",IF(OR(D389="",E389=""),"THIẾU GIẢI TRÌNH/NGUỒN",IF(F389&lt;&gt;"Đã kiểm chứng","CHƯA KIỂM CHỨNG DỰ BÁO","ĐẠT"))))))))</f>
        <v/>
      </c>
      <c r="J389" s="100"/>
    </row>
    <row r="390" spans="1:10" ht="30" customHeight="1">
      <c r="A390" s="100"/>
      <c r="B390" s="103"/>
      <c r="C390" s="104"/>
      <c r="D390" s="100"/>
      <c r="E390" s="100"/>
      <c r="F390" s="100"/>
      <c r="G390" s="105" t="str">
        <f>IF(A390="","",IF(COUNTIFS('[785]8'!$A$3:$A$202,A390,'[785]8'!$L$3:$L$202,"Đã kiểm chứng",'[785]8'!$M$3:$M$202,"ĐẠT")&lt;&gt;1,"",IFERROR(INDEX('[785]8'!$J$3:$J$202,MATCH(A390,'[785]8'!$A$3:$A$202,0)),"")))</f>
        <v/>
      </c>
      <c r="H390" s="105" t="str">
        <f t="shared" si="6"/>
        <v/>
      </c>
      <c r="I390" s="102" t="str">
        <f>IF(A390="","",IF(OR(NOT(ISNUMBER(B390)),B390&lt;2027,B390&gt;2031,B390&lt;&gt;INT(B390)),"NĂM KHÔNG HỢP LỆ",IF(COUNTIFS($A$3:$A$1002,A390,$B$3:$B$1002,B390)&gt;1,"TRÙNG MÃ VTVL – NĂM",IF(G390="","C390 CHƯA ĐƯỢC XÁC NHẬN",IF(NOT(ISNUMBER(C390)),"THIẾU BIẾN ĐỘNG (NHẬP 0 NẾU KHÔNG ĐỔI)",IF(G390+C390&lt;0,"NHU CẦU ÂM",IF(OR(D390="",E390=""),"THIẾU GIẢI TRÌNH/NGUỒN",IF(F390&lt;&gt;"Đã kiểm chứng","CHƯA KIỂM CHỨNG DỰ BÁO","ĐẠT"))))))))</f>
        <v/>
      </c>
      <c r="J390" s="100"/>
    </row>
    <row r="391" spans="1:10" ht="30" customHeight="1">
      <c r="A391" s="100"/>
      <c r="B391" s="103"/>
      <c r="C391" s="104"/>
      <c r="D391" s="100"/>
      <c r="E391" s="100"/>
      <c r="F391" s="100"/>
      <c r="G391" s="105" t="str">
        <f>IF(A391="","",IF(COUNTIFS('[786]8'!$A$3:$A$202,A391,'[786]8'!$L$3:$L$202,"Đã kiểm chứng",'[786]8'!$M$3:$M$202,"ĐẠT")&lt;&gt;1,"",IFERROR(INDEX('[786]8'!$J$3:$J$202,MATCH(A391,'[786]8'!$A$3:$A$202,0)),"")))</f>
        <v/>
      </c>
      <c r="H391" s="105" t="str">
        <f t="shared" si="6"/>
        <v/>
      </c>
      <c r="I391" s="102" t="str">
        <f>IF(A391="","",IF(OR(NOT(ISNUMBER(B391)),B391&lt;2027,B391&gt;2031,B391&lt;&gt;INT(B391)),"NĂM KHÔNG HỢP LỆ",IF(COUNTIFS($A$3:$A$1002,A391,$B$3:$B$1002,B391)&gt;1,"TRÙNG MÃ VTVL – NĂM",IF(G391="","C391 CHƯA ĐƯỢC XÁC NHẬN",IF(NOT(ISNUMBER(C391)),"THIẾU BIẾN ĐỘNG (NHẬP 0 NẾU KHÔNG ĐỔI)",IF(G391+C391&lt;0,"NHU CẦU ÂM",IF(OR(D391="",E391=""),"THIẾU GIẢI TRÌNH/NGUỒN",IF(F391&lt;&gt;"Đã kiểm chứng","CHƯA KIỂM CHỨNG DỰ BÁO","ĐẠT"))))))))</f>
        <v/>
      </c>
      <c r="J391" s="100"/>
    </row>
    <row r="392" spans="1:10" ht="30" customHeight="1">
      <c r="A392" s="100"/>
      <c r="B392" s="103"/>
      <c r="C392" s="104"/>
      <c r="D392" s="100"/>
      <c r="E392" s="100"/>
      <c r="F392" s="100"/>
      <c r="G392" s="105" t="str">
        <f>IF(A392="","",IF(COUNTIFS('[787]8'!$A$3:$A$202,A392,'[787]8'!$L$3:$L$202,"Đã kiểm chứng",'[787]8'!$M$3:$M$202,"ĐẠT")&lt;&gt;1,"",IFERROR(INDEX('[787]8'!$J$3:$J$202,MATCH(A392,'[787]8'!$A$3:$A$202,0)),"")))</f>
        <v/>
      </c>
      <c r="H392" s="105" t="str">
        <f t="shared" si="6"/>
        <v/>
      </c>
      <c r="I392" s="102" t="str">
        <f>IF(A392="","",IF(OR(NOT(ISNUMBER(B392)),B392&lt;2027,B392&gt;2031,B392&lt;&gt;INT(B392)),"NĂM KHÔNG HỢP LỆ",IF(COUNTIFS($A$3:$A$1002,A392,$B$3:$B$1002,B392)&gt;1,"TRÙNG MÃ VTVL – NĂM",IF(G392="","C392 CHƯA ĐƯỢC XÁC NHẬN",IF(NOT(ISNUMBER(C392)),"THIẾU BIẾN ĐỘNG (NHẬP 0 NẾU KHÔNG ĐỔI)",IF(G392+C392&lt;0,"NHU CẦU ÂM",IF(OR(D392="",E392=""),"THIẾU GIẢI TRÌNH/NGUỒN",IF(F392&lt;&gt;"Đã kiểm chứng","CHƯA KIỂM CHỨNG DỰ BÁO","ĐẠT"))))))))</f>
        <v/>
      </c>
      <c r="J392" s="100"/>
    </row>
    <row r="393" spans="1:10" ht="30" customHeight="1">
      <c r="A393" s="100"/>
      <c r="B393" s="103"/>
      <c r="C393" s="104"/>
      <c r="D393" s="100"/>
      <c r="E393" s="100"/>
      <c r="F393" s="100"/>
      <c r="G393" s="105" t="str">
        <f>IF(A393="","",IF(COUNTIFS('[788]8'!$A$3:$A$202,A393,'[788]8'!$L$3:$L$202,"Đã kiểm chứng",'[788]8'!$M$3:$M$202,"ĐẠT")&lt;&gt;1,"",IFERROR(INDEX('[788]8'!$J$3:$J$202,MATCH(A393,'[788]8'!$A$3:$A$202,0)),"")))</f>
        <v/>
      </c>
      <c r="H393" s="105" t="str">
        <f t="shared" si="6"/>
        <v/>
      </c>
      <c r="I393" s="102" t="str">
        <f>IF(A393="","",IF(OR(NOT(ISNUMBER(B393)),B393&lt;2027,B393&gt;2031,B393&lt;&gt;INT(B393)),"NĂM KHÔNG HỢP LỆ",IF(COUNTIFS($A$3:$A$1002,A393,$B$3:$B$1002,B393)&gt;1,"TRÙNG MÃ VTVL – NĂM",IF(G393="","C393 CHƯA ĐƯỢC XÁC NHẬN",IF(NOT(ISNUMBER(C393)),"THIẾU BIẾN ĐỘNG (NHẬP 0 NẾU KHÔNG ĐỔI)",IF(G393+C393&lt;0,"NHU CẦU ÂM",IF(OR(D393="",E393=""),"THIẾU GIẢI TRÌNH/NGUỒN",IF(F393&lt;&gt;"Đã kiểm chứng","CHƯA KIỂM CHỨNG DỰ BÁO","ĐẠT"))))))))</f>
        <v/>
      </c>
      <c r="J393" s="100"/>
    </row>
    <row r="394" spans="1:10" ht="30" customHeight="1">
      <c r="A394" s="100"/>
      <c r="B394" s="103"/>
      <c r="C394" s="104"/>
      <c r="D394" s="100"/>
      <c r="E394" s="100"/>
      <c r="F394" s="100"/>
      <c r="G394" s="105" t="str">
        <f>IF(A394="","",IF(COUNTIFS('[789]8'!$A$3:$A$202,A394,'[789]8'!$L$3:$L$202,"Đã kiểm chứng",'[789]8'!$M$3:$M$202,"ĐẠT")&lt;&gt;1,"",IFERROR(INDEX('[789]8'!$J$3:$J$202,MATCH(A394,'[789]8'!$A$3:$A$202,0)),"")))</f>
        <v/>
      </c>
      <c r="H394" s="105" t="str">
        <f t="shared" si="6"/>
        <v/>
      </c>
      <c r="I394" s="102" t="str">
        <f>IF(A394="","",IF(OR(NOT(ISNUMBER(B394)),B394&lt;2027,B394&gt;2031,B394&lt;&gt;INT(B394)),"NĂM KHÔNG HỢP LỆ",IF(COUNTIFS($A$3:$A$1002,A394,$B$3:$B$1002,B394)&gt;1,"TRÙNG MÃ VTVL – NĂM",IF(G394="","C394 CHƯA ĐƯỢC XÁC NHẬN",IF(NOT(ISNUMBER(C394)),"THIẾU BIẾN ĐỘNG (NHẬP 0 NẾU KHÔNG ĐỔI)",IF(G394+C394&lt;0,"NHU CẦU ÂM",IF(OR(D394="",E394=""),"THIẾU GIẢI TRÌNH/NGUỒN",IF(F394&lt;&gt;"Đã kiểm chứng","CHƯA KIỂM CHỨNG DỰ BÁO","ĐẠT"))))))))</f>
        <v/>
      </c>
      <c r="J394" s="100"/>
    </row>
    <row r="395" spans="1:10" ht="30" customHeight="1">
      <c r="A395" s="100"/>
      <c r="B395" s="103"/>
      <c r="C395" s="104"/>
      <c r="D395" s="100"/>
      <c r="E395" s="100"/>
      <c r="F395" s="100"/>
      <c r="G395" s="105" t="str">
        <f>IF(A395="","",IF(COUNTIFS('[790]8'!$A$3:$A$202,A395,'[790]8'!$L$3:$L$202,"Đã kiểm chứng",'[790]8'!$M$3:$M$202,"ĐẠT")&lt;&gt;1,"",IFERROR(INDEX('[790]8'!$J$3:$J$202,MATCH(A395,'[790]8'!$A$3:$A$202,0)),"")))</f>
        <v/>
      </c>
      <c r="H395" s="105" t="str">
        <f t="shared" si="6"/>
        <v/>
      </c>
      <c r="I395" s="102" t="str">
        <f>IF(A395="","",IF(OR(NOT(ISNUMBER(B395)),B395&lt;2027,B395&gt;2031,B395&lt;&gt;INT(B395)),"NĂM KHÔNG HỢP LỆ",IF(COUNTIFS($A$3:$A$1002,A395,$B$3:$B$1002,B395)&gt;1,"TRÙNG MÃ VTVL – NĂM",IF(G395="","C395 CHƯA ĐƯỢC XÁC NHẬN",IF(NOT(ISNUMBER(C395)),"THIẾU BIẾN ĐỘNG (NHẬP 0 NẾU KHÔNG ĐỔI)",IF(G395+C395&lt;0,"NHU CẦU ÂM",IF(OR(D395="",E395=""),"THIẾU GIẢI TRÌNH/NGUỒN",IF(F395&lt;&gt;"Đã kiểm chứng","CHƯA KIỂM CHỨNG DỰ BÁO","ĐẠT"))))))))</f>
        <v/>
      </c>
      <c r="J395" s="100"/>
    </row>
    <row r="396" spans="1:10" ht="30" customHeight="1">
      <c r="A396" s="100"/>
      <c r="B396" s="103"/>
      <c r="C396" s="104"/>
      <c r="D396" s="100"/>
      <c r="E396" s="100"/>
      <c r="F396" s="100"/>
      <c r="G396" s="105" t="str">
        <f>IF(A396="","",IF(COUNTIFS('[791]8'!$A$3:$A$202,A396,'[791]8'!$L$3:$L$202,"Đã kiểm chứng",'[791]8'!$M$3:$M$202,"ĐẠT")&lt;&gt;1,"",IFERROR(INDEX('[791]8'!$J$3:$J$202,MATCH(A396,'[791]8'!$A$3:$A$202,0)),"")))</f>
        <v/>
      </c>
      <c r="H396" s="105" t="str">
        <f t="shared" si="6"/>
        <v/>
      </c>
      <c r="I396" s="102" t="str">
        <f>IF(A396="","",IF(OR(NOT(ISNUMBER(B396)),B396&lt;2027,B396&gt;2031,B396&lt;&gt;INT(B396)),"NĂM KHÔNG HỢP LỆ",IF(COUNTIFS($A$3:$A$1002,A396,$B$3:$B$1002,B396)&gt;1,"TRÙNG MÃ VTVL – NĂM",IF(G396="","C396 CHƯA ĐƯỢC XÁC NHẬN",IF(NOT(ISNUMBER(C396)),"THIẾU BIẾN ĐỘNG (NHẬP 0 NẾU KHÔNG ĐỔI)",IF(G396+C396&lt;0,"NHU CẦU ÂM",IF(OR(D396="",E396=""),"THIẾU GIẢI TRÌNH/NGUỒN",IF(F396&lt;&gt;"Đã kiểm chứng","CHƯA KIỂM CHỨNG DỰ BÁO","ĐẠT"))))))))</f>
        <v/>
      </c>
      <c r="J396" s="100"/>
    </row>
    <row r="397" spans="1:10" ht="30" customHeight="1">
      <c r="A397" s="100"/>
      <c r="B397" s="103"/>
      <c r="C397" s="104"/>
      <c r="D397" s="100"/>
      <c r="E397" s="100"/>
      <c r="F397" s="100"/>
      <c r="G397" s="105" t="str">
        <f>IF(A397="","",IF(COUNTIFS('[792]8'!$A$3:$A$202,A397,'[792]8'!$L$3:$L$202,"Đã kiểm chứng",'[792]8'!$M$3:$M$202,"ĐẠT")&lt;&gt;1,"",IFERROR(INDEX('[792]8'!$J$3:$J$202,MATCH(A397,'[792]8'!$A$3:$A$202,0)),"")))</f>
        <v/>
      </c>
      <c r="H397" s="105" t="str">
        <f t="shared" si="6"/>
        <v/>
      </c>
      <c r="I397" s="102" t="str">
        <f>IF(A397="","",IF(OR(NOT(ISNUMBER(B397)),B397&lt;2027,B397&gt;2031,B397&lt;&gt;INT(B397)),"NĂM KHÔNG HỢP LỆ",IF(COUNTIFS($A$3:$A$1002,A397,$B$3:$B$1002,B397)&gt;1,"TRÙNG MÃ VTVL – NĂM",IF(G397="","C397 CHƯA ĐƯỢC XÁC NHẬN",IF(NOT(ISNUMBER(C397)),"THIẾU BIẾN ĐỘNG (NHẬP 0 NẾU KHÔNG ĐỔI)",IF(G397+C397&lt;0,"NHU CẦU ÂM",IF(OR(D397="",E397=""),"THIẾU GIẢI TRÌNH/NGUỒN",IF(F397&lt;&gt;"Đã kiểm chứng","CHƯA KIỂM CHỨNG DỰ BÁO","ĐẠT"))))))))</f>
        <v/>
      </c>
      <c r="J397" s="100"/>
    </row>
    <row r="398" spans="1:10" ht="30" customHeight="1">
      <c r="A398" s="100"/>
      <c r="B398" s="103"/>
      <c r="C398" s="104"/>
      <c r="D398" s="100"/>
      <c r="E398" s="100"/>
      <c r="F398" s="100"/>
      <c r="G398" s="105" t="str">
        <f>IF(A398="","",IF(COUNTIFS('[793]8'!$A$3:$A$202,A398,'[793]8'!$L$3:$L$202,"Đã kiểm chứng",'[793]8'!$M$3:$M$202,"ĐẠT")&lt;&gt;1,"",IFERROR(INDEX('[793]8'!$J$3:$J$202,MATCH(A398,'[793]8'!$A$3:$A$202,0)),"")))</f>
        <v/>
      </c>
      <c r="H398" s="105" t="str">
        <f t="shared" si="6"/>
        <v/>
      </c>
      <c r="I398" s="102" t="str">
        <f>IF(A398="","",IF(OR(NOT(ISNUMBER(B398)),B398&lt;2027,B398&gt;2031,B398&lt;&gt;INT(B398)),"NĂM KHÔNG HỢP LỆ",IF(COUNTIFS($A$3:$A$1002,A398,$B$3:$B$1002,B398)&gt;1,"TRÙNG MÃ VTVL – NĂM",IF(G398="","C398 CHƯA ĐƯỢC XÁC NHẬN",IF(NOT(ISNUMBER(C398)),"THIẾU BIẾN ĐỘNG (NHẬP 0 NẾU KHÔNG ĐỔI)",IF(G398+C398&lt;0,"NHU CẦU ÂM",IF(OR(D398="",E398=""),"THIẾU GIẢI TRÌNH/NGUỒN",IF(F398&lt;&gt;"Đã kiểm chứng","CHƯA KIỂM CHỨNG DỰ BÁO","ĐẠT"))))))))</f>
        <v/>
      </c>
      <c r="J398" s="100"/>
    </row>
    <row r="399" spans="1:10" ht="30" customHeight="1">
      <c r="A399" s="100"/>
      <c r="B399" s="103"/>
      <c r="C399" s="104"/>
      <c r="D399" s="100"/>
      <c r="E399" s="100"/>
      <c r="F399" s="100"/>
      <c r="G399" s="105" t="str">
        <f>IF(A399="","",IF(COUNTIFS('[794]8'!$A$3:$A$202,A399,'[794]8'!$L$3:$L$202,"Đã kiểm chứng",'[794]8'!$M$3:$M$202,"ĐẠT")&lt;&gt;1,"",IFERROR(INDEX('[794]8'!$J$3:$J$202,MATCH(A399,'[794]8'!$A$3:$A$202,0)),"")))</f>
        <v/>
      </c>
      <c r="H399" s="105" t="str">
        <f t="shared" si="6"/>
        <v/>
      </c>
      <c r="I399" s="102" t="str">
        <f>IF(A399="","",IF(OR(NOT(ISNUMBER(B399)),B399&lt;2027,B399&gt;2031,B399&lt;&gt;INT(B399)),"NĂM KHÔNG HỢP LỆ",IF(COUNTIFS($A$3:$A$1002,A399,$B$3:$B$1002,B399)&gt;1,"TRÙNG MÃ VTVL – NĂM",IF(G399="","C399 CHƯA ĐƯỢC XÁC NHẬN",IF(NOT(ISNUMBER(C399)),"THIẾU BIẾN ĐỘNG (NHẬP 0 NẾU KHÔNG ĐỔI)",IF(G399+C399&lt;0,"NHU CẦU ÂM",IF(OR(D399="",E399=""),"THIẾU GIẢI TRÌNH/NGUỒN",IF(F399&lt;&gt;"Đã kiểm chứng","CHƯA KIỂM CHỨNG DỰ BÁO","ĐẠT"))))))))</f>
        <v/>
      </c>
      <c r="J399" s="100"/>
    </row>
    <row r="400" spans="1:10" ht="30" customHeight="1">
      <c r="A400" s="100"/>
      <c r="B400" s="103"/>
      <c r="C400" s="104"/>
      <c r="D400" s="100"/>
      <c r="E400" s="100"/>
      <c r="F400" s="100"/>
      <c r="G400" s="105" t="str">
        <f>IF(A400="","",IF(COUNTIFS('[795]8'!$A$3:$A$202,A400,'[795]8'!$L$3:$L$202,"Đã kiểm chứng",'[795]8'!$M$3:$M$202,"ĐẠT")&lt;&gt;1,"",IFERROR(INDEX('[795]8'!$J$3:$J$202,MATCH(A400,'[795]8'!$A$3:$A$202,0)),"")))</f>
        <v/>
      </c>
      <c r="H400" s="105" t="str">
        <f t="shared" si="6"/>
        <v/>
      </c>
      <c r="I400" s="102" t="str">
        <f>IF(A400="","",IF(OR(NOT(ISNUMBER(B400)),B400&lt;2027,B400&gt;2031,B400&lt;&gt;INT(B400)),"NĂM KHÔNG HỢP LỆ",IF(COUNTIFS($A$3:$A$1002,A400,$B$3:$B$1002,B400)&gt;1,"TRÙNG MÃ VTVL – NĂM",IF(G400="","C400 CHƯA ĐƯỢC XÁC NHẬN",IF(NOT(ISNUMBER(C400)),"THIẾU BIẾN ĐỘNG (NHẬP 0 NẾU KHÔNG ĐỔI)",IF(G400+C400&lt;0,"NHU CẦU ÂM",IF(OR(D400="",E400=""),"THIẾU GIẢI TRÌNH/NGUỒN",IF(F400&lt;&gt;"Đã kiểm chứng","CHƯA KIỂM CHỨNG DỰ BÁO","ĐẠT"))))))))</f>
        <v/>
      </c>
      <c r="J400" s="100"/>
    </row>
    <row r="401" spans="1:10" ht="30" customHeight="1">
      <c r="A401" s="100"/>
      <c r="B401" s="103"/>
      <c r="C401" s="104"/>
      <c r="D401" s="100"/>
      <c r="E401" s="100"/>
      <c r="F401" s="100"/>
      <c r="G401" s="105" t="str">
        <f>IF(A401="","",IF(COUNTIFS('[796]8'!$A$3:$A$202,A401,'[796]8'!$L$3:$L$202,"Đã kiểm chứng",'[796]8'!$M$3:$M$202,"ĐẠT")&lt;&gt;1,"",IFERROR(INDEX('[796]8'!$J$3:$J$202,MATCH(A401,'[796]8'!$A$3:$A$202,0)),"")))</f>
        <v/>
      </c>
      <c r="H401" s="105" t="str">
        <f t="shared" si="6"/>
        <v/>
      </c>
      <c r="I401" s="102" t="str">
        <f>IF(A401="","",IF(OR(NOT(ISNUMBER(B401)),B401&lt;2027,B401&gt;2031,B401&lt;&gt;INT(B401)),"NĂM KHÔNG HỢP LỆ",IF(COUNTIFS($A$3:$A$1002,A401,$B$3:$B$1002,B401)&gt;1,"TRÙNG MÃ VTVL – NĂM",IF(G401="","C401 CHƯA ĐƯỢC XÁC NHẬN",IF(NOT(ISNUMBER(C401)),"THIẾU BIẾN ĐỘNG (NHẬP 0 NẾU KHÔNG ĐỔI)",IF(G401+C401&lt;0,"NHU CẦU ÂM",IF(OR(D401="",E401=""),"THIẾU GIẢI TRÌNH/NGUỒN",IF(F401&lt;&gt;"Đã kiểm chứng","CHƯA KIỂM CHỨNG DỰ BÁO","ĐẠT"))))))))</f>
        <v/>
      </c>
      <c r="J401" s="100"/>
    </row>
    <row r="402" spans="1:10" ht="30" customHeight="1">
      <c r="A402" s="100"/>
      <c r="B402" s="103"/>
      <c r="C402" s="104"/>
      <c r="D402" s="100"/>
      <c r="E402" s="100"/>
      <c r="F402" s="100"/>
      <c r="G402" s="105" t="str">
        <f>IF(A402="","",IF(COUNTIFS('[797]8'!$A$3:$A$202,A402,'[797]8'!$L$3:$L$202,"Đã kiểm chứng",'[797]8'!$M$3:$M$202,"ĐẠT")&lt;&gt;1,"",IFERROR(INDEX('[797]8'!$J$3:$J$202,MATCH(A402,'[797]8'!$A$3:$A$202,0)),"")))</f>
        <v/>
      </c>
      <c r="H402" s="105" t="str">
        <f t="shared" si="6"/>
        <v/>
      </c>
      <c r="I402" s="102" t="str">
        <f>IF(A402="","",IF(OR(NOT(ISNUMBER(B402)),B402&lt;2027,B402&gt;2031,B402&lt;&gt;INT(B402)),"NĂM KHÔNG HỢP LỆ",IF(COUNTIFS($A$3:$A$1002,A402,$B$3:$B$1002,B402)&gt;1,"TRÙNG MÃ VTVL – NĂM",IF(G402="","C402 CHƯA ĐƯỢC XÁC NHẬN",IF(NOT(ISNUMBER(C402)),"THIẾU BIẾN ĐỘNG (NHẬP 0 NẾU KHÔNG ĐỔI)",IF(G402+C402&lt;0,"NHU CẦU ÂM",IF(OR(D402="",E402=""),"THIẾU GIẢI TRÌNH/NGUỒN",IF(F402&lt;&gt;"Đã kiểm chứng","CHƯA KIỂM CHỨNG DỰ BÁO","ĐẠT"))))))))</f>
        <v/>
      </c>
      <c r="J402" s="100"/>
    </row>
    <row r="403" spans="1:10" ht="30" customHeight="1">
      <c r="A403" s="100"/>
      <c r="B403" s="103"/>
      <c r="C403" s="104"/>
      <c r="D403" s="100"/>
      <c r="E403" s="100"/>
      <c r="F403" s="100"/>
      <c r="G403" s="105" t="str">
        <f>IF(A403="","",IF(COUNTIFS('[798]8'!$A$3:$A$202,A403,'[798]8'!$L$3:$L$202,"Đã kiểm chứng",'[798]8'!$M$3:$M$202,"ĐẠT")&lt;&gt;1,"",IFERROR(INDEX('[798]8'!$J$3:$J$202,MATCH(A403,'[798]8'!$A$3:$A$202,0)),"")))</f>
        <v/>
      </c>
      <c r="H403" s="105" t="str">
        <f t="shared" si="6"/>
        <v/>
      </c>
      <c r="I403" s="102" t="str">
        <f>IF(A403="","",IF(OR(NOT(ISNUMBER(B403)),B403&lt;2027,B403&gt;2031,B403&lt;&gt;INT(B403)),"NĂM KHÔNG HỢP LỆ",IF(COUNTIFS($A$3:$A$1002,A403,$B$3:$B$1002,B403)&gt;1,"TRÙNG MÃ VTVL – NĂM",IF(G403="","C403 CHƯA ĐƯỢC XÁC NHẬN",IF(NOT(ISNUMBER(C403)),"THIẾU BIẾN ĐỘNG (NHẬP 0 NẾU KHÔNG ĐỔI)",IF(G403+C403&lt;0,"NHU CẦU ÂM",IF(OR(D403="",E403=""),"THIẾU GIẢI TRÌNH/NGUỒN",IF(F403&lt;&gt;"Đã kiểm chứng","CHƯA KIỂM CHỨNG DỰ BÁO","ĐẠT"))))))))</f>
        <v/>
      </c>
      <c r="J403" s="100"/>
    </row>
    <row r="404" spans="1:10" ht="30" customHeight="1">
      <c r="A404" s="100"/>
      <c r="B404" s="103"/>
      <c r="C404" s="104"/>
      <c r="D404" s="100"/>
      <c r="E404" s="100"/>
      <c r="F404" s="100"/>
      <c r="G404" s="105" t="str">
        <f>IF(A404="","",IF(COUNTIFS('[799]8'!$A$3:$A$202,A404,'[799]8'!$L$3:$L$202,"Đã kiểm chứng",'[799]8'!$M$3:$M$202,"ĐẠT")&lt;&gt;1,"",IFERROR(INDEX('[799]8'!$J$3:$J$202,MATCH(A404,'[799]8'!$A$3:$A$202,0)),"")))</f>
        <v/>
      </c>
      <c r="H404" s="105" t="str">
        <f t="shared" si="6"/>
        <v/>
      </c>
      <c r="I404" s="102" t="str">
        <f>IF(A404="","",IF(OR(NOT(ISNUMBER(B404)),B404&lt;2027,B404&gt;2031,B404&lt;&gt;INT(B404)),"NĂM KHÔNG HỢP LỆ",IF(COUNTIFS($A$3:$A$1002,A404,$B$3:$B$1002,B404)&gt;1,"TRÙNG MÃ VTVL – NĂM",IF(G404="","C404 CHƯA ĐƯỢC XÁC NHẬN",IF(NOT(ISNUMBER(C404)),"THIẾU BIẾN ĐỘNG (NHẬP 0 NẾU KHÔNG ĐỔI)",IF(G404+C404&lt;0,"NHU CẦU ÂM",IF(OR(D404="",E404=""),"THIẾU GIẢI TRÌNH/NGUỒN",IF(F404&lt;&gt;"Đã kiểm chứng","CHƯA KIỂM CHỨNG DỰ BÁO","ĐẠT"))))))))</f>
        <v/>
      </c>
      <c r="J404" s="100"/>
    </row>
    <row r="405" spans="1:10" ht="30" customHeight="1">
      <c r="A405" s="100"/>
      <c r="B405" s="103"/>
      <c r="C405" s="104"/>
      <c r="D405" s="100"/>
      <c r="E405" s="100"/>
      <c r="F405" s="100"/>
      <c r="G405" s="105" t="str">
        <f>IF(A405="","",IF(COUNTIFS('[800]8'!$A$3:$A$202,A405,'[800]8'!$L$3:$L$202,"Đã kiểm chứng",'[800]8'!$M$3:$M$202,"ĐẠT")&lt;&gt;1,"",IFERROR(INDEX('[800]8'!$J$3:$J$202,MATCH(A405,'[800]8'!$A$3:$A$202,0)),"")))</f>
        <v/>
      </c>
      <c r="H405" s="105" t="str">
        <f t="shared" si="6"/>
        <v/>
      </c>
      <c r="I405" s="102" t="str">
        <f>IF(A405="","",IF(OR(NOT(ISNUMBER(B405)),B405&lt;2027,B405&gt;2031,B405&lt;&gt;INT(B405)),"NĂM KHÔNG HỢP LỆ",IF(COUNTIFS($A$3:$A$1002,A405,$B$3:$B$1002,B405)&gt;1,"TRÙNG MÃ VTVL – NĂM",IF(G405="","C405 CHƯA ĐƯỢC XÁC NHẬN",IF(NOT(ISNUMBER(C405)),"THIẾU BIẾN ĐỘNG (NHẬP 0 NẾU KHÔNG ĐỔI)",IF(G405+C405&lt;0,"NHU CẦU ÂM",IF(OR(D405="",E405=""),"THIẾU GIẢI TRÌNH/NGUỒN",IF(F405&lt;&gt;"Đã kiểm chứng","CHƯA KIỂM CHỨNG DỰ BÁO","ĐẠT"))))))))</f>
        <v/>
      </c>
      <c r="J405" s="100"/>
    </row>
    <row r="406" spans="1:10" ht="30" customHeight="1">
      <c r="A406" s="100"/>
      <c r="B406" s="103"/>
      <c r="C406" s="104"/>
      <c r="D406" s="100"/>
      <c r="E406" s="100"/>
      <c r="F406" s="100"/>
      <c r="G406" s="105" t="str">
        <f>IF(A406="","",IF(COUNTIFS('[801]8'!$A$3:$A$202,A406,'[801]8'!$L$3:$L$202,"Đã kiểm chứng",'[801]8'!$M$3:$M$202,"ĐẠT")&lt;&gt;1,"",IFERROR(INDEX('[801]8'!$J$3:$J$202,MATCH(A406,'[801]8'!$A$3:$A$202,0)),"")))</f>
        <v/>
      </c>
      <c r="H406" s="105" t="str">
        <f t="shared" si="6"/>
        <v/>
      </c>
      <c r="I406" s="102" t="str">
        <f>IF(A406="","",IF(OR(NOT(ISNUMBER(B406)),B406&lt;2027,B406&gt;2031,B406&lt;&gt;INT(B406)),"NĂM KHÔNG HỢP LỆ",IF(COUNTIFS($A$3:$A$1002,A406,$B$3:$B$1002,B406)&gt;1,"TRÙNG MÃ VTVL – NĂM",IF(G406="","C406 CHƯA ĐƯỢC XÁC NHẬN",IF(NOT(ISNUMBER(C406)),"THIẾU BIẾN ĐỘNG (NHẬP 0 NẾU KHÔNG ĐỔI)",IF(G406+C406&lt;0,"NHU CẦU ÂM",IF(OR(D406="",E406=""),"THIẾU GIẢI TRÌNH/NGUỒN",IF(F406&lt;&gt;"Đã kiểm chứng","CHƯA KIỂM CHỨNG DỰ BÁO","ĐẠT"))))))))</f>
        <v/>
      </c>
      <c r="J406" s="100"/>
    </row>
    <row r="407" spans="1:10" ht="30" customHeight="1">
      <c r="A407" s="100"/>
      <c r="B407" s="103"/>
      <c r="C407" s="104"/>
      <c r="D407" s="100"/>
      <c r="E407" s="100"/>
      <c r="F407" s="100"/>
      <c r="G407" s="105" t="str">
        <f>IF(A407="","",IF(COUNTIFS('[802]8'!$A$3:$A$202,A407,'[802]8'!$L$3:$L$202,"Đã kiểm chứng",'[802]8'!$M$3:$M$202,"ĐẠT")&lt;&gt;1,"",IFERROR(INDEX('[802]8'!$J$3:$J$202,MATCH(A407,'[802]8'!$A$3:$A$202,0)),"")))</f>
        <v/>
      </c>
      <c r="H407" s="105" t="str">
        <f t="shared" si="6"/>
        <v/>
      </c>
      <c r="I407" s="102" t="str">
        <f>IF(A407="","",IF(OR(NOT(ISNUMBER(B407)),B407&lt;2027,B407&gt;2031,B407&lt;&gt;INT(B407)),"NĂM KHÔNG HỢP LỆ",IF(COUNTIFS($A$3:$A$1002,A407,$B$3:$B$1002,B407)&gt;1,"TRÙNG MÃ VTVL – NĂM",IF(G407="","C407 CHƯA ĐƯỢC XÁC NHẬN",IF(NOT(ISNUMBER(C407)),"THIẾU BIẾN ĐỘNG (NHẬP 0 NẾU KHÔNG ĐỔI)",IF(G407+C407&lt;0,"NHU CẦU ÂM",IF(OR(D407="",E407=""),"THIẾU GIẢI TRÌNH/NGUỒN",IF(F407&lt;&gt;"Đã kiểm chứng","CHƯA KIỂM CHỨNG DỰ BÁO","ĐẠT"))))))))</f>
        <v/>
      </c>
      <c r="J407" s="100"/>
    </row>
    <row r="408" spans="1:10" ht="30" customHeight="1">
      <c r="A408" s="100"/>
      <c r="B408" s="103"/>
      <c r="C408" s="104"/>
      <c r="D408" s="100"/>
      <c r="E408" s="100"/>
      <c r="F408" s="100"/>
      <c r="G408" s="105" t="str">
        <f>IF(A408="","",IF(COUNTIFS('[803]8'!$A$3:$A$202,A408,'[803]8'!$L$3:$L$202,"Đã kiểm chứng",'[803]8'!$M$3:$M$202,"ĐẠT")&lt;&gt;1,"",IFERROR(INDEX('[803]8'!$J$3:$J$202,MATCH(A408,'[803]8'!$A$3:$A$202,0)),"")))</f>
        <v/>
      </c>
      <c r="H408" s="105" t="str">
        <f t="shared" si="6"/>
        <v/>
      </c>
      <c r="I408" s="102" t="str">
        <f>IF(A408="","",IF(OR(NOT(ISNUMBER(B408)),B408&lt;2027,B408&gt;2031,B408&lt;&gt;INT(B408)),"NĂM KHÔNG HỢP LỆ",IF(COUNTIFS($A$3:$A$1002,A408,$B$3:$B$1002,B408)&gt;1,"TRÙNG MÃ VTVL – NĂM",IF(G408="","C408 CHƯA ĐƯỢC XÁC NHẬN",IF(NOT(ISNUMBER(C408)),"THIẾU BIẾN ĐỘNG (NHẬP 0 NẾU KHÔNG ĐỔI)",IF(G408+C408&lt;0,"NHU CẦU ÂM",IF(OR(D408="",E408=""),"THIẾU GIẢI TRÌNH/NGUỒN",IF(F408&lt;&gt;"Đã kiểm chứng","CHƯA KIỂM CHỨNG DỰ BÁO","ĐẠT"))))))))</f>
        <v/>
      </c>
      <c r="J408" s="100"/>
    </row>
    <row r="409" spans="1:10" ht="30" customHeight="1">
      <c r="A409" s="100"/>
      <c r="B409" s="103"/>
      <c r="C409" s="104"/>
      <c r="D409" s="100"/>
      <c r="E409" s="100"/>
      <c r="F409" s="100"/>
      <c r="G409" s="105" t="str">
        <f>IF(A409="","",IF(COUNTIFS('[804]8'!$A$3:$A$202,A409,'[804]8'!$L$3:$L$202,"Đã kiểm chứng",'[804]8'!$M$3:$M$202,"ĐẠT")&lt;&gt;1,"",IFERROR(INDEX('[804]8'!$J$3:$J$202,MATCH(A409,'[804]8'!$A$3:$A$202,0)),"")))</f>
        <v/>
      </c>
      <c r="H409" s="105" t="str">
        <f t="shared" si="6"/>
        <v/>
      </c>
      <c r="I409" s="102" t="str">
        <f>IF(A409="","",IF(OR(NOT(ISNUMBER(B409)),B409&lt;2027,B409&gt;2031,B409&lt;&gt;INT(B409)),"NĂM KHÔNG HỢP LỆ",IF(COUNTIFS($A$3:$A$1002,A409,$B$3:$B$1002,B409)&gt;1,"TRÙNG MÃ VTVL – NĂM",IF(G409="","C409 CHƯA ĐƯỢC XÁC NHẬN",IF(NOT(ISNUMBER(C409)),"THIẾU BIẾN ĐỘNG (NHẬP 0 NẾU KHÔNG ĐỔI)",IF(G409+C409&lt;0,"NHU CẦU ÂM",IF(OR(D409="",E409=""),"THIẾU GIẢI TRÌNH/NGUỒN",IF(F409&lt;&gt;"Đã kiểm chứng","CHƯA KIỂM CHỨNG DỰ BÁO","ĐẠT"))))))))</f>
        <v/>
      </c>
      <c r="J409" s="100"/>
    </row>
    <row r="410" spans="1:10" ht="30" customHeight="1">
      <c r="A410" s="100"/>
      <c r="B410" s="103"/>
      <c r="C410" s="104"/>
      <c r="D410" s="100"/>
      <c r="E410" s="100"/>
      <c r="F410" s="100"/>
      <c r="G410" s="105" t="str">
        <f>IF(A410="","",IF(COUNTIFS('[805]8'!$A$3:$A$202,A410,'[805]8'!$L$3:$L$202,"Đã kiểm chứng",'[805]8'!$M$3:$M$202,"ĐẠT")&lt;&gt;1,"",IFERROR(INDEX('[805]8'!$J$3:$J$202,MATCH(A410,'[805]8'!$A$3:$A$202,0)),"")))</f>
        <v/>
      </c>
      <c r="H410" s="105" t="str">
        <f t="shared" si="6"/>
        <v/>
      </c>
      <c r="I410" s="102" t="str">
        <f>IF(A410="","",IF(OR(NOT(ISNUMBER(B410)),B410&lt;2027,B410&gt;2031,B410&lt;&gt;INT(B410)),"NĂM KHÔNG HỢP LỆ",IF(COUNTIFS($A$3:$A$1002,A410,$B$3:$B$1002,B410)&gt;1,"TRÙNG MÃ VTVL – NĂM",IF(G410="","C410 CHƯA ĐƯỢC XÁC NHẬN",IF(NOT(ISNUMBER(C410)),"THIẾU BIẾN ĐỘNG (NHẬP 0 NẾU KHÔNG ĐỔI)",IF(G410+C410&lt;0,"NHU CẦU ÂM",IF(OR(D410="",E410=""),"THIẾU GIẢI TRÌNH/NGUỒN",IF(F410&lt;&gt;"Đã kiểm chứng","CHƯA KIỂM CHỨNG DỰ BÁO","ĐẠT"))))))))</f>
        <v/>
      </c>
      <c r="J410" s="100"/>
    </row>
    <row r="411" spans="1:10" ht="30" customHeight="1">
      <c r="A411" s="100"/>
      <c r="B411" s="103"/>
      <c r="C411" s="104"/>
      <c r="D411" s="100"/>
      <c r="E411" s="100"/>
      <c r="F411" s="100"/>
      <c r="G411" s="105" t="str">
        <f>IF(A411="","",IF(COUNTIFS('[806]8'!$A$3:$A$202,A411,'[806]8'!$L$3:$L$202,"Đã kiểm chứng",'[806]8'!$M$3:$M$202,"ĐẠT")&lt;&gt;1,"",IFERROR(INDEX('[806]8'!$J$3:$J$202,MATCH(A411,'[806]8'!$A$3:$A$202,0)),"")))</f>
        <v/>
      </c>
      <c r="H411" s="105" t="str">
        <f t="shared" si="6"/>
        <v/>
      </c>
      <c r="I411" s="102" t="str">
        <f>IF(A411="","",IF(OR(NOT(ISNUMBER(B411)),B411&lt;2027,B411&gt;2031,B411&lt;&gt;INT(B411)),"NĂM KHÔNG HỢP LỆ",IF(COUNTIFS($A$3:$A$1002,A411,$B$3:$B$1002,B411)&gt;1,"TRÙNG MÃ VTVL – NĂM",IF(G411="","C411 CHƯA ĐƯỢC XÁC NHẬN",IF(NOT(ISNUMBER(C411)),"THIẾU BIẾN ĐỘNG (NHẬP 0 NẾU KHÔNG ĐỔI)",IF(G411+C411&lt;0,"NHU CẦU ÂM",IF(OR(D411="",E411=""),"THIẾU GIẢI TRÌNH/NGUỒN",IF(F411&lt;&gt;"Đã kiểm chứng","CHƯA KIỂM CHỨNG DỰ BÁO","ĐẠT"))))))))</f>
        <v/>
      </c>
      <c r="J411" s="100"/>
    </row>
    <row r="412" spans="1:10" ht="30" customHeight="1">
      <c r="A412" s="100"/>
      <c r="B412" s="103"/>
      <c r="C412" s="104"/>
      <c r="D412" s="100"/>
      <c r="E412" s="100"/>
      <c r="F412" s="100"/>
      <c r="G412" s="105" t="str">
        <f>IF(A412="","",IF(COUNTIFS('[807]8'!$A$3:$A$202,A412,'[807]8'!$L$3:$L$202,"Đã kiểm chứng",'[807]8'!$M$3:$M$202,"ĐẠT")&lt;&gt;1,"",IFERROR(INDEX('[807]8'!$J$3:$J$202,MATCH(A412,'[807]8'!$A$3:$A$202,0)),"")))</f>
        <v/>
      </c>
      <c r="H412" s="105" t="str">
        <f t="shared" si="6"/>
        <v/>
      </c>
      <c r="I412" s="102" t="str">
        <f>IF(A412="","",IF(OR(NOT(ISNUMBER(B412)),B412&lt;2027,B412&gt;2031,B412&lt;&gt;INT(B412)),"NĂM KHÔNG HỢP LỆ",IF(COUNTIFS($A$3:$A$1002,A412,$B$3:$B$1002,B412)&gt;1,"TRÙNG MÃ VTVL – NĂM",IF(G412="","C412 CHƯA ĐƯỢC XÁC NHẬN",IF(NOT(ISNUMBER(C412)),"THIẾU BIẾN ĐỘNG (NHẬP 0 NẾU KHÔNG ĐỔI)",IF(G412+C412&lt;0,"NHU CẦU ÂM",IF(OR(D412="",E412=""),"THIẾU GIẢI TRÌNH/NGUỒN",IF(F412&lt;&gt;"Đã kiểm chứng","CHƯA KIỂM CHỨNG DỰ BÁO","ĐẠT"))))))))</f>
        <v/>
      </c>
      <c r="J412" s="100"/>
    </row>
    <row r="413" spans="1:10" ht="30" customHeight="1">
      <c r="A413" s="100"/>
      <c r="B413" s="103"/>
      <c r="C413" s="104"/>
      <c r="D413" s="100"/>
      <c r="E413" s="100"/>
      <c r="F413" s="100"/>
      <c r="G413" s="105" t="str">
        <f>IF(A413="","",IF(COUNTIFS('[808]8'!$A$3:$A$202,A413,'[808]8'!$L$3:$L$202,"Đã kiểm chứng",'[808]8'!$M$3:$M$202,"ĐẠT")&lt;&gt;1,"",IFERROR(INDEX('[808]8'!$J$3:$J$202,MATCH(A413,'[808]8'!$A$3:$A$202,0)),"")))</f>
        <v/>
      </c>
      <c r="H413" s="105" t="str">
        <f t="shared" si="6"/>
        <v/>
      </c>
      <c r="I413" s="102" t="str">
        <f>IF(A413="","",IF(OR(NOT(ISNUMBER(B413)),B413&lt;2027,B413&gt;2031,B413&lt;&gt;INT(B413)),"NĂM KHÔNG HỢP LỆ",IF(COUNTIFS($A$3:$A$1002,A413,$B$3:$B$1002,B413)&gt;1,"TRÙNG MÃ VTVL – NĂM",IF(G413="","C413 CHƯA ĐƯỢC XÁC NHẬN",IF(NOT(ISNUMBER(C413)),"THIẾU BIẾN ĐỘNG (NHẬP 0 NẾU KHÔNG ĐỔI)",IF(G413+C413&lt;0,"NHU CẦU ÂM",IF(OR(D413="",E413=""),"THIẾU GIẢI TRÌNH/NGUỒN",IF(F413&lt;&gt;"Đã kiểm chứng","CHƯA KIỂM CHỨNG DỰ BÁO","ĐẠT"))))))))</f>
        <v/>
      </c>
      <c r="J413" s="100"/>
    </row>
    <row r="414" spans="1:10" ht="30" customHeight="1">
      <c r="A414" s="100"/>
      <c r="B414" s="103"/>
      <c r="C414" s="104"/>
      <c r="D414" s="100"/>
      <c r="E414" s="100"/>
      <c r="F414" s="100"/>
      <c r="G414" s="105" t="str">
        <f>IF(A414="","",IF(COUNTIFS('[809]8'!$A$3:$A$202,A414,'[809]8'!$L$3:$L$202,"Đã kiểm chứng",'[809]8'!$M$3:$M$202,"ĐẠT")&lt;&gt;1,"",IFERROR(INDEX('[809]8'!$J$3:$J$202,MATCH(A414,'[809]8'!$A$3:$A$202,0)),"")))</f>
        <v/>
      </c>
      <c r="H414" s="105" t="str">
        <f t="shared" si="6"/>
        <v/>
      </c>
      <c r="I414" s="102" t="str">
        <f>IF(A414="","",IF(OR(NOT(ISNUMBER(B414)),B414&lt;2027,B414&gt;2031,B414&lt;&gt;INT(B414)),"NĂM KHÔNG HỢP LỆ",IF(COUNTIFS($A$3:$A$1002,A414,$B$3:$B$1002,B414)&gt;1,"TRÙNG MÃ VTVL – NĂM",IF(G414="","C414 CHƯA ĐƯỢC XÁC NHẬN",IF(NOT(ISNUMBER(C414)),"THIẾU BIẾN ĐỘNG (NHẬP 0 NẾU KHÔNG ĐỔI)",IF(G414+C414&lt;0,"NHU CẦU ÂM",IF(OR(D414="",E414=""),"THIẾU GIẢI TRÌNH/NGUỒN",IF(F414&lt;&gt;"Đã kiểm chứng","CHƯA KIỂM CHỨNG DỰ BÁO","ĐẠT"))))))))</f>
        <v/>
      </c>
      <c r="J414" s="100"/>
    </row>
    <row r="415" spans="1:10" ht="30" customHeight="1">
      <c r="A415" s="100"/>
      <c r="B415" s="103"/>
      <c r="C415" s="104"/>
      <c r="D415" s="100"/>
      <c r="E415" s="100"/>
      <c r="F415" s="100"/>
      <c r="G415" s="105" t="str">
        <f>IF(A415="","",IF(COUNTIFS('[810]8'!$A$3:$A$202,A415,'[810]8'!$L$3:$L$202,"Đã kiểm chứng",'[810]8'!$M$3:$M$202,"ĐẠT")&lt;&gt;1,"",IFERROR(INDEX('[810]8'!$J$3:$J$202,MATCH(A415,'[810]8'!$A$3:$A$202,0)),"")))</f>
        <v/>
      </c>
      <c r="H415" s="105" t="str">
        <f t="shared" si="6"/>
        <v/>
      </c>
      <c r="I415" s="102" t="str">
        <f>IF(A415="","",IF(OR(NOT(ISNUMBER(B415)),B415&lt;2027,B415&gt;2031,B415&lt;&gt;INT(B415)),"NĂM KHÔNG HỢP LỆ",IF(COUNTIFS($A$3:$A$1002,A415,$B$3:$B$1002,B415)&gt;1,"TRÙNG MÃ VTVL – NĂM",IF(G415="","C415 CHƯA ĐƯỢC XÁC NHẬN",IF(NOT(ISNUMBER(C415)),"THIẾU BIẾN ĐỘNG (NHẬP 0 NẾU KHÔNG ĐỔI)",IF(G415+C415&lt;0,"NHU CẦU ÂM",IF(OR(D415="",E415=""),"THIẾU GIẢI TRÌNH/NGUỒN",IF(F415&lt;&gt;"Đã kiểm chứng","CHƯA KIỂM CHỨNG DỰ BÁO","ĐẠT"))))))))</f>
        <v/>
      </c>
      <c r="J415" s="100"/>
    </row>
    <row r="416" spans="1:10" ht="30" customHeight="1">
      <c r="A416" s="100"/>
      <c r="B416" s="103"/>
      <c r="C416" s="104"/>
      <c r="D416" s="100"/>
      <c r="E416" s="100"/>
      <c r="F416" s="100"/>
      <c r="G416" s="105" t="str">
        <f>IF(A416="","",IF(COUNTIFS('[811]8'!$A$3:$A$202,A416,'[811]8'!$L$3:$L$202,"Đã kiểm chứng",'[811]8'!$M$3:$M$202,"ĐẠT")&lt;&gt;1,"",IFERROR(INDEX('[811]8'!$J$3:$J$202,MATCH(A416,'[811]8'!$A$3:$A$202,0)),"")))</f>
        <v/>
      </c>
      <c r="H416" s="105" t="str">
        <f t="shared" si="6"/>
        <v/>
      </c>
      <c r="I416" s="102" t="str">
        <f>IF(A416="","",IF(OR(NOT(ISNUMBER(B416)),B416&lt;2027,B416&gt;2031,B416&lt;&gt;INT(B416)),"NĂM KHÔNG HỢP LỆ",IF(COUNTIFS($A$3:$A$1002,A416,$B$3:$B$1002,B416)&gt;1,"TRÙNG MÃ VTVL – NĂM",IF(G416="","C416 CHƯA ĐƯỢC XÁC NHẬN",IF(NOT(ISNUMBER(C416)),"THIẾU BIẾN ĐỘNG (NHẬP 0 NẾU KHÔNG ĐỔI)",IF(G416+C416&lt;0,"NHU CẦU ÂM",IF(OR(D416="",E416=""),"THIẾU GIẢI TRÌNH/NGUỒN",IF(F416&lt;&gt;"Đã kiểm chứng","CHƯA KIỂM CHỨNG DỰ BÁO","ĐẠT"))))))))</f>
        <v/>
      </c>
      <c r="J416" s="100"/>
    </row>
    <row r="417" spans="1:10" ht="30" customHeight="1">
      <c r="A417" s="100"/>
      <c r="B417" s="103"/>
      <c r="C417" s="104"/>
      <c r="D417" s="100"/>
      <c r="E417" s="100"/>
      <c r="F417" s="100"/>
      <c r="G417" s="105" t="str">
        <f>IF(A417="","",IF(COUNTIFS('[812]8'!$A$3:$A$202,A417,'[812]8'!$L$3:$L$202,"Đã kiểm chứng",'[812]8'!$M$3:$M$202,"ĐẠT")&lt;&gt;1,"",IFERROR(INDEX('[812]8'!$J$3:$J$202,MATCH(A417,'[812]8'!$A$3:$A$202,0)),"")))</f>
        <v/>
      </c>
      <c r="H417" s="105" t="str">
        <f t="shared" si="6"/>
        <v/>
      </c>
      <c r="I417" s="102" t="str">
        <f>IF(A417="","",IF(OR(NOT(ISNUMBER(B417)),B417&lt;2027,B417&gt;2031,B417&lt;&gt;INT(B417)),"NĂM KHÔNG HỢP LỆ",IF(COUNTIFS($A$3:$A$1002,A417,$B$3:$B$1002,B417)&gt;1,"TRÙNG MÃ VTVL – NĂM",IF(G417="","C417 CHƯA ĐƯỢC XÁC NHẬN",IF(NOT(ISNUMBER(C417)),"THIẾU BIẾN ĐỘNG (NHẬP 0 NẾU KHÔNG ĐỔI)",IF(G417+C417&lt;0,"NHU CẦU ÂM",IF(OR(D417="",E417=""),"THIẾU GIẢI TRÌNH/NGUỒN",IF(F417&lt;&gt;"Đã kiểm chứng","CHƯA KIỂM CHỨNG DỰ BÁO","ĐẠT"))))))))</f>
        <v/>
      </c>
      <c r="J417" s="100"/>
    </row>
    <row r="418" spans="1:10" ht="30" customHeight="1">
      <c r="A418" s="100"/>
      <c r="B418" s="103"/>
      <c r="C418" s="104"/>
      <c r="D418" s="100"/>
      <c r="E418" s="100"/>
      <c r="F418" s="100"/>
      <c r="G418" s="105" t="str">
        <f>IF(A418="","",IF(COUNTIFS('[813]8'!$A$3:$A$202,A418,'[813]8'!$L$3:$L$202,"Đã kiểm chứng",'[813]8'!$M$3:$M$202,"ĐẠT")&lt;&gt;1,"",IFERROR(INDEX('[813]8'!$J$3:$J$202,MATCH(A418,'[813]8'!$A$3:$A$202,0)),"")))</f>
        <v/>
      </c>
      <c r="H418" s="105" t="str">
        <f t="shared" si="6"/>
        <v/>
      </c>
      <c r="I418" s="102" t="str">
        <f>IF(A418="","",IF(OR(NOT(ISNUMBER(B418)),B418&lt;2027,B418&gt;2031,B418&lt;&gt;INT(B418)),"NĂM KHÔNG HỢP LỆ",IF(COUNTIFS($A$3:$A$1002,A418,$B$3:$B$1002,B418)&gt;1,"TRÙNG MÃ VTVL – NĂM",IF(G418="","C418 CHƯA ĐƯỢC XÁC NHẬN",IF(NOT(ISNUMBER(C418)),"THIẾU BIẾN ĐỘNG (NHẬP 0 NẾU KHÔNG ĐỔI)",IF(G418+C418&lt;0,"NHU CẦU ÂM",IF(OR(D418="",E418=""),"THIẾU GIẢI TRÌNH/NGUỒN",IF(F418&lt;&gt;"Đã kiểm chứng","CHƯA KIỂM CHỨNG DỰ BÁO","ĐẠT"))))))))</f>
        <v/>
      </c>
      <c r="J418" s="100"/>
    </row>
    <row r="419" spans="1:10" ht="30" customHeight="1">
      <c r="A419" s="100"/>
      <c r="B419" s="103"/>
      <c r="C419" s="104"/>
      <c r="D419" s="100"/>
      <c r="E419" s="100"/>
      <c r="F419" s="100"/>
      <c r="G419" s="105" t="str">
        <f>IF(A419="","",IF(COUNTIFS('[814]8'!$A$3:$A$202,A419,'[814]8'!$L$3:$L$202,"Đã kiểm chứng",'[814]8'!$M$3:$M$202,"ĐẠT")&lt;&gt;1,"",IFERROR(INDEX('[814]8'!$J$3:$J$202,MATCH(A419,'[814]8'!$A$3:$A$202,0)),"")))</f>
        <v/>
      </c>
      <c r="H419" s="105" t="str">
        <f t="shared" si="6"/>
        <v/>
      </c>
      <c r="I419" s="102" t="str">
        <f>IF(A419="","",IF(OR(NOT(ISNUMBER(B419)),B419&lt;2027,B419&gt;2031,B419&lt;&gt;INT(B419)),"NĂM KHÔNG HỢP LỆ",IF(COUNTIFS($A$3:$A$1002,A419,$B$3:$B$1002,B419)&gt;1,"TRÙNG MÃ VTVL – NĂM",IF(G419="","C419 CHƯA ĐƯỢC XÁC NHẬN",IF(NOT(ISNUMBER(C419)),"THIẾU BIẾN ĐỘNG (NHẬP 0 NẾU KHÔNG ĐỔI)",IF(G419+C419&lt;0,"NHU CẦU ÂM",IF(OR(D419="",E419=""),"THIẾU GIẢI TRÌNH/NGUỒN",IF(F419&lt;&gt;"Đã kiểm chứng","CHƯA KIỂM CHỨNG DỰ BÁO","ĐẠT"))))))))</f>
        <v/>
      </c>
      <c r="J419" s="100"/>
    </row>
    <row r="420" spans="1:10" ht="30" customHeight="1">
      <c r="A420" s="100"/>
      <c r="B420" s="103"/>
      <c r="C420" s="104"/>
      <c r="D420" s="100"/>
      <c r="E420" s="100"/>
      <c r="F420" s="100"/>
      <c r="G420" s="105" t="str">
        <f>IF(A420="","",IF(COUNTIFS('[815]8'!$A$3:$A$202,A420,'[815]8'!$L$3:$L$202,"Đã kiểm chứng",'[815]8'!$M$3:$M$202,"ĐẠT")&lt;&gt;1,"",IFERROR(INDEX('[815]8'!$J$3:$J$202,MATCH(A420,'[815]8'!$A$3:$A$202,0)),"")))</f>
        <v/>
      </c>
      <c r="H420" s="105" t="str">
        <f t="shared" si="6"/>
        <v/>
      </c>
      <c r="I420" s="102" t="str">
        <f>IF(A420="","",IF(OR(NOT(ISNUMBER(B420)),B420&lt;2027,B420&gt;2031,B420&lt;&gt;INT(B420)),"NĂM KHÔNG HỢP LỆ",IF(COUNTIFS($A$3:$A$1002,A420,$B$3:$B$1002,B420)&gt;1,"TRÙNG MÃ VTVL – NĂM",IF(G420="","C420 CHƯA ĐƯỢC XÁC NHẬN",IF(NOT(ISNUMBER(C420)),"THIẾU BIẾN ĐỘNG (NHẬP 0 NẾU KHÔNG ĐỔI)",IF(G420+C420&lt;0,"NHU CẦU ÂM",IF(OR(D420="",E420=""),"THIẾU GIẢI TRÌNH/NGUỒN",IF(F420&lt;&gt;"Đã kiểm chứng","CHƯA KIỂM CHỨNG DỰ BÁO","ĐẠT"))))))))</f>
        <v/>
      </c>
      <c r="J420" s="100"/>
    </row>
    <row r="421" spans="1:10" ht="30" customHeight="1">
      <c r="A421" s="100"/>
      <c r="B421" s="103"/>
      <c r="C421" s="104"/>
      <c r="D421" s="100"/>
      <c r="E421" s="100"/>
      <c r="F421" s="100"/>
      <c r="G421" s="105" t="str">
        <f>IF(A421="","",IF(COUNTIFS('[816]8'!$A$3:$A$202,A421,'[816]8'!$L$3:$L$202,"Đã kiểm chứng",'[816]8'!$M$3:$M$202,"ĐẠT")&lt;&gt;1,"",IFERROR(INDEX('[816]8'!$J$3:$J$202,MATCH(A421,'[816]8'!$A$3:$A$202,0)),"")))</f>
        <v/>
      </c>
      <c r="H421" s="105" t="str">
        <f t="shared" si="6"/>
        <v/>
      </c>
      <c r="I421" s="102" t="str">
        <f>IF(A421="","",IF(OR(NOT(ISNUMBER(B421)),B421&lt;2027,B421&gt;2031,B421&lt;&gt;INT(B421)),"NĂM KHÔNG HỢP LỆ",IF(COUNTIFS($A$3:$A$1002,A421,$B$3:$B$1002,B421)&gt;1,"TRÙNG MÃ VTVL – NĂM",IF(G421="","C421 CHƯA ĐƯỢC XÁC NHẬN",IF(NOT(ISNUMBER(C421)),"THIẾU BIẾN ĐỘNG (NHẬP 0 NẾU KHÔNG ĐỔI)",IF(G421+C421&lt;0,"NHU CẦU ÂM",IF(OR(D421="",E421=""),"THIẾU GIẢI TRÌNH/NGUỒN",IF(F421&lt;&gt;"Đã kiểm chứng","CHƯA KIỂM CHỨNG DỰ BÁO","ĐẠT"))))))))</f>
        <v/>
      </c>
      <c r="J421" s="100"/>
    </row>
    <row r="422" spans="1:10" ht="30" customHeight="1">
      <c r="A422" s="100"/>
      <c r="B422" s="103"/>
      <c r="C422" s="104"/>
      <c r="D422" s="100"/>
      <c r="E422" s="100"/>
      <c r="F422" s="100"/>
      <c r="G422" s="105" t="str">
        <f>IF(A422="","",IF(COUNTIFS('[817]8'!$A$3:$A$202,A422,'[817]8'!$L$3:$L$202,"Đã kiểm chứng",'[817]8'!$M$3:$M$202,"ĐẠT")&lt;&gt;1,"",IFERROR(INDEX('[817]8'!$J$3:$J$202,MATCH(A422,'[817]8'!$A$3:$A$202,0)),"")))</f>
        <v/>
      </c>
      <c r="H422" s="105" t="str">
        <f t="shared" si="6"/>
        <v/>
      </c>
      <c r="I422" s="102" t="str">
        <f>IF(A422="","",IF(OR(NOT(ISNUMBER(B422)),B422&lt;2027,B422&gt;2031,B422&lt;&gt;INT(B422)),"NĂM KHÔNG HỢP LỆ",IF(COUNTIFS($A$3:$A$1002,A422,$B$3:$B$1002,B422)&gt;1,"TRÙNG MÃ VTVL – NĂM",IF(G422="","C422 CHƯA ĐƯỢC XÁC NHẬN",IF(NOT(ISNUMBER(C422)),"THIẾU BIẾN ĐỘNG (NHẬP 0 NẾU KHÔNG ĐỔI)",IF(G422+C422&lt;0,"NHU CẦU ÂM",IF(OR(D422="",E422=""),"THIẾU GIẢI TRÌNH/NGUỒN",IF(F422&lt;&gt;"Đã kiểm chứng","CHƯA KIỂM CHỨNG DỰ BÁO","ĐẠT"))))))))</f>
        <v/>
      </c>
      <c r="J422" s="100"/>
    </row>
    <row r="423" spans="1:10" ht="30" customHeight="1">
      <c r="A423" s="100"/>
      <c r="B423" s="103"/>
      <c r="C423" s="104"/>
      <c r="D423" s="100"/>
      <c r="E423" s="100"/>
      <c r="F423" s="100"/>
      <c r="G423" s="105" t="str">
        <f>IF(A423="","",IF(COUNTIFS('[818]8'!$A$3:$A$202,A423,'[818]8'!$L$3:$L$202,"Đã kiểm chứng",'[818]8'!$M$3:$M$202,"ĐẠT")&lt;&gt;1,"",IFERROR(INDEX('[818]8'!$J$3:$J$202,MATCH(A423,'[818]8'!$A$3:$A$202,0)),"")))</f>
        <v/>
      </c>
      <c r="H423" s="105" t="str">
        <f t="shared" si="6"/>
        <v/>
      </c>
      <c r="I423" s="102" t="str">
        <f>IF(A423="","",IF(OR(NOT(ISNUMBER(B423)),B423&lt;2027,B423&gt;2031,B423&lt;&gt;INT(B423)),"NĂM KHÔNG HỢP LỆ",IF(COUNTIFS($A$3:$A$1002,A423,$B$3:$B$1002,B423)&gt;1,"TRÙNG MÃ VTVL – NĂM",IF(G423="","C423 CHƯA ĐƯỢC XÁC NHẬN",IF(NOT(ISNUMBER(C423)),"THIẾU BIẾN ĐỘNG (NHẬP 0 NẾU KHÔNG ĐỔI)",IF(G423+C423&lt;0,"NHU CẦU ÂM",IF(OR(D423="",E423=""),"THIẾU GIẢI TRÌNH/NGUỒN",IF(F423&lt;&gt;"Đã kiểm chứng","CHƯA KIỂM CHỨNG DỰ BÁO","ĐẠT"))))))))</f>
        <v/>
      </c>
      <c r="J423" s="100"/>
    </row>
    <row r="424" spans="1:10" ht="30" customHeight="1">
      <c r="A424" s="100"/>
      <c r="B424" s="103"/>
      <c r="C424" s="104"/>
      <c r="D424" s="100"/>
      <c r="E424" s="100"/>
      <c r="F424" s="100"/>
      <c r="G424" s="105" t="str">
        <f>IF(A424="","",IF(COUNTIFS('[819]8'!$A$3:$A$202,A424,'[819]8'!$L$3:$L$202,"Đã kiểm chứng",'[819]8'!$M$3:$M$202,"ĐẠT")&lt;&gt;1,"",IFERROR(INDEX('[819]8'!$J$3:$J$202,MATCH(A424,'[819]8'!$A$3:$A$202,0)),"")))</f>
        <v/>
      </c>
      <c r="H424" s="105" t="str">
        <f t="shared" si="6"/>
        <v/>
      </c>
      <c r="I424" s="102" t="str">
        <f>IF(A424="","",IF(OR(NOT(ISNUMBER(B424)),B424&lt;2027,B424&gt;2031,B424&lt;&gt;INT(B424)),"NĂM KHÔNG HỢP LỆ",IF(COUNTIFS($A$3:$A$1002,A424,$B$3:$B$1002,B424)&gt;1,"TRÙNG MÃ VTVL – NĂM",IF(G424="","C424 CHƯA ĐƯỢC XÁC NHẬN",IF(NOT(ISNUMBER(C424)),"THIẾU BIẾN ĐỘNG (NHẬP 0 NẾU KHÔNG ĐỔI)",IF(G424+C424&lt;0,"NHU CẦU ÂM",IF(OR(D424="",E424=""),"THIẾU GIẢI TRÌNH/NGUỒN",IF(F424&lt;&gt;"Đã kiểm chứng","CHƯA KIỂM CHỨNG DỰ BÁO","ĐẠT"))))))))</f>
        <v/>
      </c>
      <c r="J424" s="100"/>
    </row>
    <row r="425" spans="1:10" ht="30" customHeight="1">
      <c r="A425" s="100"/>
      <c r="B425" s="103"/>
      <c r="C425" s="104"/>
      <c r="D425" s="100"/>
      <c r="E425" s="100"/>
      <c r="F425" s="100"/>
      <c r="G425" s="105" t="str">
        <f>IF(A425="","",IF(COUNTIFS('[820]8'!$A$3:$A$202,A425,'[820]8'!$L$3:$L$202,"Đã kiểm chứng",'[820]8'!$M$3:$M$202,"ĐẠT")&lt;&gt;1,"",IFERROR(INDEX('[820]8'!$J$3:$J$202,MATCH(A425,'[820]8'!$A$3:$A$202,0)),"")))</f>
        <v/>
      </c>
      <c r="H425" s="105" t="str">
        <f t="shared" si="6"/>
        <v/>
      </c>
      <c r="I425" s="102" t="str">
        <f>IF(A425="","",IF(OR(NOT(ISNUMBER(B425)),B425&lt;2027,B425&gt;2031,B425&lt;&gt;INT(B425)),"NĂM KHÔNG HỢP LỆ",IF(COUNTIFS($A$3:$A$1002,A425,$B$3:$B$1002,B425)&gt;1,"TRÙNG MÃ VTVL – NĂM",IF(G425="","C425 CHƯA ĐƯỢC XÁC NHẬN",IF(NOT(ISNUMBER(C425)),"THIẾU BIẾN ĐỘNG (NHẬP 0 NẾU KHÔNG ĐỔI)",IF(G425+C425&lt;0,"NHU CẦU ÂM",IF(OR(D425="",E425=""),"THIẾU GIẢI TRÌNH/NGUỒN",IF(F425&lt;&gt;"Đã kiểm chứng","CHƯA KIỂM CHỨNG DỰ BÁO","ĐẠT"))))))))</f>
        <v/>
      </c>
      <c r="J425" s="100"/>
    </row>
    <row r="426" spans="1:10" ht="30" customHeight="1">
      <c r="A426" s="100"/>
      <c r="B426" s="103"/>
      <c r="C426" s="104"/>
      <c r="D426" s="100"/>
      <c r="E426" s="100"/>
      <c r="F426" s="100"/>
      <c r="G426" s="105" t="str">
        <f>IF(A426="","",IF(COUNTIFS('[821]8'!$A$3:$A$202,A426,'[821]8'!$L$3:$L$202,"Đã kiểm chứng",'[821]8'!$M$3:$M$202,"ĐẠT")&lt;&gt;1,"",IFERROR(INDEX('[821]8'!$J$3:$J$202,MATCH(A426,'[821]8'!$A$3:$A$202,0)),"")))</f>
        <v/>
      </c>
      <c r="H426" s="105" t="str">
        <f t="shared" si="6"/>
        <v/>
      </c>
      <c r="I426" s="102" t="str">
        <f>IF(A426="","",IF(OR(NOT(ISNUMBER(B426)),B426&lt;2027,B426&gt;2031,B426&lt;&gt;INT(B426)),"NĂM KHÔNG HỢP LỆ",IF(COUNTIFS($A$3:$A$1002,A426,$B$3:$B$1002,B426)&gt;1,"TRÙNG MÃ VTVL – NĂM",IF(G426="","C426 CHƯA ĐƯỢC XÁC NHẬN",IF(NOT(ISNUMBER(C426)),"THIẾU BIẾN ĐỘNG (NHẬP 0 NẾU KHÔNG ĐỔI)",IF(G426+C426&lt;0,"NHU CẦU ÂM",IF(OR(D426="",E426=""),"THIẾU GIẢI TRÌNH/NGUỒN",IF(F426&lt;&gt;"Đã kiểm chứng","CHƯA KIỂM CHỨNG DỰ BÁO","ĐẠT"))))))))</f>
        <v/>
      </c>
      <c r="J426" s="100"/>
    </row>
    <row r="427" spans="1:10" ht="30" customHeight="1">
      <c r="A427" s="100"/>
      <c r="B427" s="103"/>
      <c r="C427" s="104"/>
      <c r="D427" s="100"/>
      <c r="E427" s="100"/>
      <c r="F427" s="100"/>
      <c r="G427" s="105" t="str">
        <f>IF(A427="","",IF(COUNTIFS('[822]8'!$A$3:$A$202,A427,'[822]8'!$L$3:$L$202,"Đã kiểm chứng",'[822]8'!$M$3:$M$202,"ĐẠT")&lt;&gt;1,"",IFERROR(INDEX('[822]8'!$J$3:$J$202,MATCH(A427,'[822]8'!$A$3:$A$202,0)),"")))</f>
        <v/>
      </c>
      <c r="H427" s="105" t="str">
        <f t="shared" si="6"/>
        <v/>
      </c>
      <c r="I427" s="102" t="str">
        <f>IF(A427="","",IF(OR(NOT(ISNUMBER(B427)),B427&lt;2027,B427&gt;2031,B427&lt;&gt;INT(B427)),"NĂM KHÔNG HỢP LỆ",IF(COUNTIFS($A$3:$A$1002,A427,$B$3:$B$1002,B427)&gt;1,"TRÙNG MÃ VTVL – NĂM",IF(G427="","C427 CHƯA ĐƯỢC XÁC NHẬN",IF(NOT(ISNUMBER(C427)),"THIẾU BIẾN ĐỘNG (NHẬP 0 NẾU KHÔNG ĐỔI)",IF(G427+C427&lt;0,"NHU CẦU ÂM",IF(OR(D427="",E427=""),"THIẾU GIẢI TRÌNH/NGUỒN",IF(F427&lt;&gt;"Đã kiểm chứng","CHƯA KIỂM CHỨNG DỰ BÁO","ĐẠT"))))))))</f>
        <v/>
      </c>
      <c r="J427" s="100"/>
    </row>
    <row r="428" spans="1:10" ht="30" customHeight="1">
      <c r="A428" s="100"/>
      <c r="B428" s="103"/>
      <c r="C428" s="104"/>
      <c r="D428" s="100"/>
      <c r="E428" s="100"/>
      <c r="F428" s="100"/>
      <c r="G428" s="105" t="str">
        <f>IF(A428="","",IF(COUNTIFS('[823]8'!$A$3:$A$202,A428,'[823]8'!$L$3:$L$202,"Đã kiểm chứng",'[823]8'!$M$3:$M$202,"ĐẠT")&lt;&gt;1,"",IFERROR(INDEX('[823]8'!$J$3:$J$202,MATCH(A428,'[823]8'!$A$3:$A$202,0)),"")))</f>
        <v/>
      </c>
      <c r="H428" s="105" t="str">
        <f t="shared" si="6"/>
        <v/>
      </c>
      <c r="I428" s="102" t="str">
        <f>IF(A428="","",IF(OR(NOT(ISNUMBER(B428)),B428&lt;2027,B428&gt;2031,B428&lt;&gt;INT(B428)),"NĂM KHÔNG HỢP LỆ",IF(COUNTIFS($A$3:$A$1002,A428,$B$3:$B$1002,B428)&gt;1,"TRÙNG MÃ VTVL – NĂM",IF(G428="","C428 CHƯA ĐƯỢC XÁC NHẬN",IF(NOT(ISNUMBER(C428)),"THIẾU BIẾN ĐỘNG (NHẬP 0 NẾU KHÔNG ĐỔI)",IF(G428+C428&lt;0,"NHU CẦU ÂM",IF(OR(D428="",E428=""),"THIẾU GIẢI TRÌNH/NGUỒN",IF(F428&lt;&gt;"Đã kiểm chứng","CHƯA KIỂM CHỨNG DỰ BÁO","ĐẠT"))))))))</f>
        <v/>
      </c>
      <c r="J428" s="100"/>
    </row>
    <row r="429" spans="1:10" ht="30" customHeight="1">
      <c r="A429" s="100"/>
      <c r="B429" s="103"/>
      <c r="C429" s="104"/>
      <c r="D429" s="100"/>
      <c r="E429" s="100"/>
      <c r="F429" s="100"/>
      <c r="G429" s="105" t="str">
        <f>IF(A429="","",IF(COUNTIFS('[824]8'!$A$3:$A$202,A429,'[824]8'!$L$3:$L$202,"Đã kiểm chứng",'[824]8'!$M$3:$M$202,"ĐẠT")&lt;&gt;1,"",IFERROR(INDEX('[824]8'!$J$3:$J$202,MATCH(A429,'[824]8'!$A$3:$A$202,0)),"")))</f>
        <v/>
      </c>
      <c r="H429" s="105" t="str">
        <f t="shared" si="6"/>
        <v/>
      </c>
      <c r="I429" s="102" t="str">
        <f>IF(A429="","",IF(OR(NOT(ISNUMBER(B429)),B429&lt;2027,B429&gt;2031,B429&lt;&gt;INT(B429)),"NĂM KHÔNG HỢP LỆ",IF(COUNTIFS($A$3:$A$1002,A429,$B$3:$B$1002,B429)&gt;1,"TRÙNG MÃ VTVL – NĂM",IF(G429="","C429 CHƯA ĐƯỢC XÁC NHẬN",IF(NOT(ISNUMBER(C429)),"THIẾU BIẾN ĐỘNG (NHẬP 0 NẾU KHÔNG ĐỔI)",IF(G429+C429&lt;0,"NHU CẦU ÂM",IF(OR(D429="",E429=""),"THIẾU GIẢI TRÌNH/NGUỒN",IF(F429&lt;&gt;"Đã kiểm chứng","CHƯA KIỂM CHỨNG DỰ BÁO","ĐẠT"))))))))</f>
        <v/>
      </c>
      <c r="J429" s="100"/>
    </row>
    <row r="430" spans="1:10" ht="30" customHeight="1">
      <c r="A430" s="100"/>
      <c r="B430" s="103"/>
      <c r="C430" s="104"/>
      <c r="D430" s="100"/>
      <c r="E430" s="100"/>
      <c r="F430" s="100"/>
      <c r="G430" s="105" t="str">
        <f>IF(A430="","",IF(COUNTIFS('[825]8'!$A$3:$A$202,A430,'[825]8'!$L$3:$L$202,"Đã kiểm chứng",'[825]8'!$M$3:$M$202,"ĐẠT")&lt;&gt;1,"",IFERROR(INDEX('[825]8'!$J$3:$J$202,MATCH(A430,'[825]8'!$A$3:$A$202,0)),"")))</f>
        <v/>
      </c>
      <c r="H430" s="105" t="str">
        <f t="shared" si="6"/>
        <v/>
      </c>
      <c r="I430" s="102" t="str">
        <f>IF(A430="","",IF(OR(NOT(ISNUMBER(B430)),B430&lt;2027,B430&gt;2031,B430&lt;&gt;INT(B430)),"NĂM KHÔNG HỢP LỆ",IF(COUNTIFS($A$3:$A$1002,A430,$B$3:$B$1002,B430)&gt;1,"TRÙNG MÃ VTVL – NĂM",IF(G430="","C430 CHƯA ĐƯỢC XÁC NHẬN",IF(NOT(ISNUMBER(C430)),"THIẾU BIẾN ĐỘNG (NHẬP 0 NẾU KHÔNG ĐỔI)",IF(G430+C430&lt;0,"NHU CẦU ÂM",IF(OR(D430="",E430=""),"THIẾU GIẢI TRÌNH/NGUỒN",IF(F430&lt;&gt;"Đã kiểm chứng","CHƯA KIỂM CHỨNG DỰ BÁO","ĐẠT"))))))))</f>
        <v/>
      </c>
      <c r="J430" s="100"/>
    </row>
    <row r="431" spans="1:10" ht="30" customHeight="1">
      <c r="A431" s="100"/>
      <c r="B431" s="103"/>
      <c r="C431" s="104"/>
      <c r="D431" s="100"/>
      <c r="E431" s="100"/>
      <c r="F431" s="100"/>
      <c r="G431" s="105" t="str">
        <f>IF(A431="","",IF(COUNTIFS('[826]8'!$A$3:$A$202,A431,'[826]8'!$L$3:$L$202,"Đã kiểm chứng",'[826]8'!$M$3:$M$202,"ĐẠT")&lt;&gt;1,"",IFERROR(INDEX('[826]8'!$J$3:$J$202,MATCH(A431,'[826]8'!$A$3:$A$202,0)),"")))</f>
        <v/>
      </c>
      <c r="H431" s="105" t="str">
        <f t="shared" si="6"/>
        <v/>
      </c>
      <c r="I431" s="102" t="str">
        <f>IF(A431="","",IF(OR(NOT(ISNUMBER(B431)),B431&lt;2027,B431&gt;2031,B431&lt;&gt;INT(B431)),"NĂM KHÔNG HỢP LỆ",IF(COUNTIFS($A$3:$A$1002,A431,$B$3:$B$1002,B431)&gt;1,"TRÙNG MÃ VTVL – NĂM",IF(G431="","C431 CHƯA ĐƯỢC XÁC NHẬN",IF(NOT(ISNUMBER(C431)),"THIẾU BIẾN ĐỘNG (NHẬP 0 NẾU KHÔNG ĐỔI)",IF(G431+C431&lt;0,"NHU CẦU ÂM",IF(OR(D431="",E431=""),"THIẾU GIẢI TRÌNH/NGUỒN",IF(F431&lt;&gt;"Đã kiểm chứng","CHƯA KIỂM CHỨNG DỰ BÁO","ĐẠT"))))))))</f>
        <v/>
      </c>
      <c r="J431" s="100"/>
    </row>
    <row r="432" spans="1:10" ht="30" customHeight="1">
      <c r="A432" s="100"/>
      <c r="B432" s="103"/>
      <c r="C432" s="104"/>
      <c r="D432" s="100"/>
      <c r="E432" s="100"/>
      <c r="F432" s="100"/>
      <c r="G432" s="105" t="str">
        <f>IF(A432="","",IF(COUNTIFS('[827]8'!$A$3:$A$202,A432,'[827]8'!$L$3:$L$202,"Đã kiểm chứng",'[827]8'!$M$3:$M$202,"ĐẠT")&lt;&gt;1,"",IFERROR(INDEX('[827]8'!$J$3:$J$202,MATCH(A432,'[827]8'!$A$3:$A$202,0)),"")))</f>
        <v/>
      </c>
      <c r="H432" s="105" t="str">
        <f t="shared" si="6"/>
        <v/>
      </c>
      <c r="I432" s="102" t="str">
        <f>IF(A432="","",IF(OR(NOT(ISNUMBER(B432)),B432&lt;2027,B432&gt;2031,B432&lt;&gt;INT(B432)),"NĂM KHÔNG HỢP LỆ",IF(COUNTIFS($A$3:$A$1002,A432,$B$3:$B$1002,B432)&gt;1,"TRÙNG MÃ VTVL – NĂM",IF(G432="","C432 CHƯA ĐƯỢC XÁC NHẬN",IF(NOT(ISNUMBER(C432)),"THIẾU BIẾN ĐỘNG (NHẬP 0 NẾU KHÔNG ĐỔI)",IF(G432+C432&lt;0,"NHU CẦU ÂM",IF(OR(D432="",E432=""),"THIẾU GIẢI TRÌNH/NGUỒN",IF(F432&lt;&gt;"Đã kiểm chứng","CHƯA KIỂM CHỨNG DỰ BÁO","ĐẠT"))))))))</f>
        <v/>
      </c>
      <c r="J432" s="100"/>
    </row>
    <row r="433" spans="1:10" ht="30" customHeight="1">
      <c r="A433" s="100"/>
      <c r="B433" s="103"/>
      <c r="C433" s="104"/>
      <c r="D433" s="100"/>
      <c r="E433" s="100"/>
      <c r="F433" s="100"/>
      <c r="G433" s="105" t="str">
        <f>IF(A433="","",IF(COUNTIFS('[828]8'!$A$3:$A$202,A433,'[828]8'!$L$3:$L$202,"Đã kiểm chứng",'[828]8'!$M$3:$M$202,"ĐẠT")&lt;&gt;1,"",IFERROR(INDEX('[828]8'!$J$3:$J$202,MATCH(A433,'[828]8'!$A$3:$A$202,0)),"")))</f>
        <v/>
      </c>
      <c r="H433" s="105" t="str">
        <f t="shared" si="6"/>
        <v/>
      </c>
      <c r="I433" s="102" t="str">
        <f>IF(A433="","",IF(OR(NOT(ISNUMBER(B433)),B433&lt;2027,B433&gt;2031,B433&lt;&gt;INT(B433)),"NĂM KHÔNG HỢP LỆ",IF(COUNTIFS($A$3:$A$1002,A433,$B$3:$B$1002,B433)&gt;1,"TRÙNG MÃ VTVL – NĂM",IF(G433="","C433 CHƯA ĐƯỢC XÁC NHẬN",IF(NOT(ISNUMBER(C433)),"THIẾU BIẾN ĐỘNG (NHẬP 0 NẾU KHÔNG ĐỔI)",IF(G433+C433&lt;0,"NHU CẦU ÂM",IF(OR(D433="",E433=""),"THIẾU GIẢI TRÌNH/NGUỒN",IF(F433&lt;&gt;"Đã kiểm chứng","CHƯA KIỂM CHỨNG DỰ BÁO","ĐẠT"))))))))</f>
        <v/>
      </c>
      <c r="J433" s="100"/>
    </row>
    <row r="434" spans="1:10" ht="30" customHeight="1">
      <c r="A434" s="100"/>
      <c r="B434" s="103"/>
      <c r="C434" s="104"/>
      <c r="D434" s="100"/>
      <c r="E434" s="100"/>
      <c r="F434" s="100"/>
      <c r="G434" s="105" t="str">
        <f>IF(A434="","",IF(COUNTIFS('[829]8'!$A$3:$A$202,A434,'[829]8'!$L$3:$L$202,"Đã kiểm chứng",'[829]8'!$M$3:$M$202,"ĐẠT")&lt;&gt;1,"",IFERROR(INDEX('[829]8'!$J$3:$J$202,MATCH(A434,'[829]8'!$A$3:$A$202,0)),"")))</f>
        <v/>
      </c>
      <c r="H434" s="105" t="str">
        <f t="shared" si="6"/>
        <v/>
      </c>
      <c r="I434" s="102" t="str">
        <f>IF(A434="","",IF(OR(NOT(ISNUMBER(B434)),B434&lt;2027,B434&gt;2031,B434&lt;&gt;INT(B434)),"NĂM KHÔNG HỢP LỆ",IF(COUNTIFS($A$3:$A$1002,A434,$B$3:$B$1002,B434)&gt;1,"TRÙNG MÃ VTVL – NĂM",IF(G434="","C434 CHƯA ĐƯỢC XÁC NHẬN",IF(NOT(ISNUMBER(C434)),"THIẾU BIẾN ĐỘNG (NHẬP 0 NẾU KHÔNG ĐỔI)",IF(G434+C434&lt;0,"NHU CẦU ÂM",IF(OR(D434="",E434=""),"THIẾU GIẢI TRÌNH/NGUỒN",IF(F434&lt;&gt;"Đã kiểm chứng","CHƯA KIỂM CHỨNG DỰ BÁO","ĐẠT"))))))))</f>
        <v/>
      </c>
      <c r="J434" s="100"/>
    </row>
    <row r="435" spans="1:10" ht="30" customHeight="1">
      <c r="A435" s="100"/>
      <c r="B435" s="103"/>
      <c r="C435" s="104"/>
      <c r="D435" s="100"/>
      <c r="E435" s="100"/>
      <c r="F435" s="100"/>
      <c r="G435" s="105" t="str">
        <f>IF(A435="","",IF(COUNTIFS('[830]8'!$A$3:$A$202,A435,'[830]8'!$L$3:$L$202,"Đã kiểm chứng",'[830]8'!$M$3:$M$202,"ĐẠT")&lt;&gt;1,"",IFERROR(INDEX('[830]8'!$J$3:$J$202,MATCH(A435,'[830]8'!$A$3:$A$202,0)),"")))</f>
        <v/>
      </c>
      <c r="H435" s="105" t="str">
        <f t="shared" si="6"/>
        <v/>
      </c>
      <c r="I435" s="102" t="str">
        <f>IF(A435="","",IF(OR(NOT(ISNUMBER(B435)),B435&lt;2027,B435&gt;2031,B435&lt;&gt;INT(B435)),"NĂM KHÔNG HỢP LỆ",IF(COUNTIFS($A$3:$A$1002,A435,$B$3:$B$1002,B435)&gt;1,"TRÙNG MÃ VTVL – NĂM",IF(G435="","C435 CHƯA ĐƯỢC XÁC NHẬN",IF(NOT(ISNUMBER(C435)),"THIẾU BIẾN ĐỘNG (NHẬP 0 NẾU KHÔNG ĐỔI)",IF(G435+C435&lt;0,"NHU CẦU ÂM",IF(OR(D435="",E435=""),"THIẾU GIẢI TRÌNH/NGUỒN",IF(F435&lt;&gt;"Đã kiểm chứng","CHƯA KIỂM CHỨNG DỰ BÁO","ĐẠT"))))))))</f>
        <v/>
      </c>
      <c r="J435" s="100"/>
    </row>
    <row r="436" spans="1:10" ht="30" customHeight="1">
      <c r="A436" s="100"/>
      <c r="B436" s="103"/>
      <c r="C436" s="104"/>
      <c r="D436" s="100"/>
      <c r="E436" s="100"/>
      <c r="F436" s="100"/>
      <c r="G436" s="105" t="str">
        <f>IF(A436="","",IF(COUNTIFS('[831]8'!$A$3:$A$202,A436,'[831]8'!$L$3:$L$202,"Đã kiểm chứng",'[831]8'!$M$3:$M$202,"ĐẠT")&lt;&gt;1,"",IFERROR(INDEX('[831]8'!$J$3:$J$202,MATCH(A436,'[831]8'!$A$3:$A$202,0)),"")))</f>
        <v/>
      </c>
      <c r="H436" s="105" t="str">
        <f t="shared" si="6"/>
        <v/>
      </c>
      <c r="I436" s="102" t="str">
        <f>IF(A436="","",IF(OR(NOT(ISNUMBER(B436)),B436&lt;2027,B436&gt;2031,B436&lt;&gt;INT(B436)),"NĂM KHÔNG HỢP LỆ",IF(COUNTIFS($A$3:$A$1002,A436,$B$3:$B$1002,B436)&gt;1,"TRÙNG MÃ VTVL – NĂM",IF(G436="","C436 CHƯA ĐƯỢC XÁC NHẬN",IF(NOT(ISNUMBER(C436)),"THIẾU BIẾN ĐỘNG (NHẬP 0 NẾU KHÔNG ĐỔI)",IF(G436+C436&lt;0,"NHU CẦU ÂM",IF(OR(D436="",E436=""),"THIẾU GIẢI TRÌNH/NGUỒN",IF(F436&lt;&gt;"Đã kiểm chứng","CHƯA KIỂM CHỨNG DỰ BÁO","ĐẠT"))))))))</f>
        <v/>
      </c>
      <c r="J436" s="100"/>
    </row>
    <row r="437" spans="1:10" ht="30" customHeight="1">
      <c r="A437" s="100"/>
      <c r="B437" s="103"/>
      <c r="C437" s="104"/>
      <c r="D437" s="100"/>
      <c r="E437" s="100"/>
      <c r="F437" s="100"/>
      <c r="G437" s="105" t="str">
        <f>IF(A437="","",IF(COUNTIFS('[832]8'!$A$3:$A$202,A437,'[832]8'!$L$3:$L$202,"Đã kiểm chứng",'[832]8'!$M$3:$M$202,"ĐẠT")&lt;&gt;1,"",IFERROR(INDEX('[832]8'!$J$3:$J$202,MATCH(A437,'[832]8'!$A$3:$A$202,0)),"")))</f>
        <v/>
      </c>
      <c r="H437" s="105" t="str">
        <f t="shared" si="6"/>
        <v/>
      </c>
      <c r="I437" s="102" t="str">
        <f>IF(A437="","",IF(OR(NOT(ISNUMBER(B437)),B437&lt;2027,B437&gt;2031,B437&lt;&gt;INT(B437)),"NĂM KHÔNG HỢP LỆ",IF(COUNTIFS($A$3:$A$1002,A437,$B$3:$B$1002,B437)&gt;1,"TRÙNG MÃ VTVL – NĂM",IF(G437="","C437 CHƯA ĐƯỢC XÁC NHẬN",IF(NOT(ISNUMBER(C437)),"THIẾU BIẾN ĐỘNG (NHẬP 0 NẾU KHÔNG ĐỔI)",IF(G437+C437&lt;0,"NHU CẦU ÂM",IF(OR(D437="",E437=""),"THIẾU GIẢI TRÌNH/NGUỒN",IF(F437&lt;&gt;"Đã kiểm chứng","CHƯA KIỂM CHỨNG DỰ BÁO","ĐẠT"))))))))</f>
        <v/>
      </c>
      <c r="J437" s="100"/>
    </row>
    <row r="438" spans="1:10" ht="30" customHeight="1">
      <c r="A438" s="100"/>
      <c r="B438" s="103"/>
      <c r="C438" s="104"/>
      <c r="D438" s="100"/>
      <c r="E438" s="100"/>
      <c r="F438" s="100"/>
      <c r="G438" s="105" t="str">
        <f>IF(A438="","",IF(COUNTIFS('[833]8'!$A$3:$A$202,A438,'[833]8'!$L$3:$L$202,"Đã kiểm chứng",'[833]8'!$M$3:$M$202,"ĐẠT")&lt;&gt;1,"",IFERROR(INDEX('[833]8'!$J$3:$J$202,MATCH(A438,'[833]8'!$A$3:$A$202,0)),"")))</f>
        <v/>
      </c>
      <c r="H438" s="105" t="str">
        <f t="shared" si="6"/>
        <v/>
      </c>
      <c r="I438" s="102" t="str">
        <f>IF(A438="","",IF(OR(NOT(ISNUMBER(B438)),B438&lt;2027,B438&gt;2031,B438&lt;&gt;INT(B438)),"NĂM KHÔNG HỢP LỆ",IF(COUNTIFS($A$3:$A$1002,A438,$B$3:$B$1002,B438)&gt;1,"TRÙNG MÃ VTVL – NĂM",IF(G438="","C438 CHƯA ĐƯỢC XÁC NHẬN",IF(NOT(ISNUMBER(C438)),"THIẾU BIẾN ĐỘNG (NHẬP 0 NẾU KHÔNG ĐỔI)",IF(G438+C438&lt;0,"NHU CẦU ÂM",IF(OR(D438="",E438=""),"THIẾU GIẢI TRÌNH/NGUỒN",IF(F438&lt;&gt;"Đã kiểm chứng","CHƯA KIỂM CHỨNG DỰ BÁO","ĐẠT"))))))))</f>
        <v/>
      </c>
      <c r="J438" s="100"/>
    </row>
    <row r="439" spans="1:10" ht="30" customHeight="1">
      <c r="A439" s="100"/>
      <c r="B439" s="103"/>
      <c r="C439" s="104"/>
      <c r="D439" s="100"/>
      <c r="E439" s="100"/>
      <c r="F439" s="100"/>
      <c r="G439" s="105" t="str">
        <f>IF(A439="","",IF(COUNTIFS('[834]8'!$A$3:$A$202,A439,'[834]8'!$L$3:$L$202,"Đã kiểm chứng",'[834]8'!$M$3:$M$202,"ĐẠT")&lt;&gt;1,"",IFERROR(INDEX('[834]8'!$J$3:$J$202,MATCH(A439,'[834]8'!$A$3:$A$202,0)),"")))</f>
        <v/>
      </c>
      <c r="H439" s="105" t="str">
        <f t="shared" si="6"/>
        <v/>
      </c>
      <c r="I439" s="102" t="str">
        <f>IF(A439="","",IF(OR(NOT(ISNUMBER(B439)),B439&lt;2027,B439&gt;2031,B439&lt;&gt;INT(B439)),"NĂM KHÔNG HỢP LỆ",IF(COUNTIFS($A$3:$A$1002,A439,$B$3:$B$1002,B439)&gt;1,"TRÙNG MÃ VTVL – NĂM",IF(G439="","C439 CHƯA ĐƯỢC XÁC NHẬN",IF(NOT(ISNUMBER(C439)),"THIẾU BIẾN ĐỘNG (NHẬP 0 NẾU KHÔNG ĐỔI)",IF(G439+C439&lt;0,"NHU CẦU ÂM",IF(OR(D439="",E439=""),"THIẾU GIẢI TRÌNH/NGUỒN",IF(F439&lt;&gt;"Đã kiểm chứng","CHƯA KIỂM CHỨNG DỰ BÁO","ĐẠT"))))))))</f>
        <v/>
      </c>
      <c r="J439" s="100"/>
    </row>
    <row r="440" spans="1:10" ht="30" customHeight="1">
      <c r="A440" s="100"/>
      <c r="B440" s="103"/>
      <c r="C440" s="104"/>
      <c r="D440" s="100"/>
      <c r="E440" s="100"/>
      <c r="F440" s="100"/>
      <c r="G440" s="105" t="str">
        <f>IF(A440="","",IF(COUNTIFS('[835]8'!$A$3:$A$202,A440,'[835]8'!$L$3:$L$202,"Đã kiểm chứng",'[835]8'!$M$3:$M$202,"ĐẠT")&lt;&gt;1,"",IFERROR(INDEX('[835]8'!$J$3:$J$202,MATCH(A440,'[835]8'!$A$3:$A$202,0)),"")))</f>
        <v/>
      </c>
      <c r="H440" s="105" t="str">
        <f t="shared" si="6"/>
        <v/>
      </c>
      <c r="I440" s="102" t="str">
        <f>IF(A440="","",IF(OR(NOT(ISNUMBER(B440)),B440&lt;2027,B440&gt;2031,B440&lt;&gt;INT(B440)),"NĂM KHÔNG HỢP LỆ",IF(COUNTIFS($A$3:$A$1002,A440,$B$3:$B$1002,B440)&gt;1,"TRÙNG MÃ VTVL – NĂM",IF(G440="","C440 CHƯA ĐƯỢC XÁC NHẬN",IF(NOT(ISNUMBER(C440)),"THIẾU BIẾN ĐỘNG (NHẬP 0 NẾU KHÔNG ĐỔI)",IF(G440+C440&lt;0,"NHU CẦU ÂM",IF(OR(D440="",E440=""),"THIẾU GIẢI TRÌNH/NGUỒN",IF(F440&lt;&gt;"Đã kiểm chứng","CHƯA KIỂM CHỨNG DỰ BÁO","ĐẠT"))))))))</f>
        <v/>
      </c>
      <c r="J440" s="100"/>
    </row>
    <row r="441" spans="1:10" ht="30" customHeight="1">
      <c r="A441" s="100"/>
      <c r="B441" s="103"/>
      <c r="C441" s="104"/>
      <c r="D441" s="100"/>
      <c r="E441" s="100"/>
      <c r="F441" s="100"/>
      <c r="G441" s="105" t="str">
        <f>IF(A441="","",IF(COUNTIFS('[836]8'!$A$3:$A$202,A441,'[836]8'!$L$3:$L$202,"Đã kiểm chứng",'[836]8'!$M$3:$M$202,"ĐẠT")&lt;&gt;1,"",IFERROR(INDEX('[836]8'!$J$3:$J$202,MATCH(A441,'[836]8'!$A$3:$A$202,0)),"")))</f>
        <v/>
      </c>
      <c r="H441" s="105" t="str">
        <f t="shared" si="6"/>
        <v/>
      </c>
      <c r="I441" s="102" t="str">
        <f>IF(A441="","",IF(OR(NOT(ISNUMBER(B441)),B441&lt;2027,B441&gt;2031,B441&lt;&gt;INT(B441)),"NĂM KHÔNG HỢP LỆ",IF(COUNTIFS($A$3:$A$1002,A441,$B$3:$B$1002,B441)&gt;1,"TRÙNG MÃ VTVL – NĂM",IF(G441="","C441 CHƯA ĐƯỢC XÁC NHẬN",IF(NOT(ISNUMBER(C441)),"THIẾU BIẾN ĐỘNG (NHẬP 0 NẾU KHÔNG ĐỔI)",IF(G441+C441&lt;0,"NHU CẦU ÂM",IF(OR(D441="",E441=""),"THIẾU GIẢI TRÌNH/NGUỒN",IF(F441&lt;&gt;"Đã kiểm chứng","CHƯA KIỂM CHỨNG DỰ BÁO","ĐẠT"))))))))</f>
        <v/>
      </c>
      <c r="J441" s="100"/>
    </row>
    <row r="442" spans="1:10" ht="30" customHeight="1">
      <c r="A442" s="100"/>
      <c r="B442" s="103"/>
      <c r="C442" s="104"/>
      <c r="D442" s="100"/>
      <c r="E442" s="100"/>
      <c r="F442" s="100"/>
      <c r="G442" s="105" t="str">
        <f>IF(A442="","",IF(COUNTIFS('[837]8'!$A$3:$A$202,A442,'[837]8'!$L$3:$L$202,"Đã kiểm chứng",'[837]8'!$M$3:$M$202,"ĐẠT")&lt;&gt;1,"",IFERROR(INDEX('[837]8'!$J$3:$J$202,MATCH(A442,'[837]8'!$A$3:$A$202,0)),"")))</f>
        <v/>
      </c>
      <c r="H442" s="105" t="str">
        <f t="shared" si="6"/>
        <v/>
      </c>
      <c r="I442" s="102" t="str">
        <f>IF(A442="","",IF(OR(NOT(ISNUMBER(B442)),B442&lt;2027,B442&gt;2031,B442&lt;&gt;INT(B442)),"NĂM KHÔNG HỢP LỆ",IF(COUNTIFS($A$3:$A$1002,A442,$B$3:$B$1002,B442)&gt;1,"TRÙNG MÃ VTVL – NĂM",IF(G442="","C442 CHƯA ĐƯỢC XÁC NHẬN",IF(NOT(ISNUMBER(C442)),"THIẾU BIẾN ĐỘNG (NHẬP 0 NẾU KHÔNG ĐỔI)",IF(G442+C442&lt;0,"NHU CẦU ÂM",IF(OR(D442="",E442=""),"THIẾU GIẢI TRÌNH/NGUỒN",IF(F442&lt;&gt;"Đã kiểm chứng","CHƯA KIỂM CHỨNG DỰ BÁO","ĐẠT"))))))))</f>
        <v/>
      </c>
      <c r="J442" s="100"/>
    </row>
    <row r="443" spans="1:10" ht="30" customHeight="1">
      <c r="A443" s="100"/>
      <c r="B443" s="103"/>
      <c r="C443" s="104"/>
      <c r="D443" s="100"/>
      <c r="E443" s="100"/>
      <c r="F443" s="100"/>
      <c r="G443" s="105" t="str">
        <f>IF(A443="","",IF(COUNTIFS('[838]8'!$A$3:$A$202,A443,'[838]8'!$L$3:$L$202,"Đã kiểm chứng",'[838]8'!$M$3:$M$202,"ĐẠT")&lt;&gt;1,"",IFERROR(INDEX('[838]8'!$J$3:$J$202,MATCH(A443,'[838]8'!$A$3:$A$202,0)),"")))</f>
        <v/>
      </c>
      <c r="H443" s="105" t="str">
        <f t="shared" si="6"/>
        <v/>
      </c>
      <c r="I443" s="102" t="str">
        <f>IF(A443="","",IF(OR(NOT(ISNUMBER(B443)),B443&lt;2027,B443&gt;2031,B443&lt;&gt;INT(B443)),"NĂM KHÔNG HỢP LỆ",IF(COUNTIFS($A$3:$A$1002,A443,$B$3:$B$1002,B443)&gt;1,"TRÙNG MÃ VTVL – NĂM",IF(G443="","C443 CHƯA ĐƯỢC XÁC NHẬN",IF(NOT(ISNUMBER(C443)),"THIẾU BIẾN ĐỘNG (NHẬP 0 NẾU KHÔNG ĐỔI)",IF(G443+C443&lt;0,"NHU CẦU ÂM",IF(OR(D443="",E443=""),"THIẾU GIẢI TRÌNH/NGUỒN",IF(F443&lt;&gt;"Đã kiểm chứng","CHƯA KIỂM CHỨNG DỰ BÁO","ĐẠT"))))))))</f>
        <v/>
      </c>
      <c r="J443" s="100"/>
    </row>
    <row r="444" spans="1:10" ht="30" customHeight="1">
      <c r="A444" s="100"/>
      <c r="B444" s="103"/>
      <c r="C444" s="104"/>
      <c r="D444" s="100"/>
      <c r="E444" s="100"/>
      <c r="F444" s="100"/>
      <c r="G444" s="105" t="str">
        <f>IF(A444="","",IF(COUNTIFS('[839]8'!$A$3:$A$202,A444,'[839]8'!$L$3:$L$202,"Đã kiểm chứng",'[839]8'!$M$3:$M$202,"ĐẠT")&lt;&gt;1,"",IFERROR(INDEX('[839]8'!$J$3:$J$202,MATCH(A444,'[839]8'!$A$3:$A$202,0)),"")))</f>
        <v/>
      </c>
      <c r="H444" s="105" t="str">
        <f t="shared" si="6"/>
        <v/>
      </c>
      <c r="I444" s="102" t="str">
        <f>IF(A444="","",IF(OR(NOT(ISNUMBER(B444)),B444&lt;2027,B444&gt;2031,B444&lt;&gt;INT(B444)),"NĂM KHÔNG HỢP LỆ",IF(COUNTIFS($A$3:$A$1002,A444,$B$3:$B$1002,B444)&gt;1,"TRÙNG MÃ VTVL – NĂM",IF(G444="","C444 CHƯA ĐƯỢC XÁC NHẬN",IF(NOT(ISNUMBER(C444)),"THIẾU BIẾN ĐỘNG (NHẬP 0 NẾU KHÔNG ĐỔI)",IF(G444+C444&lt;0,"NHU CẦU ÂM",IF(OR(D444="",E444=""),"THIẾU GIẢI TRÌNH/NGUỒN",IF(F444&lt;&gt;"Đã kiểm chứng","CHƯA KIỂM CHỨNG DỰ BÁO","ĐẠT"))))))))</f>
        <v/>
      </c>
      <c r="J444" s="100"/>
    </row>
    <row r="445" spans="1:10" ht="30" customHeight="1">
      <c r="A445" s="100"/>
      <c r="B445" s="103"/>
      <c r="C445" s="104"/>
      <c r="D445" s="100"/>
      <c r="E445" s="100"/>
      <c r="F445" s="100"/>
      <c r="G445" s="105" t="str">
        <f>IF(A445="","",IF(COUNTIFS('[840]8'!$A$3:$A$202,A445,'[840]8'!$L$3:$L$202,"Đã kiểm chứng",'[840]8'!$M$3:$M$202,"ĐẠT")&lt;&gt;1,"",IFERROR(INDEX('[840]8'!$J$3:$J$202,MATCH(A445,'[840]8'!$A$3:$A$202,0)),"")))</f>
        <v/>
      </c>
      <c r="H445" s="105" t="str">
        <f t="shared" si="6"/>
        <v/>
      </c>
      <c r="I445" s="102" t="str">
        <f>IF(A445="","",IF(OR(NOT(ISNUMBER(B445)),B445&lt;2027,B445&gt;2031,B445&lt;&gt;INT(B445)),"NĂM KHÔNG HỢP LỆ",IF(COUNTIFS($A$3:$A$1002,A445,$B$3:$B$1002,B445)&gt;1,"TRÙNG MÃ VTVL – NĂM",IF(G445="","C445 CHƯA ĐƯỢC XÁC NHẬN",IF(NOT(ISNUMBER(C445)),"THIẾU BIẾN ĐỘNG (NHẬP 0 NẾU KHÔNG ĐỔI)",IF(G445+C445&lt;0,"NHU CẦU ÂM",IF(OR(D445="",E445=""),"THIẾU GIẢI TRÌNH/NGUỒN",IF(F445&lt;&gt;"Đã kiểm chứng","CHƯA KIỂM CHỨNG DỰ BÁO","ĐẠT"))))))))</f>
        <v/>
      </c>
      <c r="J445" s="100"/>
    </row>
    <row r="446" spans="1:10" ht="30" customHeight="1">
      <c r="A446" s="100"/>
      <c r="B446" s="103"/>
      <c r="C446" s="104"/>
      <c r="D446" s="100"/>
      <c r="E446" s="100"/>
      <c r="F446" s="100"/>
      <c r="G446" s="105" t="str">
        <f>IF(A446="","",IF(COUNTIFS('[841]8'!$A$3:$A$202,A446,'[841]8'!$L$3:$L$202,"Đã kiểm chứng",'[841]8'!$M$3:$M$202,"ĐẠT")&lt;&gt;1,"",IFERROR(INDEX('[841]8'!$J$3:$J$202,MATCH(A446,'[841]8'!$A$3:$A$202,0)),"")))</f>
        <v/>
      </c>
      <c r="H446" s="105" t="str">
        <f t="shared" si="6"/>
        <v/>
      </c>
      <c r="I446" s="102" t="str">
        <f>IF(A446="","",IF(OR(NOT(ISNUMBER(B446)),B446&lt;2027,B446&gt;2031,B446&lt;&gt;INT(B446)),"NĂM KHÔNG HỢP LỆ",IF(COUNTIFS($A$3:$A$1002,A446,$B$3:$B$1002,B446)&gt;1,"TRÙNG MÃ VTVL – NĂM",IF(G446="","C446 CHƯA ĐƯỢC XÁC NHẬN",IF(NOT(ISNUMBER(C446)),"THIẾU BIẾN ĐỘNG (NHẬP 0 NẾU KHÔNG ĐỔI)",IF(G446+C446&lt;0,"NHU CẦU ÂM",IF(OR(D446="",E446=""),"THIẾU GIẢI TRÌNH/NGUỒN",IF(F446&lt;&gt;"Đã kiểm chứng","CHƯA KIỂM CHỨNG DỰ BÁO","ĐẠT"))))))))</f>
        <v/>
      </c>
      <c r="J446" s="100"/>
    </row>
    <row r="447" spans="1:10" ht="30" customHeight="1">
      <c r="A447" s="100"/>
      <c r="B447" s="103"/>
      <c r="C447" s="104"/>
      <c r="D447" s="100"/>
      <c r="E447" s="100"/>
      <c r="F447" s="100"/>
      <c r="G447" s="105" t="str">
        <f>IF(A447="","",IF(COUNTIFS('[842]8'!$A$3:$A$202,A447,'[842]8'!$L$3:$L$202,"Đã kiểm chứng",'[842]8'!$M$3:$M$202,"ĐẠT")&lt;&gt;1,"",IFERROR(INDEX('[842]8'!$J$3:$J$202,MATCH(A447,'[842]8'!$A$3:$A$202,0)),"")))</f>
        <v/>
      </c>
      <c r="H447" s="105" t="str">
        <f t="shared" si="6"/>
        <v/>
      </c>
      <c r="I447" s="102" t="str">
        <f>IF(A447="","",IF(OR(NOT(ISNUMBER(B447)),B447&lt;2027,B447&gt;2031,B447&lt;&gt;INT(B447)),"NĂM KHÔNG HỢP LỆ",IF(COUNTIFS($A$3:$A$1002,A447,$B$3:$B$1002,B447)&gt;1,"TRÙNG MÃ VTVL – NĂM",IF(G447="","C447 CHƯA ĐƯỢC XÁC NHẬN",IF(NOT(ISNUMBER(C447)),"THIẾU BIẾN ĐỘNG (NHẬP 0 NẾU KHÔNG ĐỔI)",IF(G447+C447&lt;0,"NHU CẦU ÂM",IF(OR(D447="",E447=""),"THIẾU GIẢI TRÌNH/NGUỒN",IF(F447&lt;&gt;"Đã kiểm chứng","CHƯA KIỂM CHỨNG DỰ BÁO","ĐẠT"))))))))</f>
        <v/>
      </c>
      <c r="J447" s="100"/>
    </row>
    <row r="448" spans="1:10" ht="30" customHeight="1">
      <c r="A448" s="100"/>
      <c r="B448" s="103"/>
      <c r="C448" s="104"/>
      <c r="D448" s="100"/>
      <c r="E448" s="100"/>
      <c r="F448" s="100"/>
      <c r="G448" s="105" t="str">
        <f>IF(A448="","",IF(COUNTIFS('[843]8'!$A$3:$A$202,A448,'[843]8'!$L$3:$L$202,"Đã kiểm chứng",'[843]8'!$M$3:$M$202,"ĐẠT")&lt;&gt;1,"",IFERROR(INDEX('[843]8'!$J$3:$J$202,MATCH(A448,'[843]8'!$A$3:$A$202,0)),"")))</f>
        <v/>
      </c>
      <c r="H448" s="105" t="str">
        <f t="shared" si="6"/>
        <v/>
      </c>
      <c r="I448" s="102" t="str">
        <f>IF(A448="","",IF(OR(NOT(ISNUMBER(B448)),B448&lt;2027,B448&gt;2031,B448&lt;&gt;INT(B448)),"NĂM KHÔNG HỢP LỆ",IF(COUNTIFS($A$3:$A$1002,A448,$B$3:$B$1002,B448)&gt;1,"TRÙNG MÃ VTVL – NĂM",IF(G448="","C448 CHƯA ĐƯỢC XÁC NHẬN",IF(NOT(ISNUMBER(C448)),"THIẾU BIẾN ĐỘNG (NHẬP 0 NẾU KHÔNG ĐỔI)",IF(G448+C448&lt;0,"NHU CẦU ÂM",IF(OR(D448="",E448=""),"THIẾU GIẢI TRÌNH/NGUỒN",IF(F448&lt;&gt;"Đã kiểm chứng","CHƯA KIỂM CHỨNG DỰ BÁO","ĐẠT"))))))))</f>
        <v/>
      </c>
      <c r="J448" s="100"/>
    </row>
    <row r="449" spans="1:10" ht="30" customHeight="1">
      <c r="A449" s="100"/>
      <c r="B449" s="103"/>
      <c r="C449" s="104"/>
      <c r="D449" s="100"/>
      <c r="E449" s="100"/>
      <c r="F449" s="100"/>
      <c r="G449" s="105" t="str">
        <f>IF(A449="","",IF(COUNTIFS('[844]8'!$A$3:$A$202,A449,'[844]8'!$L$3:$L$202,"Đã kiểm chứng",'[844]8'!$M$3:$M$202,"ĐẠT")&lt;&gt;1,"",IFERROR(INDEX('[844]8'!$J$3:$J$202,MATCH(A449,'[844]8'!$A$3:$A$202,0)),"")))</f>
        <v/>
      </c>
      <c r="H449" s="105" t="str">
        <f t="shared" si="6"/>
        <v/>
      </c>
      <c r="I449" s="102" t="str">
        <f>IF(A449="","",IF(OR(NOT(ISNUMBER(B449)),B449&lt;2027,B449&gt;2031,B449&lt;&gt;INT(B449)),"NĂM KHÔNG HỢP LỆ",IF(COUNTIFS($A$3:$A$1002,A449,$B$3:$B$1002,B449)&gt;1,"TRÙNG MÃ VTVL – NĂM",IF(G449="","C449 CHƯA ĐƯỢC XÁC NHẬN",IF(NOT(ISNUMBER(C449)),"THIẾU BIẾN ĐỘNG (NHẬP 0 NẾU KHÔNG ĐỔI)",IF(G449+C449&lt;0,"NHU CẦU ÂM",IF(OR(D449="",E449=""),"THIẾU GIẢI TRÌNH/NGUỒN",IF(F449&lt;&gt;"Đã kiểm chứng","CHƯA KIỂM CHỨNG DỰ BÁO","ĐẠT"))))))))</f>
        <v/>
      </c>
      <c r="J449" s="100"/>
    </row>
    <row r="450" spans="1:10" ht="30" customHeight="1">
      <c r="A450" s="100"/>
      <c r="B450" s="103"/>
      <c r="C450" s="104"/>
      <c r="D450" s="100"/>
      <c r="E450" s="100"/>
      <c r="F450" s="100"/>
      <c r="G450" s="105" t="str">
        <f>IF(A450="","",IF(COUNTIFS('[845]8'!$A$3:$A$202,A450,'[845]8'!$L$3:$L$202,"Đã kiểm chứng",'[845]8'!$M$3:$M$202,"ĐẠT")&lt;&gt;1,"",IFERROR(INDEX('[845]8'!$J$3:$J$202,MATCH(A450,'[845]8'!$A$3:$A$202,0)),"")))</f>
        <v/>
      </c>
      <c r="H450" s="105" t="str">
        <f t="shared" si="6"/>
        <v/>
      </c>
      <c r="I450" s="102" t="str">
        <f>IF(A450="","",IF(OR(NOT(ISNUMBER(B450)),B450&lt;2027,B450&gt;2031,B450&lt;&gt;INT(B450)),"NĂM KHÔNG HỢP LỆ",IF(COUNTIFS($A$3:$A$1002,A450,$B$3:$B$1002,B450)&gt;1,"TRÙNG MÃ VTVL – NĂM",IF(G450="","C450 CHƯA ĐƯỢC XÁC NHẬN",IF(NOT(ISNUMBER(C450)),"THIẾU BIẾN ĐỘNG (NHẬP 0 NẾU KHÔNG ĐỔI)",IF(G450+C450&lt;0,"NHU CẦU ÂM",IF(OR(D450="",E450=""),"THIẾU GIẢI TRÌNH/NGUỒN",IF(F450&lt;&gt;"Đã kiểm chứng","CHƯA KIỂM CHỨNG DỰ BÁO","ĐẠT"))))))))</f>
        <v/>
      </c>
      <c r="J450" s="100"/>
    </row>
    <row r="451" spans="1:10" ht="30" customHeight="1">
      <c r="A451" s="100"/>
      <c r="B451" s="103"/>
      <c r="C451" s="104"/>
      <c r="D451" s="100"/>
      <c r="E451" s="100"/>
      <c r="F451" s="100"/>
      <c r="G451" s="105" t="str">
        <f>IF(A451="","",IF(COUNTIFS('[846]8'!$A$3:$A$202,A451,'[846]8'!$L$3:$L$202,"Đã kiểm chứng",'[846]8'!$M$3:$M$202,"ĐẠT")&lt;&gt;1,"",IFERROR(INDEX('[846]8'!$J$3:$J$202,MATCH(A451,'[846]8'!$A$3:$A$202,0)),"")))</f>
        <v/>
      </c>
      <c r="H451" s="105" t="str">
        <f t="shared" ref="H451:H514" si="7">IF(I451="ĐẠT",G451+C451,"")</f>
        <v/>
      </c>
      <c r="I451" s="102" t="str">
        <f>IF(A451="","",IF(OR(NOT(ISNUMBER(B451)),B451&lt;2027,B451&gt;2031,B451&lt;&gt;INT(B451)),"NĂM KHÔNG HỢP LỆ",IF(COUNTIFS($A$3:$A$1002,A451,$B$3:$B$1002,B451)&gt;1,"TRÙNG MÃ VTVL – NĂM",IF(G451="","C451 CHƯA ĐƯỢC XÁC NHẬN",IF(NOT(ISNUMBER(C451)),"THIẾU BIẾN ĐỘNG (NHẬP 0 NẾU KHÔNG ĐỔI)",IF(G451+C451&lt;0,"NHU CẦU ÂM",IF(OR(D451="",E451=""),"THIẾU GIẢI TRÌNH/NGUỒN",IF(F451&lt;&gt;"Đã kiểm chứng","CHƯA KIỂM CHỨNG DỰ BÁO","ĐẠT"))))))))</f>
        <v/>
      </c>
      <c r="J451" s="100"/>
    </row>
    <row r="452" spans="1:10" ht="30" customHeight="1">
      <c r="A452" s="100"/>
      <c r="B452" s="103"/>
      <c r="C452" s="104"/>
      <c r="D452" s="100"/>
      <c r="E452" s="100"/>
      <c r="F452" s="100"/>
      <c r="G452" s="105" t="str">
        <f>IF(A452="","",IF(COUNTIFS('[847]8'!$A$3:$A$202,A452,'[847]8'!$L$3:$L$202,"Đã kiểm chứng",'[847]8'!$M$3:$M$202,"ĐẠT")&lt;&gt;1,"",IFERROR(INDEX('[847]8'!$J$3:$J$202,MATCH(A452,'[847]8'!$A$3:$A$202,0)),"")))</f>
        <v/>
      </c>
      <c r="H452" s="105" t="str">
        <f t="shared" si="7"/>
        <v/>
      </c>
      <c r="I452" s="102" t="str">
        <f>IF(A452="","",IF(OR(NOT(ISNUMBER(B452)),B452&lt;2027,B452&gt;2031,B452&lt;&gt;INT(B452)),"NĂM KHÔNG HỢP LỆ",IF(COUNTIFS($A$3:$A$1002,A452,$B$3:$B$1002,B452)&gt;1,"TRÙNG MÃ VTVL – NĂM",IF(G452="","C452 CHƯA ĐƯỢC XÁC NHẬN",IF(NOT(ISNUMBER(C452)),"THIẾU BIẾN ĐỘNG (NHẬP 0 NẾU KHÔNG ĐỔI)",IF(G452+C452&lt;0,"NHU CẦU ÂM",IF(OR(D452="",E452=""),"THIẾU GIẢI TRÌNH/NGUỒN",IF(F452&lt;&gt;"Đã kiểm chứng","CHƯA KIỂM CHỨNG DỰ BÁO","ĐẠT"))))))))</f>
        <v/>
      </c>
      <c r="J452" s="100"/>
    </row>
    <row r="453" spans="1:10" ht="30" customHeight="1">
      <c r="A453" s="100"/>
      <c r="B453" s="103"/>
      <c r="C453" s="104"/>
      <c r="D453" s="100"/>
      <c r="E453" s="100"/>
      <c r="F453" s="100"/>
      <c r="G453" s="105" t="str">
        <f>IF(A453="","",IF(COUNTIFS('[848]8'!$A$3:$A$202,A453,'[848]8'!$L$3:$L$202,"Đã kiểm chứng",'[848]8'!$M$3:$M$202,"ĐẠT")&lt;&gt;1,"",IFERROR(INDEX('[848]8'!$J$3:$J$202,MATCH(A453,'[848]8'!$A$3:$A$202,0)),"")))</f>
        <v/>
      </c>
      <c r="H453" s="105" t="str">
        <f t="shared" si="7"/>
        <v/>
      </c>
      <c r="I453" s="102" t="str">
        <f>IF(A453="","",IF(OR(NOT(ISNUMBER(B453)),B453&lt;2027,B453&gt;2031,B453&lt;&gt;INT(B453)),"NĂM KHÔNG HỢP LỆ",IF(COUNTIFS($A$3:$A$1002,A453,$B$3:$B$1002,B453)&gt;1,"TRÙNG MÃ VTVL – NĂM",IF(G453="","C453 CHƯA ĐƯỢC XÁC NHẬN",IF(NOT(ISNUMBER(C453)),"THIẾU BIẾN ĐỘNG (NHẬP 0 NẾU KHÔNG ĐỔI)",IF(G453+C453&lt;0,"NHU CẦU ÂM",IF(OR(D453="",E453=""),"THIẾU GIẢI TRÌNH/NGUỒN",IF(F453&lt;&gt;"Đã kiểm chứng","CHƯA KIỂM CHỨNG DỰ BÁO","ĐẠT"))))))))</f>
        <v/>
      </c>
      <c r="J453" s="100"/>
    </row>
    <row r="454" spans="1:10" ht="30" customHeight="1">
      <c r="A454" s="100"/>
      <c r="B454" s="103"/>
      <c r="C454" s="104"/>
      <c r="D454" s="100"/>
      <c r="E454" s="100"/>
      <c r="F454" s="100"/>
      <c r="G454" s="105" t="str">
        <f>IF(A454="","",IF(COUNTIFS('[849]8'!$A$3:$A$202,A454,'[849]8'!$L$3:$L$202,"Đã kiểm chứng",'[849]8'!$M$3:$M$202,"ĐẠT")&lt;&gt;1,"",IFERROR(INDEX('[849]8'!$J$3:$J$202,MATCH(A454,'[849]8'!$A$3:$A$202,0)),"")))</f>
        <v/>
      </c>
      <c r="H454" s="105" t="str">
        <f t="shared" si="7"/>
        <v/>
      </c>
      <c r="I454" s="102" t="str">
        <f>IF(A454="","",IF(OR(NOT(ISNUMBER(B454)),B454&lt;2027,B454&gt;2031,B454&lt;&gt;INT(B454)),"NĂM KHÔNG HỢP LỆ",IF(COUNTIFS($A$3:$A$1002,A454,$B$3:$B$1002,B454)&gt;1,"TRÙNG MÃ VTVL – NĂM",IF(G454="","C454 CHƯA ĐƯỢC XÁC NHẬN",IF(NOT(ISNUMBER(C454)),"THIẾU BIẾN ĐỘNG (NHẬP 0 NẾU KHÔNG ĐỔI)",IF(G454+C454&lt;0,"NHU CẦU ÂM",IF(OR(D454="",E454=""),"THIẾU GIẢI TRÌNH/NGUỒN",IF(F454&lt;&gt;"Đã kiểm chứng","CHƯA KIỂM CHỨNG DỰ BÁO","ĐẠT"))))))))</f>
        <v/>
      </c>
      <c r="J454" s="100"/>
    </row>
    <row r="455" spans="1:10" ht="30" customHeight="1">
      <c r="A455" s="100"/>
      <c r="B455" s="103"/>
      <c r="C455" s="104"/>
      <c r="D455" s="100"/>
      <c r="E455" s="100"/>
      <c r="F455" s="100"/>
      <c r="G455" s="105" t="str">
        <f>IF(A455="","",IF(COUNTIFS('[850]8'!$A$3:$A$202,A455,'[850]8'!$L$3:$L$202,"Đã kiểm chứng",'[850]8'!$M$3:$M$202,"ĐẠT")&lt;&gt;1,"",IFERROR(INDEX('[850]8'!$J$3:$J$202,MATCH(A455,'[850]8'!$A$3:$A$202,0)),"")))</f>
        <v/>
      </c>
      <c r="H455" s="105" t="str">
        <f t="shared" si="7"/>
        <v/>
      </c>
      <c r="I455" s="102" t="str">
        <f>IF(A455="","",IF(OR(NOT(ISNUMBER(B455)),B455&lt;2027,B455&gt;2031,B455&lt;&gt;INT(B455)),"NĂM KHÔNG HỢP LỆ",IF(COUNTIFS($A$3:$A$1002,A455,$B$3:$B$1002,B455)&gt;1,"TRÙNG MÃ VTVL – NĂM",IF(G455="","C455 CHƯA ĐƯỢC XÁC NHẬN",IF(NOT(ISNUMBER(C455)),"THIẾU BIẾN ĐỘNG (NHẬP 0 NẾU KHÔNG ĐỔI)",IF(G455+C455&lt;0,"NHU CẦU ÂM",IF(OR(D455="",E455=""),"THIẾU GIẢI TRÌNH/NGUỒN",IF(F455&lt;&gt;"Đã kiểm chứng","CHƯA KIỂM CHỨNG DỰ BÁO","ĐẠT"))))))))</f>
        <v/>
      </c>
      <c r="J455" s="100"/>
    </row>
    <row r="456" spans="1:10" ht="30" customHeight="1">
      <c r="A456" s="100"/>
      <c r="B456" s="103"/>
      <c r="C456" s="104"/>
      <c r="D456" s="100"/>
      <c r="E456" s="100"/>
      <c r="F456" s="100"/>
      <c r="G456" s="105" t="str">
        <f>IF(A456="","",IF(COUNTIFS('[851]8'!$A$3:$A$202,A456,'[851]8'!$L$3:$L$202,"Đã kiểm chứng",'[851]8'!$M$3:$M$202,"ĐẠT")&lt;&gt;1,"",IFERROR(INDEX('[851]8'!$J$3:$J$202,MATCH(A456,'[851]8'!$A$3:$A$202,0)),"")))</f>
        <v/>
      </c>
      <c r="H456" s="105" t="str">
        <f t="shared" si="7"/>
        <v/>
      </c>
      <c r="I456" s="102" t="str">
        <f>IF(A456="","",IF(OR(NOT(ISNUMBER(B456)),B456&lt;2027,B456&gt;2031,B456&lt;&gt;INT(B456)),"NĂM KHÔNG HỢP LỆ",IF(COUNTIFS($A$3:$A$1002,A456,$B$3:$B$1002,B456)&gt;1,"TRÙNG MÃ VTVL – NĂM",IF(G456="","C456 CHƯA ĐƯỢC XÁC NHẬN",IF(NOT(ISNUMBER(C456)),"THIẾU BIẾN ĐỘNG (NHẬP 0 NẾU KHÔNG ĐỔI)",IF(G456+C456&lt;0,"NHU CẦU ÂM",IF(OR(D456="",E456=""),"THIẾU GIẢI TRÌNH/NGUỒN",IF(F456&lt;&gt;"Đã kiểm chứng","CHƯA KIỂM CHỨNG DỰ BÁO","ĐẠT"))))))))</f>
        <v/>
      </c>
      <c r="J456" s="100"/>
    </row>
    <row r="457" spans="1:10" ht="30" customHeight="1">
      <c r="A457" s="100"/>
      <c r="B457" s="103"/>
      <c r="C457" s="104"/>
      <c r="D457" s="100"/>
      <c r="E457" s="100"/>
      <c r="F457" s="100"/>
      <c r="G457" s="105" t="str">
        <f>IF(A457="","",IF(COUNTIFS('[852]8'!$A$3:$A$202,A457,'[852]8'!$L$3:$L$202,"Đã kiểm chứng",'[852]8'!$M$3:$M$202,"ĐẠT")&lt;&gt;1,"",IFERROR(INDEX('[852]8'!$J$3:$J$202,MATCH(A457,'[852]8'!$A$3:$A$202,0)),"")))</f>
        <v/>
      </c>
      <c r="H457" s="105" t="str">
        <f t="shared" si="7"/>
        <v/>
      </c>
      <c r="I457" s="102" t="str">
        <f>IF(A457="","",IF(OR(NOT(ISNUMBER(B457)),B457&lt;2027,B457&gt;2031,B457&lt;&gt;INT(B457)),"NĂM KHÔNG HỢP LỆ",IF(COUNTIFS($A$3:$A$1002,A457,$B$3:$B$1002,B457)&gt;1,"TRÙNG MÃ VTVL – NĂM",IF(G457="","C457 CHƯA ĐƯỢC XÁC NHẬN",IF(NOT(ISNUMBER(C457)),"THIẾU BIẾN ĐỘNG (NHẬP 0 NẾU KHÔNG ĐỔI)",IF(G457+C457&lt;0,"NHU CẦU ÂM",IF(OR(D457="",E457=""),"THIẾU GIẢI TRÌNH/NGUỒN",IF(F457&lt;&gt;"Đã kiểm chứng","CHƯA KIỂM CHỨNG DỰ BÁO","ĐẠT"))))))))</f>
        <v/>
      </c>
      <c r="J457" s="100"/>
    </row>
    <row r="458" spans="1:10" ht="30" customHeight="1">
      <c r="A458" s="100"/>
      <c r="B458" s="103"/>
      <c r="C458" s="104"/>
      <c r="D458" s="100"/>
      <c r="E458" s="100"/>
      <c r="F458" s="100"/>
      <c r="G458" s="105" t="str">
        <f>IF(A458="","",IF(COUNTIFS('[853]8'!$A$3:$A$202,A458,'[853]8'!$L$3:$L$202,"Đã kiểm chứng",'[853]8'!$M$3:$M$202,"ĐẠT")&lt;&gt;1,"",IFERROR(INDEX('[853]8'!$J$3:$J$202,MATCH(A458,'[853]8'!$A$3:$A$202,0)),"")))</f>
        <v/>
      </c>
      <c r="H458" s="105" t="str">
        <f t="shared" si="7"/>
        <v/>
      </c>
      <c r="I458" s="102" t="str">
        <f>IF(A458="","",IF(OR(NOT(ISNUMBER(B458)),B458&lt;2027,B458&gt;2031,B458&lt;&gt;INT(B458)),"NĂM KHÔNG HỢP LỆ",IF(COUNTIFS($A$3:$A$1002,A458,$B$3:$B$1002,B458)&gt;1,"TRÙNG MÃ VTVL – NĂM",IF(G458="","C458 CHƯA ĐƯỢC XÁC NHẬN",IF(NOT(ISNUMBER(C458)),"THIẾU BIẾN ĐỘNG (NHẬP 0 NẾU KHÔNG ĐỔI)",IF(G458+C458&lt;0,"NHU CẦU ÂM",IF(OR(D458="",E458=""),"THIẾU GIẢI TRÌNH/NGUỒN",IF(F458&lt;&gt;"Đã kiểm chứng","CHƯA KIỂM CHỨNG DỰ BÁO","ĐẠT"))))))))</f>
        <v/>
      </c>
      <c r="J458" s="100"/>
    </row>
    <row r="459" spans="1:10" ht="30" customHeight="1">
      <c r="A459" s="100"/>
      <c r="B459" s="103"/>
      <c r="C459" s="104"/>
      <c r="D459" s="100"/>
      <c r="E459" s="100"/>
      <c r="F459" s="100"/>
      <c r="G459" s="105" t="str">
        <f>IF(A459="","",IF(COUNTIFS('[854]8'!$A$3:$A$202,A459,'[854]8'!$L$3:$L$202,"Đã kiểm chứng",'[854]8'!$M$3:$M$202,"ĐẠT")&lt;&gt;1,"",IFERROR(INDEX('[854]8'!$J$3:$J$202,MATCH(A459,'[854]8'!$A$3:$A$202,0)),"")))</f>
        <v/>
      </c>
      <c r="H459" s="105" t="str">
        <f t="shared" si="7"/>
        <v/>
      </c>
      <c r="I459" s="102" t="str">
        <f>IF(A459="","",IF(OR(NOT(ISNUMBER(B459)),B459&lt;2027,B459&gt;2031,B459&lt;&gt;INT(B459)),"NĂM KHÔNG HỢP LỆ",IF(COUNTIFS($A$3:$A$1002,A459,$B$3:$B$1002,B459)&gt;1,"TRÙNG MÃ VTVL – NĂM",IF(G459="","C459 CHƯA ĐƯỢC XÁC NHẬN",IF(NOT(ISNUMBER(C459)),"THIẾU BIẾN ĐỘNG (NHẬP 0 NẾU KHÔNG ĐỔI)",IF(G459+C459&lt;0,"NHU CẦU ÂM",IF(OR(D459="",E459=""),"THIẾU GIẢI TRÌNH/NGUỒN",IF(F459&lt;&gt;"Đã kiểm chứng","CHƯA KIỂM CHỨNG DỰ BÁO","ĐẠT"))))))))</f>
        <v/>
      </c>
      <c r="J459" s="100"/>
    </row>
    <row r="460" spans="1:10" ht="30" customHeight="1">
      <c r="A460" s="100"/>
      <c r="B460" s="103"/>
      <c r="C460" s="104"/>
      <c r="D460" s="100"/>
      <c r="E460" s="100"/>
      <c r="F460" s="100"/>
      <c r="G460" s="105" t="str">
        <f>IF(A460="","",IF(COUNTIFS('[855]8'!$A$3:$A$202,A460,'[855]8'!$L$3:$L$202,"Đã kiểm chứng",'[855]8'!$M$3:$M$202,"ĐẠT")&lt;&gt;1,"",IFERROR(INDEX('[855]8'!$J$3:$J$202,MATCH(A460,'[855]8'!$A$3:$A$202,0)),"")))</f>
        <v/>
      </c>
      <c r="H460" s="105" t="str">
        <f t="shared" si="7"/>
        <v/>
      </c>
      <c r="I460" s="102" t="str">
        <f>IF(A460="","",IF(OR(NOT(ISNUMBER(B460)),B460&lt;2027,B460&gt;2031,B460&lt;&gt;INT(B460)),"NĂM KHÔNG HỢP LỆ",IF(COUNTIFS($A$3:$A$1002,A460,$B$3:$B$1002,B460)&gt;1,"TRÙNG MÃ VTVL – NĂM",IF(G460="","C460 CHƯA ĐƯỢC XÁC NHẬN",IF(NOT(ISNUMBER(C460)),"THIẾU BIẾN ĐỘNG (NHẬP 0 NẾU KHÔNG ĐỔI)",IF(G460+C460&lt;0,"NHU CẦU ÂM",IF(OR(D460="",E460=""),"THIẾU GIẢI TRÌNH/NGUỒN",IF(F460&lt;&gt;"Đã kiểm chứng","CHƯA KIỂM CHỨNG DỰ BÁO","ĐẠT"))))))))</f>
        <v/>
      </c>
      <c r="J460" s="100"/>
    </row>
    <row r="461" spans="1:10" ht="30" customHeight="1">
      <c r="A461" s="100"/>
      <c r="B461" s="103"/>
      <c r="C461" s="104"/>
      <c r="D461" s="100"/>
      <c r="E461" s="100"/>
      <c r="F461" s="100"/>
      <c r="G461" s="105" t="str">
        <f>IF(A461="","",IF(COUNTIFS('[856]8'!$A$3:$A$202,A461,'[856]8'!$L$3:$L$202,"Đã kiểm chứng",'[856]8'!$M$3:$M$202,"ĐẠT")&lt;&gt;1,"",IFERROR(INDEX('[856]8'!$J$3:$J$202,MATCH(A461,'[856]8'!$A$3:$A$202,0)),"")))</f>
        <v/>
      </c>
      <c r="H461" s="105" t="str">
        <f t="shared" si="7"/>
        <v/>
      </c>
      <c r="I461" s="102" t="str">
        <f>IF(A461="","",IF(OR(NOT(ISNUMBER(B461)),B461&lt;2027,B461&gt;2031,B461&lt;&gt;INT(B461)),"NĂM KHÔNG HỢP LỆ",IF(COUNTIFS($A$3:$A$1002,A461,$B$3:$B$1002,B461)&gt;1,"TRÙNG MÃ VTVL – NĂM",IF(G461="","C461 CHƯA ĐƯỢC XÁC NHẬN",IF(NOT(ISNUMBER(C461)),"THIẾU BIẾN ĐỘNG (NHẬP 0 NẾU KHÔNG ĐỔI)",IF(G461+C461&lt;0,"NHU CẦU ÂM",IF(OR(D461="",E461=""),"THIẾU GIẢI TRÌNH/NGUỒN",IF(F461&lt;&gt;"Đã kiểm chứng","CHƯA KIỂM CHỨNG DỰ BÁO","ĐẠT"))))))))</f>
        <v/>
      </c>
      <c r="J461" s="100"/>
    </row>
    <row r="462" spans="1:10" ht="30" customHeight="1">
      <c r="A462" s="100"/>
      <c r="B462" s="103"/>
      <c r="C462" s="104"/>
      <c r="D462" s="100"/>
      <c r="E462" s="100"/>
      <c r="F462" s="100"/>
      <c r="G462" s="105" t="str">
        <f>IF(A462="","",IF(COUNTIFS('[857]8'!$A$3:$A$202,A462,'[857]8'!$L$3:$L$202,"Đã kiểm chứng",'[857]8'!$M$3:$M$202,"ĐẠT")&lt;&gt;1,"",IFERROR(INDEX('[857]8'!$J$3:$J$202,MATCH(A462,'[857]8'!$A$3:$A$202,0)),"")))</f>
        <v/>
      </c>
      <c r="H462" s="105" t="str">
        <f t="shared" si="7"/>
        <v/>
      </c>
      <c r="I462" s="102" t="str">
        <f>IF(A462="","",IF(OR(NOT(ISNUMBER(B462)),B462&lt;2027,B462&gt;2031,B462&lt;&gt;INT(B462)),"NĂM KHÔNG HỢP LỆ",IF(COUNTIFS($A$3:$A$1002,A462,$B$3:$B$1002,B462)&gt;1,"TRÙNG MÃ VTVL – NĂM",IF(G462="","C462 CHƯA ĐƯỢC XÁC NHẬN",IF(NOT(ISNUMBER(C462)),"THIẾU BIẾN ĐỘNG (NHẬP 0 NẾU KHÔNG ĐỔI)",IF(G462+C462&lt;0,"NHU CẦU ÂM",IF(OR(D462="",E462=""),"THIẾU GIẢI TRÌNH/NGUỒN",IF(F462&lt;&gt;"Đã kiểm chứng","CHƯA KIỂM CHỨNG DỰ BÁO","ĐẠT"))))))))</f>
        <v/>
      </c>
      <c r="J462" s="100"/>
    </row>
    <row r="463" spans="1:10" ht="30" customHeight="1">
      <c r="A463" s="100"/>
      <c r="B463" s="103"/>
      <c r="C463" s="104"/>
      <c r="D463" s="100"/>
      <c r="E463" s="100"/>
      <c r="F463" s="100"/>
      <c r="G463" s="105" t="str">
        <f>IF(A463="","",IF(COUNTIFS('[858]8'!$A$3:$A$202,A463,'[858]8'!$L$3:$L$202,"Đã kiểm chứng",'[858]8'!$M$3:$M$202,"ĐẠT")&lt;&gt;1,"",IFERROR(INDEX('[858]8'!$J$3:$J$202,MATCH(A463,'[858]8'!$A$3:$A$202,0)),"")))</f>
        <v/>
      </c>
      <c r="H463" s="105" t="str">
        <f t="shared" si="7"/>
        <v/>
      </c>
      <c r="I463" s="102" t="str">
        <f>IF(A463="","",IF(OR(NOT(ISNUMBER(B463)),B463&lt;2027,B463&gt;2031,B463&lt;&gt;INT(B463)),"NĂM KHÔNG HỢP LỆ",IF(COUNTIFS($A$3:$A$1002,A463,$B$3:$B$1002,B463)&gt;1,"TRÙNG MÃ VTVL – NĂM",IF(G463="","C463 CHƯA ĐƯỢC XÁC NHẬN",IF(NOT(ISNUMBER(C463)),"THIẾU BIẾN ĐỘNG (NHẬP 0 NẾU KHÔNG ĐỔI)",IF(G463+C463&lt;0,"NHU CẦU ÂM",IF(OR(D463="",E463=""),"THIẾU GIẢI TRÌNH/NGUỒN",IF(F463&lt;&gt;"Đã kiểm chứng","CHƯA KIỂM CHỨNG DỰ BÁO","ĐẠT"))))))))</f>
        <v/>
      </c>
      <c r="J463" s="100"/>
    </row>
    <row r="464" spans="1:10" ht="30" customHeight="1">
      <c r="A464" s="100"/>
      <c r="B464" s="103"/>
      <c r="C464" s="104"/>
      <c r="D464" s="100"/>
      <c r="E464" s="100"/>
      <c r="F464" s="100"/>
      <c r="G464" s="105" t="str">
        <f>IF(A464="","",IF(COUNTIFS('[859]8'!$A$3:$A$202,A464,'[859]8'!$L$3:$L$202,"Đã kiểm chứng",'[859]8'!$M$3:$M$202,"ĐẠT")&lt;&gt;1,"",IFERROR(INDEX('[859]8'!$J$3:$J$202,MATCH(A464,'[859]8'!$A$3:$A$202,0)),"")))</f>
        <v/>
      </c>
      <c r="H464" s="105" t="str">
        <f t="shared" si="7"/>
        <v/>
      </c>
      <c r="I464" s="102" t="str">
        <f>IF(A464="","",IF(OR(NOT(ISNUMBER(B464)),B464&lt;2027,B464&gt;2031,B464&lt;&gt;INT(B464)),"NĂM KHÔNG HỢP LỆ",IF(COUNTIFS($A$3:$A$1002,A464,$B$3:$B$1002,B464)&gt;1,"TRÙNG MÃ VTVL – NĂM",IF(G464="","C464 CHƯA ĐƯỢC XÁC NHẬN",IF(NOT(ISNUMBER(C464)),"THIẾU BIẾN ĐỘNG (NHẬP 0 NẾU KHÔNG ĐỔI)",IF(G464+C464&lt;0,"NHU CẦU ÂM",IF(OR(D464="",E464=""),"THIẾU GIẢI TRÌNH/NGUỒN",IF(F464&lt;&gt;"Đã kiểm chứng","CHƯA KIỂM CHỨNG DỰ BÁO","ĐẠT"))))))))</f>
        <v/>
      </c>
      <c r="J464" s="100"/>
    </row>
    <row r="465" spans="1:10" ht="30" customHeight="1">
      <c r="A465" s="100"/>
      <c r="B465" s="103"/>
      <c r="C465" s="104"/>
      <c r="D465" s="100"/>
      <c r="E465" s="100"/>
      <c r="F465" s="100"/>
      <c r="G465" s="105" t="str">
        <f>IF(A465="","",IF(COUNTIFS('[860]8'!$A$3:$A$202,A465,'[860]8'!$L$3:$L$202,"Đã kiểm chứng",'[860]8'!$M$3:$M$202,"ĐẠT")&lt;&gt;1,"",IFERROR(INDEX('[860]8'!$J$3:$J$202,MATCH(A465,'[860]8'!$A$3:$A$202,0)),"")))</f>
        <v/>
      </c>
      <c r="H465" s="105" t="str">
        <f t="shared" si="7"/>
        <v/>
      </c>
      <c r="I465" s="102" t="str">
        <f>IF(A465="","",IF(OR(NOT(ISNUMBER(B465)),B465&lt;2027,B465&gt;2031,B465&lt;&gt;INT(B465)),"NĂM KHÔNG HỢP LỆ",IF(COUNTIFS($A$3:$A$1002,A465,$B$3:$B$1002,B465)&gt;1,"TRÙNG MÃ VTVL – NĂM",IF(G465="","C465 CHƯA ĐƯỢC XÁC NHẬN",IF(NOT(ISNUMBER(C465)),"THIẾU BIẾN ĐỘNG (NHẬP 0 NẾU KHÔNG ĐỔI)",IF(G465+C465&lt;0,"NHU CẦU ÂM",IF(OR(D465="",E465=""),"THIẾU GIẢI TRÌNH/NGUỒN",IF(F465&lt;&gt;"Đã kiểm chứng","CHƯA KIỂM CHỨNG DỰ BÁO","ĐẠT"))))))))</f>
        <v/>
      </c>
      <c r="J465" s="100"/>
    </row>
    <row r="466" spans="1:10" ht="30" customHeight="1">
      <c r="A466" s="100"/>
      <c r="B466" s="103"/>
      <c r="C466" s="104"/>
      <c r="D466" s="100"/>
      <c r="E466" s="100"/>
      <c r="F466" s="100"/>
      <c r="G466" s="105" t="str">
        <f>IF(A466="","",IF(COUNTIFS('[861]8'!$A$3:$A$202,A466,'[861]8'!$L$3:$L$202,"Đã kiểm chứng",'[861]8'!$M$3:$M$202,"ĐẠT")&lt;&gt;1,"",IFERROR(INDEX('[861]8'!$J$3:$J$202,MATCH(A466,'[861]8'!$A$3:$A$202,0)),"")))</f>
        <v/>
      </c>
      <c r="H466" s="105" t="str">
        <f t="shared" si="7"/>
        <v/>
      </c>
      <c r="I466" s="102" t="str">
        <f>IF(A466="","",IF(OR(NOT(ISNUMBER(B466)),B466&lt;2027,B466&gt;2031,B466&lt;&gt;INT(B466)),"NĂM KHÔNG HỢP LỆ",IF(COUNTIFS($A$3:$A$1002,A466,$B$3:$B$1002,B466)&gt;1,"TRÙNG MÃ VTVL – NĂM",IF(G466="","C466 CHƯA ĐƯỢC XÁC NHẬN",IF(NOT(ISNUMBER(C466)),"THIẾU BIẾN ĐỘNG (NHẬP 0 NẾU KHÔNG ĐỔI)",IF(G466+C466&lt;0,"NHU CẦU ÂM",IF(OR(D466="",E466=""),"THIẾU GIẢI TRÌNH/NGUỒN",IF(F466&lt;&gt;"Đã kiểm chứng","CHƯA KIỂM CHỨNG DỰ BÁO","ĐẠT"))))))))</f>
        <v/>
      </c>
      <c r="J466" s="100"/>
    </row>
    <row r="467" spans="1:10" ht="30" customHeight="1">
      <c r="A467" s="100"/>
      <c r="B467" s="103"/>
      <c r="C467" s="104"/>
      <c r="D467" s="100"/>
      <c r="E467" s="100"/>
      <c r="F467" s="100"/>
      <c r="G467" s="105" t="str">
        <f>IF(A467="","",IF(COUNTIFS('[862]8'!$A$3:$A$202,A467,'[862]8'!$L$3:$L$202,"Đã kiểm chứng",'[862]8'!$M$3:$M$202,"ĐẠT")&lt;&gt;1,"",IFERROR(INDEX('[862]8'!$J$3:$J$202,MATCH(A467,'[862]8'!$A$3:$A$202,0)),"")))</f>
        <v/>
      </c>
      <c r="H467" s="105" t="str">
        <f t="shared" si="7"/>
        <v/>
      </c>
      <c r="I467" s="102" t="str">
        <f>IF(A467="","",IF(OR(NOT(ISNUMBER(B467)),B467&lt;2027,B467&gt;2031,B467&lt;&gt;INT(B467)),"NĂM KHÔNG HỢP LỆ",IF(COUNTIFS($A$3:$A$1002,A467,$B$3:$B$1002,B467)&gt;1,"TRÙNG MÃ VTVL – NĂM",IF(G467="","C467 CHƯA ĐƯỢC XÁC NHẬN",IF(NOT(ISNUMBER(C467)),"THIẾU BIẾN ĐỘNG (NHẬP 0 NẾU KHÔNG ĐỔI)",IF(G467+C467&lt;0,"NHU CẦU ÂM",IF(OR(D467="",E467=""),"THIẾU GIẢI TRÌNH/NGUỒN",IF(F467&lt;&gt;"Đã kiểm chứng","CHƯA KIỂM CHỨNG DỰ BÁO","ĐẠT"))))))))</f>
        <v/>
      </c>
      <c r="J467" s="100"/>
    </row>
    <row r="468" spans="1:10" ht="30" customHeight="1">
      <c r="A468" s="100"/>
      <c r="B468" s="103"/>
      <c r="C468" s="104"/>
      <c r="D468" s="100"/>
      <c r="E468" s="100"/>
      <c r="F468" s="100"/>
      <c r="G468" s="105" t="str">
        <f>IF(A468="","",IF(COUNTIFS('[863]8'!$A$3:$A$202,A468,'[863]8'!$L$3:$L$202,"Đã kiểm chứng",'[863]8'!$M$3:$M$202,"ĐẠT")&lt;&gt;1,"",IFERROR(INDEX('[863]8'!$J$3:$J$202,MATCH(A468,'[863]8'!$A$3:$A$202,0)),"")))</f>
        <v/>
      </c>
      <c r="H468" s="105" t="str">
        <f t="shared" si="7"/>
        <v/>
      </c>
      <c r="I468" s="102" t="str">
        <f>IF(A468="","",IF(OR(NOT(ISNUMBER(B468)),B468&lt;2027,B468&gt;2031,B468&lt;&gt;INT(B468)),"NĂM KHÔNG HỢP LỆ",IF(COUNTIFS($A$3:$A$1002,A468,$B$3:$B$1002,B468)&gt;1,"TRÙNG MÃ VTVL – NĂM",IF(G468="","C468 CHƯA ĐƯỢC XÁC NHẬN",IF(NOT(ISNUMBER(C468)),"THIẾU BIẾN ĐỘNG (NHẬP 0 NẾU KHÔNG ĐỔI)",IF(G468+C468&lt;0,"NHU CẦU ÂM",IF(OR(D468="",E468=""),"THIẾU GIẢI TRÌNH/NGUỒN",IF(F468&lt;&gt;"Đã kiểm chứng","CHƯA KIỂM CHỨNG DỰ BÁO","ĐẠT"))))))))</f>
        <v/>
      </c>
      <c r="J468" s="100"/>
    </row>
    <row r="469" spans="1:10" ht="30" customHeight="1">
      <c r="A469" s="100"/>
      <c r="B469" s="103"/>
      <c r="C469" s="104"/>
      <c r="D469" s="100"/>
      <c r="E469" s="100"/>
      <c r="F469" s="100"/>
      <c r="G469" s="105" t="str">
        <f>IF(A469="","",IF(COUNTIFS('[864]8'!$A$3:$A$202,A469,'[864]8'!$L$3:$L$202,"Đã kiểm chứng",'[864]8'!$M$3:$M$202,"ĐẠT")&lt;&gt;1,"",IFERROR(INDEX('[864]8'!$J$3:$J$202,MATCH(A469,'[864]8'!$A$3:$A$202,0)),"")))</f>
        <v/>
      </c>
      <c r="H469" s="105" t="str">
        <f t="shared" si="7"/>
        <v/>
      </c>
      <c r="I469" s="102" t="str">
        <f>IF(A469="","",IF(OR(NOT(ISNUMBER(B469)),B469&lt;2027,B469&gt;2031,B469&lt;&gt;INT(B469)),"NĂM KHÔNG HỢP LỆ",IF(COUNTIFS($A$3:$A$1002,A469,$B$3:$B$1002,B469)&gt;1,"TRÙNG MÃ VTVL – NĂM",IF(G469="","C469 CHƯA ĐƯỢC XÁC NHẬN",IF(NOT(ISNUMBER(C469)),"THIẾU BIẾN ĐỘNG (NHẬP 0 NẾU KHÔNG ĐỔI)",IF(G469+C469&lt;0,"NHU CẦU ÂM",IF(OR(D469="",E469=""),"THIẾU GIẢI TRÌNH/NGUỒN",IF(F469&lt;&gt;"Đã kiểm chứng","CHƯA KIỂM CHỨNG DỰ BÁO","ĐẠT"))))))))</f>
        <v/>
      </c>
      <c r="J469" s="100"/>
    </row>
    <row r="470" spans="1:10" ht="30" customHeight="1">
      <c r="A470" s="100"/>
      <c r="B470" s="103"/>
      <c r="C470" s="104"/>
      <c r="D470" s="100"/>
      <c r="E470" s="100"/>
      <c r="F470" s="100"/>
      <c r="G470" s="105" t="str">
        <f>IF(A470="","",IF(COUNTIFS('[865]8'!$A$3:$A$202,A470,'[865]8'!$L$3:$L$202,"Đã kiểm chứng",'[865]8'!$M$3:$M$202,"ĐẠT")&lt;&gt;1,"",IFERROR(INDEX('[865]8'!$J$3:$J$202,MATCH(A470,'[865]8'!$A$3:$A$202,0)),"")))</f>
        <v/>
      </c>
      <c r="H470" s="105" t="str">
        <f t="shared" si="7"/>
        <v/>
      </c>
      <c r="I470" s="102" t="str">
        <f>IF(A470="","",IF(OR(NOT(ISNUMBER(B470)),B470&lt;2027,B470&gt;2031,B470&lt;&gt;INT(B470)),"NĂM KHÔNG HỢP LỆ",IF(COUNTIFS($A$3:$A$1002,A470,$B$3:$B$1002,B470)&gt;1,"TRÙNG MÃ VTVL – NĂM",IF(G470="","C470 CHƯA ĐƯỢC XÁC NHẬN",IF(NOT(ISNUMBER(C470)),"THIẾU BIẾN ĐỘNG (NHẬP 0 NẾU KHÔNG ĐỔI)",IF(G470+C470&lt;0,"NHU CẦU ÂM",IF(OR(D470="",E470=""),"THIẾU GIẢI TRÌNH/NGUỒN",IF(F470&lt;&gt;"Đã kiểm chứng","CHƯA KIỂM CHỨNG DỰ BÁO","ĐẠT"))))))))</f>
        <v/>
      </c>
      <c r="J470" s="100"/>
    </row>
    <row r="471" spans="1:10" ht="30" customHeight="1">
      <c r="A471" s="100"/>
      <c r="B471" s="103"/>
      <c r="C471" s="104"/>
      <c r="D471" s="100"/>
      <c r="E471" s="100"/>
      <c r="F471" s="100"/>
      <c r="G471" s="105" t="str">
        <f>IF(A471="","",IF(COUNTIFS('[866]8'!$A$3:$A$202,A471,'[866]8'!$L$3:$L$202,"Đã kiểm chứng",'[866]8'!$M$3:$M$202,"ĐẠT")&lt;&gt;1,"",IFERROR(INDEX('[866]8'!$J$3:$J$202,MATCH(A471,'[866]8'!$A$3:$A$202,0)),"")))</f>
        <v/>
      </c>
      <c r="H471" s="105" t="str">
        <f t="shared" si="7"/>
        <v/>
      </c>
      <c r="I471" s="102" t="str">
        <f>IF(A471="","",IF(OR(NOT(ISNUMBER(B471)),B471&lt;2027,B471&gt;2031,B471&lt;&gt;INT(B471)),"NĂM KHÔNG HỢP LỆ",IF(COUNTIFS($A$3:$A$1002,A471,$B$3:$B$1002,B471)&gt;1,"TRÙNG MÃ VTVL – NĂM",IF(G471="","C471 CHƯA ĐƯỢC XÁC NHẬN",IF(NOT(ISNUMBER(C471)),"THIẾU BIẾN ĐỘNG (NHẬP 0 NẾU KHÔNG ĐỔI)",IF(G471+C471&lt;0,"NHU CẦU ÂM",IF(OR(D471="",E471=""),"THIẾU GIẢI TRÌNH/NGUỒN",IF(F471&lt;&gt;"Đã kiểm chứng","CHƯA KIỂM CHỨNG DỰ BÁO","ĐẠT"))))))))</f>
        <v/>
      </c>
      <c r="J471" s="100"/>
    </row>
    <row r="472" spans="1:10" ht="30" customHeight="1">
      <c r="A472" s="100"/>
      <c r="B472" s="103"/>
      <c r="C472" s="104"/>
      <c r="D472" s="100"/>
      <c r="E472" s="100"/>
      <c r="F472" s="100"/>
      <c r="G472" s="105" t="str">
        <f>IF(A472="","",IF(COUNTIFS('[867]8'!$A$3:$A$202,A472,'[867]8'!$L$3:$L$202,"Đã kiểm chứng",'[867]8'!$M$3:$M$202,"ĐẠT")&lt;&gt;1,"",IFERROR(INDEX('[867]8'!$J$3:$J$202,MATCH(A472,'[867]8'!$A$3:$A$202,0)),"")))</f>
        <v/>
      </c>
      <c r="H472" s="105" t="str">
        <f t="shared" si="7"/>
        <v/>
      </c>
      <c r="I472" s="102" t="str">
        <f>IF(A472="","",IF(OR(NOT(ISNUMBER(B472)),B472&lt;2027,B472&gt;2031,B472&lt;&gt;INT(B472)),"NĂM KHÔNG HỢP LỆ",IF(COUNTIFS($A$3:$A$1002,A472,$B$3:$B$1002,B472)&gt;1,"TRÙNG MÃ VTVL – NĂM",IF(G472="","C472 CHƯA ĐƯỢC XÁC NHẬN",IF(NOT(ISNUMBER(C472)),"THIẾU BIẾN ĐỘNG (NHẬP 0 NẾU KHÔNG ĐỔI)",IF(G472+C472&lt;0,"NHU CẦU ÂM",IF(OR(D472="",E472=""),"THIẾU GIẢI TRÌNH/NGUỒN",IF(F472&lt;&gt;"Đã kiểm chứng","CHƯA KIỂM CHỨNG DỰ BÁO","ĐẠT"))))))))</f>
        <v/>
      </c>
      <c r="J472" s="100"/>
    </row>
    <row r="473" spans="1:10" ht="30" customHeight="1">
      <c r="A473" s="100"/>
      <c r="B473" s="103"/>
      <c r="C473" s="104"/>
      <c r="D473" s="100"/>
      <c r="E473" s="100"/>
      <c r="F473" s="100"/>
      <c r="G473" s="105" t="str">
        <f>IF(A473="","",IF(COUNTIFS('[868]8'!$A$3:$A$202,A473,'[868]8'!$L$3:$L$202,"Đã kiểm chứng",'[868]8'!$M$3:$M$202,"ĐẠT")&lt;&gt;1,"",IFERROR(INDEX('[868]8'!$J$3:$J$202,MATCH(A473,'[868]8'!$A$3:$A$202,0)),"")))</f>
        <v/>
      </c>
      <c r="H473" s="105" t="str">
        <f t="shared" si="7"/>
        <v/>
      </c>
      <c r="I473" s="102" t="str">
        <f>IF(A473="","",IF(OR(NOT(ISNUMBER(B473)),B473&lt;2027,B473&gt;2031,B473&lt;&gt;INT(B473)),"NĂM KHÔNG HỢP LỆ",IF(COUNTIFS($A$3:$A$1002,A473,$B$3:$B$1002,B473)&gt;1,"TRÙNG MÃ VTVL – NĂM",IF(G473="","C473 CHƯA ĐƯỢC XÁC NHẬN",IF(NOT(ISNUMBER(C473)),"THIẾU BIẾN ĐỘNG (NHẬP 0 NẾU KHÔNG ĐỔI)",IF(G473+C473&lt;0,"NHU CẦU ÂM",IF(OR(D473="",E473=""),"THIẾU GIẢI TRÌNH/NGUỒN",IF(F473&lt;&gt;"Đã kiểm chứng","CHƯA KIỂM CHỨNG DỰ BÁO","ĐẠT"))))))))</f>
        <v/>
      </c>
      <c r="J473" s="100"/>
    </row>
    <row r="474" spans="1:10" ht="30" customHeight="1">
      <c r="A474" s="100"/>
      <c r="B474" s="103"/>
      <c r="C474" s="104"/>
      <c r="D474" s="100"/>
      <c r="E474" s="100"/>
      <c r="F474" s="100"/>
      <c r="G474" s="105" t="str">
        <f>IF(A474="","",IF(COUNTIFS('[869]8'!$A$3:$A$202,A474,'[869]8'!$L$3:$L$202,"Đã kiểm chứng",'[869]8'!$M$3:$M$202,"ĐẠT")&lt;&gt;1,"",IFERROR(INDEX('[869]8'!$J$3:$J$202,MATCH(A474,'[869]8'!$A$3:$A$202,0)),"")))</f>
        <v/>
      </c>
      <c r="H474" s="105" t="str">
        <f t="shared" si="7"/>
        <v/>
      </c>
      <c r="I474" s="102" t="str">
        <f>IF(A474="","",IF(OR(NOT(ISNUMBER(B474)),B474&lt;2027,B474&gt;2031,B474&lt;&gt;INT(B474)),"NĂM KHÔNG HỢP LỆ",IF(COUNTIFS($A$3:$A$1002,A474,$B$3:$B$1002,B474)&gt;1,"TRÙNG MÃ VTVL – NĂM",IF(G474="","C474 CHƯA ĐƯỢC XÁC NHẬN",IF(NOT(ISNUMBER(C474)),"THIẾU BIẾN ĐỘNG (NHẬP 0 NẾU KHÔNG ĐỔI)",IF(G474+C474&lt;0,"NHU CẦU ÂM",IF(OR(D474="",E474=""),"THIẾU GIẢI TRÌNH/NGUỒN",IF(F474&lt;&gt;"Đã kiểm chứng","CHƯA KIỂM CHỨNG DỰ BÁO","ĐẠT"))))))))</f>
        <v/>
      </c>
      <c r="J474" s="100"/>
    </row>
    <row r="475" spans="1:10" ht="30" customHeight="1">
      <c r="A475" s="100"/>
      <c r="B475" s="103"/>
      <c r="C475" s="104"/>
      <c r="D475" s="100"/>
      <c r="E475" s="100"/>
      <c r="F475" s="100"/>
      <c r="G475" s="105" t="str">
        <f>IF(A475="","",IF(COUNTIFS('[870]8'!$A$3:$A$202,A475,'[870]8'!$L$3:$L$202,"Đã kiểm chứng",'[870]8'!$M$3:$M$202,"ĐẠT")&lt;&gt;1,"",IFERROR(INDEX('[870]8'!$J$3:$J$202,MATCH(A475,'[870]8'!$A$3:$A$202,0)),"")))</f>
        <v/>
      </c>
      <c r="H475" s="105" t="str">
        <f t="shared" si="7"/>
        <v/>
      </c>
      <c r="I475" s="102" t="str">
        <f>IF(A475="","",IF(OR(NOT(ISNUMBER(B475)),B475&lt;2027,B475&gt;2031,B475&lt;&gt;INT(B475)),"NĂM KHÔNG HỢP LỆ",IF(COUNTIFS($A$3:$A$1002,A475,$B$3:$B$1002,B475)&gt;1,"TRÙNG MÃ VTVL – NĂM",IF(G475="","C475 CHƯA ĐƯỢC XÁC NHẬN",IF(NOT(ISNUMBER(C475)),"THIẾU BIẾN ĐỘNG (NHẬP 0 NẾU KHÔNG ĐỔI)",IF(G475+C475&lt;0,"NHU CẦU ÂM",IF(OR(D475="",E475=""),"THIẾU GIẢI TRÌNH/NGUỒN",IF(F475&lt;&gt;"Đã kiểm chứng","CHƯA KIỂM CHỨNG DỰ BÁO","ĐẠT"))))))))</f>
        <v/>
      </c>
      <c r="J475" s="100"/>
    </row>
    <row r="476" spans="1:10" ht="30" customHeight="1">
      <c r="A476" s="100"/>
      <c r="B476" s="103"/>
      <c r="C476" s="104"/>
      <c r="D476" s="100"/>
      <c r="E476" s="100"/>
      <c r="F476" s="100"/>
      <c r="G476" s="105" t="str">
        <f>IF(A476="","",IF(COUNTIFS('[871]8'!$A$3:$A$202,A476,'[871]8'!$L$3:$L$202,"Đã kiểm chứng",'[871]8'!$M$3:$M$202,"ĐẠT")&lt;&gt;1,"",IFERROR(INDEX('[871]8'!$J$3:$J$202,MATCH(A476,'[871]8'!$A$3:$A$202,0)),"")))</f>
        <v/>
      </c>
      <c r="H476" s="105" t="str">
        <f t="shared" si="7"/>
        <v/>
      </c>
      <c r="I476" s="102" t="str">
        <f>IF(A476="","",IF(OR(NOT(ISNUMBER(B476)),B476&lt;2027,B476&gt;2031,B476&lt;&gt;INT(B476)),"NĂM KHÔNG HỢP LỆ",IF(COUNTIFS($A$3:$A$1002,A476,$B$3:$B$1002,B476)&gt;1,"TRÙNG MÃ VTVL – NĂM",IF(G476="","C476 CHƯA ĐƯỢC XÁC NHẬN",IF(NOT(ISNUMBER(C476)),"THIẾU BIẾN ĐỘNG (NHẬP 0 NẾU KHÔNG ĐỔI)",IF(G476+C476&lt;0,"NHU CẦU ÂM",IF(OR(D476="",E476=""),"THIẾU GIẢI TRÌNH/NGUỒN",IF(F476&lt;&gt;"Đã kiểm chứng","CHƯA KIỂM CHỨNG DỰ BÁO","ĐẠT"))))))))</f>
        <v/>
      </c>
      <c r="J476" s="100"/>
    </row>
    <row r="477" spans="1:10" ht="30" customHeight="1">
      <c r="A477" s="100"/>
      <c r="B477" s="103"/>
      <c r="C477" s="104"/>
      <c r="D477" s="100"/>
      <c r="E477" s="100"/>
      <c r="F477" s="100"/>
      <c r="G477" s="105" t="str">
        <f>IF(A477="","",IF(COUNTIFS('[872]8'!$A$3:$A$202,A477,'[872]8'!$L$3:$L$202,"Đã kiểm chứng",'[872]8'!$M$3:$M$202,"ĐẠT")&lt;&gt;1,"",IFERROR(INDEX('[872]8'!$J$3:$J$202,MATCH(A477,'[872]8'!$A$3:$A$202,0)),"")))</f>
        <v/>
      </c>
      <c r="H477" s="105" t="str">
        <f t="shared" si="7"/>
        <v/>
      </c>
      <c r="I477" s="102" t="str">
        <f>IF(A477="","",IF(OR(NOT(ISNUMBER(B477)),B477&lt;2027,B477&gt;2031,B477&lt;&gt;INT(B477)),"NĂM KHÔNG HỢP LỆ",IF(COUNTIFS($A$3:$A$1002,A477,$B$3:$B$1002,B477)&gt;1,"TRÙNG MÃ VTVL – NĂM",IF(G477="","C477 CHƯA ĐƯỢC XÁC NHẬN",IF(NOT(ISNUMBER(C477)),"THIẾU BIẾN ĐỘNG (NHẬP 0 NẾU KHÔNG ĐỔI)",IF(G477+C477&lt;0,"NHU CẦU ÂM",IF(OR(D477="",E477=""),"THIẾU GIẢI TRÌNH/NGUỒN",IF(F477&lt;&gt;"Đã kiểm chứng","CHƯA KIỂM CHỨNG DỰ BÁO","ĐẠT"))))))))</f>
        <v/>
      </c>
      <c r="J477" s="100"/>
    </row>
    <row r="478" spans="1:10" ht="30" customHeight="1">
      <c r="A478" s="100"/>
      <c r="B478" s="103"/>
      <c r="C478" s="104"/>
      <c r="D478" s="100"/>
      <c r="E478" s="100"/>
      <c r="F478" s="100"/>
      <c r="G478" s="105" t="str">
        <f>IF(A478="","",IF(COUNTIFS('[873]8'!$A$3:$A$202,A478,'[873]8'!$L$3:$L$202,"Đã kiểm chứng",'[873]8'!$M$3:$M$202,"ĐẠT")&lt;&gt;1,"",IFERROR(INDEX('[873]8'!$J$3:$J$202,MATCH(A478,'[873]8'!$A$3:$A$202,0)),"")))</f>
        <v/>
      </c>
      <c r="H478" s="105" t="str">
        <f t="shared" si="7"/>
        <v/>
      </c>
      <c r="I478" s="102" t="str">
        <f>IF(A478="","",IF(OR(NOT(ISNUMBER(B478)),B478&lt;2027,B478&gt;2031,B478&lt;&gt;INT(B478)),"NĂM KHÔNG HỢP LỆ",IF(COUNTIFS($A$3:$A$1002,A478,$B$3:$B$1002,B478)&gt;1,"TRÙNG MÃ VTVL – NĂM",IF(G478="","C478 CHƯA ĐƯỢC XÁC NHẬN",IF(NOT(ISNUMBER(C478)),"THIẾU BIẾN ĐỘNG (NHẬP 0 NẾU KHÔNG ĐỔI)",IF(G478+C478&lt;0,"NHU CẦU ÂM",IF(OR(D478="",E478=""),"THIẾU GIẢI TRÌNH/NGUỒN",IF(F478&lt;&gt;"Đã kiểm chứng","CHƯA KIỂM CHỨNG DỰ BÁO","ĐẠT"))))))))</f>
        <v/>
      </c>
      <c r="J478" s="100"/>
    </row>
    <row r="479" spans="1:10" ht="30" customHeight="1">
      <c r="A479" s="100"/>
      <c r="B479" s="103"/>
      <c r="C479" s="104"/>
      <c r="D479" s="100"/>
      <c r="E479" s="100"/>
      <c r="F479" s="100"/>
      <c r="G479" s="105" t="str">
        <f>IF(A479="","",IF(COUNTIFS('[874]8'!$A$3:$A$202,A479,'[874]8'!$L$3:$L$202,"Đã kiểm chứng",'[874]8'!$M$3:$M$202,"ĐẠT")&lt;&gt;1,"",IFERROR(INDEX('[874]8'!$J$3:$J$202,MATCH(A479,'[874]8'!$A$3:$A$202,0)),"")))</f>
        <v/>
      </c>
      <c r="H479" s="105" t="str">
        <f t="shared" si="7"/>
        <v/>
      </c>
      <c r="I479" s="102" t="str">
        <f>IF(A479="","",IF(OR(NOT(ISNUMBER(B479)),B479&lt;2027,B479&gt;2031,B479&lt;&gt;INT(B479)),"NĂM KHÔNG HỢP LỆ",IF(COUNTIFS($A$3:$A$1002,A479,$B$3:$B$1002,B479)&gt;1,"TRÙNG MÃ VTVL – NĂM",IF(G479="","C479 CHƯA ĐƯỢC XÁC NHẬN",IF(NOT(ISNUMBER(C479)),"THIẾU BIẾN ĐỘNG (NHẬP 0 NẾU KHÔNG ĐỔI)",IF(G479+C479&lt;0,"NHU CẦU ÂM",IF(OR(D479="",E479=""),"THIẾU GIẢI TRÌNH/NGUỒN",IF(F479&lt;&gt;"Đã kiểm chứng","CHƯA KIỂM CHỨNG DỰ BÁO","ĐẠT"))))))))</f>
        <v/>
      </c>
      <c r="J479" s="100"/>
    </row>
    <row r="480" spans="1:10" ht="30" customHeight="1">
      <c r="A480" s="100"/>
      <c r="B480" s="103"/>
      <c r="C480" s="104"/>
      <c r="D480" s="100"/>
      <c r="E480" s="100"/>
      <c r="F480" s="100"/>
      <c r="G480" s="105" t="str">
        <f>IF(A480="","",IF(COUNTIFS('[875]8'!$A$3:$A$202,A480,'[875]8'!$L$3:$L$202,"Đã kiểm chứng",'[875]8'!$M$3:$M$202,"ĐẠT")&lt;&gt;1,"",IFERROR(INDEX('[875]8'!$J$3:$J$202,MATCH(A480,'[875]8'!$A$3:$A$202,0)),"")))</f>
        <v/>
      </c>
      <c r="H480" s="105" t="str">
        <f t="shared" si="7"/>
        <v/>
      </c>
      <c r="I480" s="102" t="str">
        <f>IF(A480="","",IF(OR(NOT(ISNUMBER(B480)),B480&lt;2027,B480&gt;2031,B480&lt;&gt;INT(B480)),"NĂM KHÔNG HỢP LỆ",IF(COUNTIFS($A$3:$A$1002,A480,$B$3:$B$1002,B480)&gt;1,"TRÙNG MÃ VTVL – NĂM",IF(G480="","C480 CHƯA ĐƯỢC XÁC NHẬN",IF(NOT(ISNUMBER(C480)),"THIẾU BIẾN ĐỘNG (NHẬP 0 NẾU KHÔNG ĐỔI)",IF(G480+C480&lt;0,"NHU CẦU ÂM",IF(OR(D480="",E480=""),"THIẾU GIẢI TRÌNH/NGUỒN",IF(F480&lt;&gt;"Đã kiểm chứng","CHƯA KIỂM CHỨNG DỰ BÁO","ĐẠT"))))))))</f>
        <v/>
      </c>
      <c r="J480" s="100"/>
    </row>
    <row r="481" spans="1:10" ht="30" customHeight="1">
      <c r="A481" s="100"/>
      <c r="B481" s="103"/>
      <c r="C481" s="104"/>
      <c r="D481" s="100"/>
      <c r="E481" s="100"/>
      <c r="F481" s="100"/>
      <c r="G481" s="105" t="str">
        <f>IF(A481="","",IF(COUNTIFS('[876]8'!$A$3:$A$202,A481,'[876]8'!$L$3:$L$202,"Đã kiểm chứng",'[876]8'!$M$3:$M$202,"ĐẠT")&lt;&gt;1,"",IFERROR(INDEX('[876]8'!$J$3:$J$202,MATCH(A481,'[876]8'!$A$3:$A$202,0)),"")))</f>
        <v/>
      </c>
      <c r="H481" s="105" t="str">
        <f t="shared" si="7"/>
        <v/>
      </c>
      <c r="I481" s="102" t="str">
        <f>IF(A481="","",IF(OR(NOT(ISNUMBER(B481)),B481&lt;2027,B481&gt;2031,B481&lt;&gt;INT(B481)),"NĂM KHÔNG HỢP LỆ",IF(COUNTIFS($A$3:$A$1002,A481,$B$3:$B$1002,B481)&gt;1,"TRÙNG MÃ VTVL – NĂM",IF(G481="","C481 CHƯA ĐƯỢC XÁC NHẬN",IF(NOT(ISNUMBER(C481)),"THIẾU BIẾN ĐỘNG (NHẬP 0 NẾU KHÔNG ĐỔI)",IF(G481+C481&lt;0,"NHU CẦU ÂM",IF(OR(D481="",E481=""),"THIẾU GIẢI TRÌNH/NGUỒN",IF(F481&lt;&gt;"Đã kiểm chứng","CHƯA KIỂM CHỨNG DỰ BÁO","ĐẠT"))))))))</f>
        <v/>
      </c>
      <c r="J481" s="100"/>
    </row>
    <row r="482" spans="1:10" ht="30" customHeight="1">
      <c r="A482" s="100"/>
      <c r="B482" s="103"/>
      <c r="C482" s="104"/>
      <c r="D482" s="100"/>
      <c r="E482" s="100"/>
      <c r="F482" s="100"/>
      <c r="G482" s="105" t="str">
        <f>IF(A482="","",IF(COUNTIFS('[877]8'!$A$3:$A$202,A482,'[877]8'!$L$3:$L$202,"Đã kiểm chứng",'[877]8'!$M$3:$M$202,"ĐẠT")&lt;&gt;1,"",IFERROR(INDEX('[877]8'!$J$3:$J$202,MATCH(A482,'[877]8'!$A$3:$A$202,0)),"")))</f>
        <v/>
      </c>
      <c r="H482" s="105" t="str">
        <f t="shared" si="7"/>
        <v/>
      </c>
      <c r="I482" s="102" t="str">
        <f>IF(A482="","",IF(OR(NOT(ISNUMBER(B482)),B482&lt;2027,B482&gt;2031,B482&lt;&gt;INT(B482)),"NĂM KHÔNG HỢP LỆ",IF(COUNTIFS($A$3:$A$1002,A482,$B$3:$B$1002,B482)&gt;1,"TRÙNG MÃ VTVL – NĂM",IF(G482="","C482 CHƯA ĐƯỢC XÁC NHẬN",IF(NOT(ISNUMBER(C482)),"THIẾU BIẾN ĐỘNG (NHẬP 0 NẾU KHÔNG ĐỔI)",IF(G482+C482&lt;0,"NHU CẦU ÂM",IF(OR(D482="",E482=""),"THIẾU GIẢI TRÌNH/NGUỒN",IF(F482&lt;&gt;"Đã kiểm chứng","CHƯA KIỂM CHỨNG DỰ BÁO","ĐẠT"))))))))</f>
        <v/>
      </c>
      <c r="J482" s="100"/>
    </row>
    <row r="483" spans="1:10" ht="30" customHeight="1">
      <c r="A483" s="100"/>
      <c r="B483" s="103"/>
      <c r="C483" s="104"/>
      <c r="D483" s="100"/>
      <c r="E483" s="100"/>
      <c r="F483" s="100"/>
      <c r="G483" s="105" t="str">
        <f>IF(A483="","",IF(COUNTIFS('[878]8'!$A$3:$A$202,A483,'[878]8'!$L$3:$L$202,"Đã kiểm chứng",'[878]8'!$M$3:$M$202,"ĐẠT")&lt;&gt;1,"",IFERROR(INDEX('[878]8'!$J$3:$J$202,MATCH(A483,'[878]8'!$A$3:$A$202,0)),"")))</f>
        <v/>
      </c>
      <c r="H483" s="105" t="str">
        <f t="shared" si="7"/>
        <v/>
      </c>
      <c r="I483" s="102" t="str">
        <f>IF(A483="","",IF(OR(NOT(ISNUMBER(B483)),B483&lt;2027,B483&gt;2031,B483&lt;&gt;INT(B483)),"NĂM KHÔNG HỢP LỆ",IF(COUNTIFS($A$3:$A$1002,A483,$B$3:$B$1002,B483)&gt;1,"TRÙNG MÃ VTVL – NĂM",IF(G483="","C483 CHƯA ĐƯỢC XÁC NHẬN",IF(NOT(ISNUMBER(C483)),"THIẾU BIẾN ĐỘNG (NHẬP 0 NẾU KHÔNG ĐỔI)",IF(G483+C483&lt;0,"NHU CẦU ÂM",IF(OR(D483="",E483=""),"THIẾU GIẢI TRÌNH/NGUỒN",IF(F483&lt;&gt;"Đã kiểm chứng","CHƯA KIỂM CHỨNG DỰ BÁO","ĐẠT"))))))))</f>
        <v/>
      </c>
      <c r="J483" s="100"/>
    </row>
    <row r="484" spans="1:10" ht="30" customHeight="1">
      <c r="A484" s="100"/>
      <c r="B484" s="103"/>
      <c r="C484" s="104"/>
      <c r="D484" s="100"/>
      <c r="E484" s="100"/>
      <c r="F484" s="100"/>
      <c r="G484" s="105" t="str">
        <f>IF(A484="","",IF(COUNTIFS('[879]8'!$A$3:$A$202,A484,'[879]8'!$L$3:$L$202,"Đã kiểm chứng",'[879]8'!$M$3:$M$202,"ĐẠT")&lt;&gt;1,"",IFERROR(INDEX('[879]8'!$J$3:$J$202,MATCH(A484,'[879]8'!$A$3:$A$202,0)),"")))</f>
        <v/>
      </c>
      <c r="H484" s="105" t="str">
        <f t="shared" si="7"/>
        <v/>
      </c>
      <c r="I484" s="102" t="str">
        <f>IF(A484="","",IF(OR(NOT(ISNUMBER(B484)),B484&lt;2027,B484&gt;2031,B484&lt;&gt;INT(B484)),"NĂM KHÔNG HỢP LỆ",IF(COUNTIFS($A$3:$A$1002,A484,$B$3:$B$1002,B484)&gt;1,"TRÙNG MÃ VTVL – NĂM",IF(G484="","C484 CHƯA ĐƯỢC XÁC NHẬN",IF(NOT(ISNUMBER(C484)),"THIẾU BIẾN ĐỘNG (NHẬP 0 NẾU KHÔNG ĐỔI)",IF(G484+C484&lt;0,"NHU CẦU ÂM",IF(OR(D484="",E484=""),"THIẾU GIẢI TRÌNH/NGUỒN",IF(F484&lt;&gt;"Đã kiểm chứng","CHƯA KIỂM CHỨNG DỰ BÁO","ĐẠT"))))))))</f>
        <v/>
      </c>
      <c r="J484" s="100"/>
    </row>
    <row r="485" spans="1:10" ht="30" customHeight="1">
      <c r="A485" s="100"/>
      <c r="B485" s="103"/>
      <c r="C485" s="104"/>
      <c r="D485" s="100"/>
      <c r="E485" s="100"/>
      <c r="F485" s="100"/>
      <c r="G485" s="105" t="str">
        <f>IF(A485="","",IF(COUNTIFS('[880]8'!$A$3:$A$202,A485,'[880]8'!$L$3:$L$202,"Đã kiểm chứng",'[880]8'!$M$3:$M$202,"ĐẠT")&lt;&gt;1,"",IFERROR(INDEX('[880]8'!$J$3:$J$202,MATCH(A485,'[880]8'!$A$3:$A$202,0)),"")))</f>
        <v/>
      </c>
      <c r="H485" s="105" t="str">
        <f t="shared" si="7"/>
        <v/>
      </c>
      <c r="I485" s="102" t="str">
        <f>IF(A485="","",IF(OR(NOT(ISNUMBER(B485)),B485&lt;2027,B485&gt;2031,B485&lt;&gt;INT(B485)),"NĂM KHÔNG HỢP LỆ",IF(COUNTIFS($A$3:$A$1002,A485,$B$3:$B$1002,B485)&gt;1,"TRÙNG MÃ VTVL – NĂM",IF(G485="","C485 CHƯA ĐƯỢC XÁC NHẬN",IF(NOT(ISNUMBER(C485)),"THIẾU BIẾN ĐỘNG (NHẬP 0 NẾU KHÔNG ĐỔI)",IF(G485+C485&lt;0,"NHU CẦU ÂM",IF(OR(D485="",E485=""),"THIẾU GIẢI TRÌNH/NGUỒN",IF(F485&lt;&gt;"Đã kiểm chứng","CHƯA KIỂM CHỨNG DỰ BÁO","ĐẠT"))))))))</f>
        <v/>
      </c>
      <c r="J485" s="100"/>
    </row>
    <row r="486" spans="1:10" ht="30" customHeight="1">
      <c r="A486" s="100"/>
      <c r="B486" s="103"/>
      <c r="C486" s="104"/>
      <c r="D486" s="100"/>
      <c r="E486" s="100"/>
      <c r="F486" s="100"/>
      <c r="G486" s="105" t="str">
        <f>IF(A486="","",IF(COUNTIFS('[881]8'!$A$3:$A$202,A486,'[881]8'!$L$3:$L$202,"Đã kiểm chứng",'[881]8'!$M$3:$M$202,"ĐẠT")&lt;&gt;1,"",IFERROR(INDEX('[881]8'!$J$3:$J$202,MATCH(A486,'[881]8'!$A$3:$A$202,0)),"")))</f>
        <v/>
      </c>
      <c r="H486" s="105" t="str">
        <f t="shared" si="7"/>
        <v/>
      </c>
      <c r="I486" s="102" t="str">
        <f>IF(A486="","",IF(OR(NOT(ISNUMBER(B486)),B486&lt;2027,B486&gt;2031,B486&lt;&gt;INT(B486)),"NĂM KHÔNG HỢP LỆ",IF(COUNTIFS($A$3:$A$1002,A486,$B$3:$B$1002,B486)&gt;1,"TRÙNG MÃ VTVL – NĂM",IF(G486="","C486 CHƯA ĐƯỢC XÁC NHẬN",IF(NOT(ISNUMBER(C486)),"THIẾU BIẾN ĐỘNG (NHẬP 0 NẾU KHÔNG ĐỔI)",IF(G486+C486&lt;0,"NHU CẦU ÂM",IF(OR(D486="",E486=""),"THIẾU GIẢI TRÌNH/NGUỒN",IF(F486&lt;&gt;"Đã kiểm chứng","CHƯA KIỂM CHỨNG DỰ BÁO","ĐẠT"))))))))</f>
        <v/>
      </c>
      <c r="J486" s="100"/>
    </row>
    <row r="487" spans="1:10" ht="30" customHeight="1">
      <c r="A487" s="100"/>
      <c r="B487" s="103"/>
      <c r="C487" s="104"/>
      <c r="D487" s="100"/>
      <c r="E487" s="100"/>
      <c r="F487" s="100"/>
      <c r="G487" s="105" t="str">
        <f>IF(A487="","",IF(COUNTIFS('[882]8'!$A$3:$A$202,A487,'[882]8'!$L$3:$L$202,"Đã kiểm chứng",'[882]8'!$M$3:$M$202,"ĐẠT")&lt;&gt;1,"",IFERROR(INDEX('[882]8'!$J$3:$J$202,MATCH(A487,'[882]8'!$A$3:$A$202,0)),"")))</f>
        <v/>
      </c>
      <c r="H487" s="105" t="str">
        <f t="shared" si="7"/>
        <v/>
      </c>
      <c r="I487" s="102" t="str">
        <f>IF(A487="","",IF(OR(NOT(ISNUMBER(B487)),B487&lt;2027,B487&gt;2031,B487&lt;&gt;INT(B487)),"NĂM KHÔNG HỢP LỆ",IF(COUNTIFS($A$3:$A$1002,A487,$B$3:$B$1002,B487)&gt;1,"TRÙNG MÃ VTVL – NĂM",IF(G487="","C487 CHƯA ĐƯỢC XÁC NHẬN",IF(NOT(ISNUMBER(C487)),"THIẾU BIẾN ĐỘNG (NHẬP 0 NẾU KHÔNG ĐỔI)",IF(G487+C487&lt;0,"NHU CẦU ÂM",IF(OR(D487="",E487=""),"THIẾU GIẢI TRÌNH/NGUỒN",IF(F487&lt;&gt;"Đã kiểm chứng","CHƯA KIỂM CHỨNG DỰ BÁO","ĐẠT"))))))))</f>
        <v/>
      </c>
      <c r="J487" s="100"/>
    </row>
    <row r="488" spans="1:10" ht="30" customHeight="1">
      <c r="A488" s="100"/>
      <c r="B488" s="103"/>
      <c r="C488" s="104"/>
      <c r="D488" s="100"/>
      <c r="E488" s="100"/>
      <c r="F488" s="100"/>
      <c r="G488" s="105" t="str">
        <f>IF(A488="","",IF(COUNTIFS('[883]8'!$A$3:$A$202,A488,'[883]8'!$L$3:$L$202,"Đã kiểm chứng",'[883]8'!$M$3:$M$202,"ĐẠT")&lt;&gt;1,"",IFERROR(INDEX('[883]8'!$J$3:$J$202,MATCH(A488,'[883]8'!$A$3:$A$202,0)),"")))</f>
        <v/>
      </c>
      <c r="H488" s="105" t="str">
        <f t="shared" si="7"/>
        <v/>
      </c>
      <c r="I488" s="102" t="str">
        <f>IF(A488="","",IF(OR(NOT(ISNUMBER(B488)),B488&lt;2027,B488&gt;2031,B488&lt;&gt;INT(B488)),"NĂM KHÔNG HỢP LỆ",IF(COUNTIFS($A$3:$A$1002,A488,$B$3:$B$1002,B488)&gt;1,"TRÙNG MÃ VTVL – NĂM",IF(G488="","C488 CHƯA ĐƯỢC XÁC NHẬN",IF(NOT(ISNUMBER(C488)),"THIẾU BIẾN ĐỘNG (NHẬP 0 NẾU KHÔNG ĐỔI)",IF(G488+C488&lt;0,"NHU CẦU ÂM",IF(OR(D488="",E488=""),"THIẾU GIẢI TRÌNH/NGUỒN",IF(F488&lt;&gt;"Đã kiểm chứng","CHƯA KIỂM CHỨNG DỰ BÁO","ĐẠT"))))))))</f>
        <v/>
      </c>
      <c r="J488" s="100"/>
    </row>
    <row r="489" spans="1:10" ht="30" customHeight="1">
      <c r="A489" s="100"/>
      <c r="B489" s="103"/>
      <c r="C489" s="104"/>
      <c r="D489" s="100"/>
      <c r="E489" s="100"/>
      <c r="F489" s="100"/>
      <c r="G489" s="105" t="str">
        <f>IF(A489="","",IF(COUNTIFS('[884]8'!$A$3:$A$202,A489,'[884]8'!$L$3:$L$202,"Đã kiểm chứng",'[884]8'!$M$3:$M$202,"ĐẠT")&lt;&gt;1,"",IFERROR(INDEX('[884]8'!$J$3:$J$202,MATCH(A489,'[884]8'!$A$3:$A$202,0)),"")))</f>
        <v/>
      </c>
      <c r="H489" s="105" t="str">
        <f t="shared" si="7"/>
        <v/>
      </c>
      <c r="I489" s="102" t="str">
        <f>IF(A489="","",IF(OR(NOT(ISNUMBER(B489)),B489&lt;2027,B489&gt;2031,B489&lt;&gt;INT(B489)),"NĂM KHÔNG HỢP LỆ",IF(COUNTIFS($A$3:$A$1002,A489,$B$3:$B$1002,B489)&gt;1,"TRÙNG MÃ VTVL – NĂM",IF(G489="","C489 CHƯA ĐƯỢC XÁC NHẬN",IF(NOT(ISNUMBER(C489)),"THIẾU BIẾN ĐỘNG (NHẬP 0 NẾU KHÔNG ĐỔI)",IF(G489+C489&lt;0,"NHU CẦU ÂM",IF(OR(D489="",E489=""),"THIẾU GIẢI TRÌNH/NGUỒN",IF(F489&lt;&gt;"Đã kiểm chứng","CHƯA KIỂM CHỨNG DỰ BÁO","ĐẠT"))))))))</f>
        <v/>
      </c>
      <c r="J489" s="100"/>
    </row>
    <row r="490" spans="1:10" ht="30" customHeight="1">
      <c r="A490" s="100"/>
      <c r="B490" s="103"/>
      <c r="C490" s="104"/>
      <c r="D490" s="100"/>
      <c r="E490" s="100"/>
      <c r="F490" s="100"/>
      <c r="G490" s="105" t="str">
        <f>IF(A490="","",IF(COUNTIFS('[885]8'!$A$3:$A$202,A490,'[885]8'!$L$3:$L$202,"Đã kiểm chứng",'[885]8'!$M$3:$M$202,"ĐẠT")&lt;&gt;1,"",IFERROR(INDEX('[885]8'!$J$3:$J$202,MATCH(A490,'[885]8'!$A$3:$A$202,0)),"")))</f>
        <v/>
      </c>
      <c r="H490" s="105" t="str">
        <f t="shared" si="7"/>
        <v/>
      </c>
      <c r="I490" s="102" t="str">
        <f>IF(A490="","",IF(OR(NOT(ISNUMBER(B490)),B490&lt;2027,B490&gt;2031,B490&lt;&gt;INT(B490)),"NĂM KHÔNG HỢP LỆ",IF(COUNTIFS($A$3:$A$1002,A490,$B$3:$B$1002,B490)&gt;1,"TRÙNG MÃ VTVL – NĂM",IF(G490="","C490 CHƯA ĐƯỢC XÁC NHẬN",IF(NOT(ISNUMBER(C490)),"THIẾU BIẾN ĐỘNG (NHẬP 0 NẾU KHÔNG ĐỔI)",IF(G490+C490&lt;0,"NHU CẦU ÂM",IF(OR(D490="",E490=""),"THIẾU GIẢI TRÌNH/NGUỒN",IF(F490&lt;&gt;"Đã kiểm chứng","CHƯA KIỂM CHỨNG DỰ BÁO","ĐẠT"))))))))</f>
        <v/>
      </c>
      <c r="J490" s="100"/>
    </row>
    <row r="491" spans="1:10" ht="30" customHeight="1">
      <c r="A491" s="100"/>
      <c r="B491" s="103"/>
      <c r="C491" s="104"/>
      <c r="D491" s="100"/>
      <c r="E491" s="100"/>
      <c r="F491" s="100"/>
      <c r="G491" s="105" t="str">
        <f>IF(A491="","",IF(COUNTIFS('[886]8'!$A$3:$A$202,A491,'[886]8'!$L$3:$L$202,"Đã kiểm chứng",'[886]8'!$M$3:$M$202,"ĐẠT")&lt;&gt;1,"",IFERROR(INDEX('[886]8'!$J$3:$J$202,MATCH(A491,'[886]8'!$A$3:$A$202,0)),"")))</f>
        <v/>
      </c>
      <c r="H491" s="105" t="str">
        <f t="shared" si="7"/>
        <v/>
      </c>
      <c r="I491" s="102" t="str">
        <f>IF(A491="","",IF(OR(NOT(ISNUMBER(B491)),B491&lt;2027,B491&gt;2031,B491&lt;&gt;INT(B491)),"NĂM KHÔNG HỢP LỆ",IF(COUNTIFS($A$3:$A$1002,A491,$B$3:$B$1002,B491)&gt;1,"TRÙNG MÃ VTVL – NĂM",IF(G491="","C491 CHƯA ĐƯỢC XÁC NHẬN",IF(NOT(ISNUMBER(C491)),"THIẾU BIẾN ĐỘNG (NHẬP 0 NẾU KHÔNG ĐỔI)",IF(G491+C491&lt;0,"NHU CẦU ÂM",IF(OR(D491="",E491=""),"THIẾU GIẢI TRÌNH/NGUỒN",IF(F491&lt;&gt;"Đã kiểm chứng","CHƯA KIỂM CHỨNG DỰ BÁO","ĐẠT"))))))))</f>
        <v/>
      </c>
      <c r="J491" s="100"/>
    </row>
    <row r="492" spans="1:10" ht="30" customHeight="1">
      <c r="A492" s="100"/>
      <c r="B492" s="103"/>
      <c r="C492" s="104"/>
      <c r="D492" s="100"/>
      <c r="E492" s="100"/>
      <c r="F492" s="100"/>
      <c r="G492" s="105" t="str">
        <f>IF(A492="","",IF(COUNTIFS('[887]8'!$A$3:$A$202,A492,'[887]8'!$L$3:$L$202,"Đã kiểm chứng",'[887]8'!$M$3:$M$202,"ĐẠT")&lt;&gt;1,"",IFERROR(INDEX('[887]8'!$J$3:$J$202,MATCH(A492,'[887]8'!$A$3:$A$202,0)),"")))</f>
        <v/>
      </c>
      <c r="H492" s="105" t="str">
        <f t="shared" si="7"/>
        <v/>
      </c>
      <c r="I492" s="102" t="str">
        <f>IF(A492="","",IF(OR(NOT(ISNUMBER(B492)),B492&lt;2027,B492&gt;2031,B492&lt;&gt;INT(B492)),"NĂM KHÔNG HỢP LỆ",IF(COUNTIFS($A$3:$A$1002,A492,$B$3:$B$1002,B492)&gt;1,"TRÙNG MÃ VTVL – NĂM",IF(G492="","C492 CHƯA ĐƯỢC XÁC NHẬN",IF(NOT(ISNUMBER(C492)),"THIẾU BIẾN ĐỘNG (NHẬP 0 NẾU KHÔNG ĐỔI)",IF(G492+C492&lt;0,"NHU CẦU ÂM",IF(OR(D492="",E492=""),"THIẾU GIẢI TRÌNH/NGUỒN",IF(F492&lt;&gt;"Đã kiểm chứng","CHƯA KIỂM CHỨNG DỰ BÁO","ĐẠT"))))))))</f>
        <v/>
      </c>
      <c r="J492" s="100"/>
    </row>
    <row r="493" spans="1:10" ht="30" customHeight="1">
      <c r="A493" s="100"/>
      <c r="B493" s="103"/>
      <c r="C493" s="104"/>
      <c r="D493" s="100"/>
      <c r="E493" s="100"/>
      <c r="F493" s="100"/>
      <c r="G493" s="105" t="str">
        <f>IF(A493="","",IF(COUNTIFS('[888]8'!$A$3:$A$202,A493,'[888]8'!$L$3:$L$202,"Đã kiểm chứng",'[888]8'!$M$3:$M$202,"ĐẠT")&lt;&gt;1,"",IFERROR(INDEX('[888]8'!$J$3:$J$202,MATCH(A493,'[888]8'!$A$3:$A$202,0)),"")))</f>
        <v/>
      </c>
      <c r="H493" s="105" t="str">
        <f t="shared" si="7"/>
        <v/>
      </c>
      <c r="I493" s="102" t="str">
        <f>IF(A493="","",IF(OR(NOT(ISNUMBER(B493)),B493&lt;2027,B493&gt;2031,B493&lt;&gt;INT(B493)),"NĂM KHÔNG HỢP LỆ",IF(COUNTIFS($A$3:$A$1002,A493,$B$3:$B$1002,B493)&gt;1,"TRÙNG MÃ VTVL – NĂM",IF(G493="","C493 CHƯA ĐƯỢC XÁC NHẬN",IF(NOT(ISNUMBER(C493)),"THIẾU BIẾN ĐỘNG (NHẬP 0 NẾU KHÔNG ĐỔI)",IF(G493+C493&lt;0,"NHU CẦU ÂM",IF(OR(D493="",E493=""),"THIẾU GIẢI TRÌNH/NGUỒN",IF(F493&lt;&gt;"Đã kiểm chứng","CHƯA KIỂM CHỨNG DỰ BÁO","ĐẠT"))))))))</f>
        <v/>
      </c>
      <c r="J493" s="100"/>
    </row>
    <row r="494" spans="1:10" ht="30" customHeight="1">
      <c r="A494" s="100"/>
      <c r="B494" s="103"/>
      <c r="C494" s="104"/>
      <c r="D494" s="100"/>
      <c r="E494" s="100"/>
      <c r="F494" s="100"/>
      <c r="G494" s="105" t="str">
        <f>IF(A494="","",IF(COUNTIFS('[889]8'!$A$3:$A$202,A494,'[889]8'!$L$3:$L$202,"Đã kiểm chứng",'[889]8'!$M$3:$M$202,"ĐẠT")&lt;&gt;1,"",IFERROR(INDEX('[889]8'!$J$3:$J$202,MATCH(A494,'[889]8'!$A$3:$A$202,0)),"")))</f>
        <v/>
      </c>
      <c r="H494" s="105" t="str">
        <f t="shared" si="7"/>
        <v/>
      </c>
      <c r="I494" s="102" t="str">
        <f>IF(A494="","",IF(OR(NOT(ISNUMBER(B494)),B494&lt;2027,B494&gt;2031,B494&lt;&gt;INT(B494)),"NĂM KHÔNG HỢP LỆ",IF(COUNTIFS($A$3:$A$1002,A494,$B$3:$B$1002,B494)&gt;1,"TRÙNG MÃ VTVL – NĂM",IF(G494="","C494 CHƯA ĐƯỢC XÁC NHẬN",IF(NOT(ISNUMBER(C494)),"THIẾU BIẾN ĐỘNG (NHẬP 0 NẾU KHÔNG ĐỔI)",IF(G494+C494&lt;0,"NHU CẦU ÂM",IF(OR(D494="",E494=""),"THIẾU GIẢI TRÌNH/NGUỒN",IF(F494&lt;&gt;"Đã kiểm chứng","CHƯA KIỂM CHỨNG DỰ BÁO","ĐẠT"))))))))</f>
        <v/>
      </c>
      <c r="J494" s="100"/>
    </row>
    <row r="495" spans="1:10" ht="30" customHeight="1">
      <c r="A495" s="100"/>
      <c r="B495" s="103"/>
      <c r="C495" s="104"/>
      <c r="D495" s="100"/>
      <c r="E495" s="100"/>
      <c r="F495" s="100"/>
      <c r="G495" s="105" t="str">
        <f>IF(A495="","",IF(COUNTIFS('[890]8'!$A$3:$A$202,A495,'[890]8'!$L$3:$L$202,"Đã kiểm chứng",'[890]8'!$M$3:$M$202,"ĐẠT")&lt;&gt;1,"",IFERROR(INDEX('[890]8'!$J$3:$J$202,MATCH(A495,'[890]8'!$A$3:$A$202,0)),"")))</f>
        <v/>
      </c>
      <c r="H495" s="105" t="str">
        <f t="shared" si="7"/>
        <v/>
      </c>
      <c r="I495" s="102" t="str">
        <f>IF(A495="","",IF(OR(NOT(ISNUMBER(B495)),B495&lt;2027,B495&gt;2031,B495&lt;&gt;INT(B495)),"NĂM KHÔNG HỢP LỆ",IF(COUNTIFS($A$3:$A$1002,A495,$B$3:$B$1002,B495)&gt;1,"TRÙNG MÃ VTVL – NĂM",IF(G495="","C495 CHƯA ĐƯỢC XÁC NHẬN",IF(NOT(ISNUMBER(C495)),"THIẾU BIẾN ĐỘNG (NHẬP 0 NẾU KHÔNG ĐỔI)",IF(G495+C495&lt;0,"NHU CẦU ÂM",IF(OR(D495="",E495=""),"THIẾU GIẢI TRÌNH/NGUỒN",IF(F495&lt;&gt;"Đã kiểm chứng","CHƯA KIỂM CHỨNG DỰ BÁO","ĐẠT"))))))))</f>
        <v/>
      </c>
      <c r="J495" s="100"/>
    </row>
    <row r="496" spans="1:10" ht="30" customHeight="1">
      <c r="A496" s="100"/>
      <c r="B496" s="103"/>
      <c r="C496" s="104"/>
      <c r="D496" s="100"/>
      <c r="E496" s="100"/>
      <c r="F496" s="100"/>
      <c r="G496" s="105" t="str">
        <f>IF(A496="","",IF(COUNTIFS('[891]8'!$A$3:$A$202,A496,'[891]8'!$L$3:$L$202,"Đã kiểm chứng",'[891]8'!$M$3:$M$202,"ĐẠT")&lt;&gt;1,"",IFERROR(INDEX('[891]8'!$J$3:$J$202,MATCH(A496,'[891]8'!$A$3:$A$202,0)),"")))</f>
        <v/>
      </c>
      <c r="H496" s="105" t="str">
        <f t="shared" si="7"/>
        <v/>
      </c>
      <c r="I496" s="102" t="str">
        <f>IF(A496="","",IF(OR(NOT(ISNUMBER(B496)),B496&lt;2027,B496&gt;2031,B496&lt;&gt;INT(B496)),"NĂM KHÔNG HỢP LỆ",IF(COUNTIFS($A$3:$A$1002,A496,$B$3:$B$1002,B496)&gt;1,"TRÙNG MÃ VTVL – NĂM",IF(G496="","C496 CHƯA ĐƯỢC XÁC NHẬN",IF(NOT(ISNUMBER(C496)),"THIẾU BIẾN ĐỘNG (NHẬP 0 NẾU KHÔNG ĐỔI)",IF(G496+C496&lt;0,"NHU CẦU ÂM",IF(OR(D496="",E496=""),"THIẾU GIẢI TRÌNH/NGUỒN",IF(F496&lt;&gt;"Đã kiểm chứng","CHƯA KIỂM CHỨNG DỰ BÁO","ĐẠT"))))))))</f>
        <v/>
      </c>
      <c r="J496" s="100"/>
    </row>
    <row r="497" spans="1:10" ht="30" customHeight="1">
      <c r="A497" s="100"/>
      <c r="B497" s="103"/>
      <c r="C497" s="104"/>
      <c r="D497" s="100"/>
      <c r="E497" s="100"/>
      <c r="F497" s="100"/>
      <c r="G497" s="105" t="str">
        <f>IF(A497="","",IF(COUNTIFS('[892]8'!$A$3:$A$202,A497,'[892]8'!$L$3:$L$202,"Đã kiểm chứng",'[892]8'!$M$3:$M$202,"ĐẠT")&lt;&gt;1,"",IFERROR(INDEX('[892]8'!$J$3:$J$202,MATCH(A497,'[892]8'!$A$3:$A$202,0)),"")))</f>
        <v/>
      </c>
      <c r="H497" s="105" t="str">
        <f t="shared" si="7"/>
        <v/>
      </c>
      <c r="I497" s="102" t="str">
        <f>IF(A497="","",IF(OR(NOT(ISNUMBER(B497)),B497&lt;2027,B497&gt;2031,B497&lt;&gt;INT(B497)),"NĂM KHÔNG HỢP LỆ",IF(COUNTIFS($A$3:$A$1002,A497,$B$3:$B$1002,B497)&gt;1,"TRÙNG MÃ VTVL – NĂM",IF(G497="","C497 CHƯA ĐƯỢC XÁC NHẬN",IF(NOT(ISNUMBER(C497)),"THIẾU BIẾN ĐỘNG (NHẬP 0 NẾU KHÔNG ĐỔI)",IF(G497+C497&lt;0,"NHU CẦU ÂM",IF(OR(D497="",E497=""),"THIẾU GIẢI TRÌNH/NGUỒN",IF(F497&lt;&gt;"Đã kiểm chứng","CHƯA KIỂM CHỨNG DỰ BÁO","ĐẠT"))))))))</f>
        <v/>
      </c>
      <c r="J497" s="100"/>
    </row>
    <row r="498" spans="1:10" ht="30" customHeight="1">
      <c r="A498" s="100"/>
      <c r="B498" s="103"/>
      <c r="C498" s="104"/>
      <c r="D498" s="100"/>
      <c r="E498" s="100"/>
      <c r="F498" s="100"/>
      <c r="G498" s="105" t="str">
        <f>IF(A498="","",IF(COUNTIFS('[893]8'!$A$3:$A$202,A498,'[893]8'!$L$3:$L$202,"Đã kiểm chứng",'[893]8'!$M$3:$M$202,"ĐẠT")&lt;&gt;1,"",IFERROR(INDEX('[893]8'!$J$3:$J$202,MATCH(A498,'[893]8'!$A$3:$A$202,0)),"")))</f>
        <v/>
      </c>
      <c r="H498" s="105" t="str">
        <f t="shared" si="7"/>
        <v/>
      </c>
      <c r="I498" s="102" t="str">
        <f>IF(A498="","",IF(OR(NOT(ISNUMBER(B498)),B498&lt;2027,B498&gt;2031,B498&lt;&gt;INT(B498)),"NĂM KHÔNG HỢP LỆ",IF(COUNTIFS($A$3:$A$1002,A498,$B$3:$B$1002,B498)&gt;1,"TRÙNG MÃ VTVL – NĂM",IF(G498="","C498 CHƯA ĐƯỢC XÁC NHẬN",IF(NOT(ISNUMBER(C498)),"THIẾU BIẾN ĐỘNG (NHẬP 0 NẾU KHÔNG ĐỔI)",IF(G498+C498&lt;0,"NHU CẦU ÂM",IF(OR(D498="",E498=""),"THIẾU GIẢI TRÌNH/NGUỒN",IF(F498&lt;&gt;"Đã kiểm chứng","CHƯA KIỂM CHỨNG DỰ BÁO","ĐẠT"))))))))</f>
        <v/>
      </c>
      <c r="J498" s="100"/>
    </row>
    <row r="499" spans="1:10" ht="30" customHeight="1">
      <c r="A499" s="100"/>
      <c r="B499" s="103"/>
      <c r="C499" s="104"/>
      <c r="D499" s="100"/>
      <c r="E499" s="100"/>
      <c r="F499" s="100"/>
      <c r="G499" s="105" t="str">
        <f>IF(A499="","",IF(COUNTIFS('[894]8'!$A$3:$A$202,A499,'[894]8'!$L$3:$L$202,"Đã kiểm chứng",'[894]8'!$M$3:$M$202,"ĐẠT")&lt;&gt;1,"",IFERROR(INDEX('[894]8'!$J$3:$J$202,MATCH(A499,'[894]8'!$A$3:$A$202,0)),"")))</f>
        <v/>
      </c>
      <c r="H499" s="105" t="str">
        <f t="shared" si="7"/>
        <v/>
      </c>
      <c r="I499" s="102" t="str">
        <f>IF(A499="","",IF(OR(NOT(ISNUMBER(B499)),B499&lt;2027,B499&gt;2031,B499&lt;&gt;INT(B499)),"NĂM KHÔNG HỢP LỆ",IF(COUNTIFS($A$3:$A$1002,A499,$B$3:$B$1002,B499)&gt;1,"TRÙNG MÃ VTVL – NĂM",IF(G499="","C499 CHƯA ĐƯỢC XÁC NHẬN",IF(NOT(ISNUMBER(C499)),"THIẾU BIẾN ĐỘNG (NHẬP 0 NẾU KHÔNG ĐỔI)",IF(G499+C499&lt;0,"NHU CẦU ÂM",IF(OR(D499="",E499=""),"THIẾU GIẢI TRÌNH/NGUỒN",IF(F499&lt;&gt;"Đã kiểm chứng","CHƯA KIỂM CHỨNG DỰ BÁO","ĐẠT"))))))))</f>
        <v/>
      </c>
      <c r="J499" s="100"/>
    </row>
    <row r="500" spans="1:10" ht="30" customHeight="1">
      <c r="A500" s="100"/>
      <c r="B500" s="103"/>
      <c r="C500" s="104"/>
      <c r="D500" s="100"/>
      <c r="E500" s="100"/>
      <c r="F500" s="100"/>
      <c r="G500" s="105" t="str">
        <f>IF(A500="","",IF(COUNTIFS('[895]8'!$A$3:$A$202,A500,'[895]8'!$L$3:$L$202,"Đã kiểm chứng",'[895]8'!$M$3:$M$202,"ĐẠT")&lt;&gt;1,"",IFERROR(INDEX('[895]8'!$J$3:$J$202,MATCH(A500,'[895]8'!$A$3:$A$202,0)),"")))</f>
        <v/>
      </c>
      <c r="H500" s="105" t="str">
        <f t="shared" si="7"/>
        <v/>
      </c>
      <c r="I500" s="102" t="str">
        <f>IF(A500="","",IF(OR(NOT(ISNUMBER(B500)),B500&lt;2027,B500&gt;2031,B500&lt;&gt;INT(B500)),"NĂM KHÔNG HỢP LỆ",IF(COUNTIFS($A$3:$A$1002,A500,$B$3:$B$1002,B500)&gt;1,"TRÙNG MÃ VTVL – NĂM",IF(G500="","C500 CHƯA ĐƯỢC XÁC NHẬN",IF(NOT(ISNUMBER(C500)),"THIẾU BIẾN ĐỘNG (NHẬP 0 NẾU KHÔNG ĐỔI)",IF(G500+C500&lt;0,"NHU CẦU ÂM",IF(OR(D500="",E500=""),"THIẾU GIẢI TRÌNH/NGUỒN",IF(F500&lt;&gt;"Đã kiểm chứng","CHƯA KIỂM CHỨNG DỰ BÁO","ĐẠT"))))))))</f>
        <v/>
      </c>
      <c r="J500" s="100"/>
    </row>
    <row r="501" spans="1:10" ht="30" customHeight="1">
      <c r="A501" s="100"/>
      <c r="B501" s="103"/>
      <c r="C501" s="104"/>
      <c r="D501" s="100"/>
      <c r="E501" s="100"/>
      <c r="F501" s="100"/>
      <c r="G501" s="105" t="str">
        <f>IF(A501="","",IF(COUNTIFS('[896]8'!$A$3:$A$202,A501,'[896]8'!$L$3:$L$202,"Đã kiểm chứng",'[896]8'!$M$3:$M$202,"ĐẠT")&lt;&gt;1,"",IFERROR(INDEX('[896]8'!$J$3:$J$202,MATCH(A501,'[896]8'!$A$3:$A$202,0)),"")))</f>
        <v/>
      </c>
      <c r="H501" s="105" t="str">
        <f t="shared" si="7"/>
        <v/>
      </c>
      <c r="I501" s="102" t="str">
        <f>IF(A501="","",IF(OR(NOT(ISNUMBER(B501)),B501&lt;2027,B501&gt;2031,B501&lt;&gt;INT(B501)),"NĂM KHÔNG HỢP LỆ",IF(COUNTIFS($A$3:$A$1002,A501,$B$3:$B$1002,B501)&gt;1,"TRÙNG MÃ VTVL – NĂM",IF(G501="","C501 CHƯA ĐƯỢC XÁC NHẬN",IF(NOT(ISNUMBER(C501)),"THIẾU BIẾN ĐỘNG (NHẬP 0 NẾU KHÔNG ĐỔI)",IF(G501+C501&lt;0,"NHU CẦU ÂM",IF(OR(D501="",E501=""),"THIẾU GIẢI TRÌNH/NGUỒN",IF(F501&lt;&gt;"Đã kiểm chứng","CHƯA KIỂM CHỨNG DỰ BÁO","ĐẠT"))))))))</f>
        <v/>
      </c>
      <c r="J501" s="100"/>
    </row>
    <row r="502" spans="1:10" ht="30" customHeight="1">
      <c r="A502" s="100"/>
      <c r="B502" s="103"/>
      <c r="C502" s="104"/>
      <c r="D502" s="100"/>
      <c r="E502" s="100"/>
      <c r="F502" s="100"/>
      <c r="G502" s="105" t="str">
        <f>IF(A502="","",IF(COUNTIFS('[897]8'!$A$3:$A$202,A502,'[897]8'!$L$3:$L$202,"Đã kiểm chứng",'[897]8'!$M$3:$M$202,"ĐẠT")&lt;&gt;1,"",IFERROR(INDEX('[897]8'!$J$3:$J$202,MATCH(A502,'[897]8'!$A$3:$A$202,0)),"")))</f>
        <v/>
      </c>
      <c r="H502" s="105" t="str">
        <f t="shared" si="7"/>
        <v/>
      </c>
      <c r="I502" s="102" t="str">
        <f>IF(A502="","",IF(OR(NOT(ISNUMBER(B502)),B502&lt;2027,B502&gt;2031,B502&lt;&gt;INT(B502)),"NĂM KHÔNG HỢP LỆ",IF(COUNTIFS($A$3:$A$1002,A502,$B$3:$B$1002,B502)&gt;1,"TRÙNG MÃ VTVL – NĂM",IF(G502="","C502 CHƯA ĐƯỢC XÁC NHẬN",IF(NOT(ISNUMBER(C502)),"THIẾU BIẾN ĐỘNG (NHẬP 0 NẾU KHÔNG ĐỔI)",IF(G502+C502&lt;0,"NHU CẦU ÂM",IF(OR(D502="",E502=""),"THIẾU GIẢI TRÌNH/NGUỒN",IF(F502&lt;&gt;"Đã kiểm chứng","CHƯA KIỂM CHỨNG DỰ BÁO","ĐẠT"))))))))</f>
        <v/>
      </c>
      <c r="J502" s="100"/>
    </row>
    <row r="503" spans="1:10" ht="30" customHeight="1">
      <c r="A503" s="100"/>
      <c r="B503" s="103"/>
      <c r="C503" s="104"/>
      <c r="D503" s="100"/>
      <c r="E503" s="100"/>
      <c r="F503" s="100"/>
      <c r="G503" s="105" t="str">
        <f>IF(A503="","",IF(COUNTIFS('[898]8'!$A$3:$A$202,A503,'[898]8'!$L$3:$L$202,"Đã kiểm chứng",'[898]8'!$M$3:$M$202,"ĐẠT")&lt;&gt;1,"",IFERROR(INDEX('[898]8'!$J$3:$J$202,MATCH(A503,'[898]8'!$A$3:$A$202,0)),"")))</f>
        <v/>
      </c>
      <c r="H503" s="105" t="str">
        <f t="shared" si="7"/>
        <v/>
      </c>
      <c r="I503" s="102" t="str">
        <f>IF(A503="","",IF(OR(NOT(ISNUMBER(B503)),B503&lt;2027,B503&gt;2031,B503&lt;&gt;INT(B503)),"NĂM KHÔNG HỢP LỆ",IF(COUNTIFS($A$3:$A$1002,A503,$B$3:$B$1002,B503)&gt;1,"TRÙNG MÃ VTVL – NĂM",IF(G503="","C503 CHƯA ĐƯỢC XÁC NHẬN",IF(NOT(ISNUMBER(C503)),"THIẾU BIẾN ĐỘNG (NHẬP 0 NẾU KHÔNG ĐỔI)",IF(G503+C503&lt;0,"NHU CẦU ÂM",IF(OR(D503="",E503=""),"THIẾU GIẢI TRÌNH/NGUỒN",IF(F503&lt;&gt;"Đã kiểm chứng","CHƯA KIỂM CHỨNG DỰ BÁO","ĐẠT"))))))))</f>
        <v/>
      </c>
      <c r="J503" s="100"/>
    </row>
    <row r="504" spans="1:10" ht="30" customHeight="1">
      <c r="A504" s="100"/>
      <c r="B504" s="103"/>
      <c r="C504" s="104"/>
      <c r="D504" s="100"/>
      <c r="E504" s="100"/>
      <c r="F504" s="100"/>
      <c r="G504" s="105" t="str">
        <f>IF(A504="","",IF(COUNTIFS('[899]8'!$A$3:$A$202,A504,'[899]8'!$L$3:$L$202,"Đã kiểm chứng",'[899]8'!$M$3:$M$202,"ĐẠT")&lt;&gt;1,"",IFERROR(INDEX('[899]8'!$J$3:$J$202,MATCH(A504,'[899]8'!$A$3:$A$202,0)),"")))</f>
        <v/>
      </c>
      <c r="H504" s="105" t="str">
        <f t="shared" si="7"/>
        <v/>
      </c>
      <c r="I504" s="102" t="str">
        <f>IF(A504="","",IF(OR(NOT(ISNUMBER(B504)),B504&lt;2027,B504&gt;2031,B504&lt;&gt;INT(B504)),"NĂM KHÔNG HỢP LỆ",IF(COUNTIFS($A$3:$A$1002,A504,$B$3:$B$1002,B504)&gt;1,"TRÙNG MÃ VTVL – NĂM",IF(G504="","C504 CHƯA ĐƯỢC XÁC NHẬN",IF(NOT(ISNUMBER(C504)),"THIẾU BIẾN ĐỘNG (NHẬP 0 NẾU KHÔNG ĐỔI)",IF(G504+C504&lt;0,"NHU CẦU ÂM",IF(OR(D504="",E504=""),"THIẾU GIẢI TRÌNH/NGUỒN",IF(F504&lt;&gt;"Đã kiểm chứng","CHƯA KIỂM CHỨNG DỰ BÁO","ĐẠT"))))))))</f>
        <v/>
      </c>
      <c r="J504" s="100"/>
    </row>
    <row r="505" spans="1:10" ht="30" customHeight="1">
      <c r="A505" s="100"/>
      <c r="B505" s="103"/>
      <c r="C505" s="104"/>
      <c r="D505" s="100"/>
      <c r="E505" s="100"/>
      <c r="F505" s="100"/>
      <c r="G505" s="105" t="str">
        <f>IF(A505="","",IF(COUNTIFS('[900]8'!$A$3:$A$202,A505,'[900]8'!$L$3:$L$202,"Đã kiểm chứng",'[900]8'!$M$3:$M$202,"ĐẠT")&lt;&gt;1,"",IFERROR(INDEX('[900]8'!$J$3:$J$202,MATCH(A505,'[900]8'!$A$3:$A$202,0)),"")))</f>
        <v/>
      </c>
      <c r="H505" s="105" t="str">
        <f t="shared" si="7"/>
        <v/>
      </c>
      <c r="I505" s="102" t="str">
        <f>IF(A505="","",IF(OR(NOT(ISNUMBER(B505)),B505&lt;2027,B505&gt;2031,B505&lt;&gt;INT(B505)),"NĂM KHÔNG HỢP LỆ",IF(COUNTIFS($A$3:$A$1002,A505,$B$3:$B$1002,B505)&gt;1,"TRÙNG MÃ VTVL – NĂM",IF(G505="","C505 CHƯA ĐƯỢC XÁC NHẬN",IF(NOT(ISNUMBER(C505)),"THIẾU BIẾN ĐỘNG (NHẬP 0 NẾU KHÔNG ĐỔI)",IF(G505+C505&lt;0,"NHU CẦU ÂM",IF(OR(D505="",E505=""),"THIẾU GIẢI TRÌNH/NGUỒN",IF(F505&lt;&gt;"Đã kiểm chứng","CHƯA KIỂM CHỨNG DỰ BÁO","ĐẠT"))))))))</f>
        <v/>
      </c>
      <c r="J505" s="100"/>
    </row>
    <row r="506" spans="1:10" ht="30" customHeight="1">
      <c r="A506" s="100"/>
      <c r="B506" s="103"/>
      <c r="C506" s="104"/>
      <c r="D506" s="100"/>
      <c r="E506" s="100"/>
      <c r="F506" s="100"/>
      <c r="G506" s="105" t="str">
        <f>IF(A506="","",IF(COUNTIFS('[901]8'!$A$3:$A$202,A506,'[901]8'!$L$3:$L$202,"Đã kiểm chứng",'[901]8'!$M$3:$M$202,"ĐẠT")&lt;&gt;1,"",IFERROR(INDEX('[901]8'!$J$3:$J$202,MATCH(A506,'[901]8'!$A$3:$A$202,0)),"")))</f>
        <v/>
      </c>
      <c r="H506" s="105" t="str">
        <f t="shared" si="7"/>
        <v/>
      </c>
      <c r="I506" s="102" t="str">
        <f>IF(A506="","",IF(OR(NOT(ISNUMBER(B506)),B506&lt;2027,B506&gt;2031,B506&lt;&gt;INT(B506)),"NĂM KHÔNG HỢP LỆ",IF(COUNTIFS($A$3:$A$1002,A506,$B$3:$B$1002,B506)&gt;1,"TRÙNG MÃ VTVL – NĂM",IF(G506="","C506 CHƯA ĐƯỢC XÁC NHẬN",IF(NOT(ISNUMBER(C506)),"THIẾU BIẾN ĐỘNG (NHẬP 0 NẾU KHÔNG ĐỔI)",IF(G506+C506&lt;0,"NHU CẦU ÂM",IF(OR(D506="",E506=""),"THIẾU GIẢI TRÌNH/NGUỒN",IF(F506&lt;&gt;"Đã kiểm chứng","CHƯA KIỂM CHỨNG DỰ BÁO","ĐẠT"))))))))</f>
        <v/>
      </c>
      <c r="J506" s="100"/>
    </row>
    <row r="507" spans="1:10" ht="30" customHeight="1">
      <c r="A507" s="100"/>
      <c r="B507" s="103"/>
      <c r="C507" s="104"/>
      <c r="D507" s="100"/>
      <c r="E507" s="100"/>
      <c r="F507" s="100"/>
      <c r="G507" s="105" t="str">
        <f>IF(A507="","",IF(COUNTIFS('[902]8'!$A$3:$A$202,A507,'[902]8'!$L$3:$L$202,"Đã kiểm chứng",'[902]8'!$M$3:$M$202,"ĐẠT")&lt;&gt;1,"",IFERROR(INDEX('[902]8'!$J$3:$J$202,MATCH(A507,'[902]8'!$A$3:$A$202,0)),"")))</f>
        <v/>
      </c>
      <c r="H507" s="105" t="str">
        <f t="shared" si="7"/>
        <v/>
      </c>
      <c r="I507" s="102" t="str">
        <f>IF(A507="","",IF(OR(NOT(ISNUMBER(B507)),B507&lt;2027,B507&gt;2031,B507&lt;&gt;INT(B507)),"NĂM KHÔNG HỢP LỆ",IF(COUNTIFS($A$3:$A$1002,A507,$B$3:$B$1002,B507)&gt;1,"TRÙNG MÃ VTVL – NĂM",IF(G507="","C507 CHƯA ĐƯỢC XÁC NHẬN",IF(NOT(ISNUMBER(C507)),"THIẾU BIẾN ĐỘNG (NHẬP 0 NẾU KHÔNG ĐỔI)",IF(G507+C507&lt;0,"NHU CẦU ÂM",IF(OR(D507="",E507=""),"THIẾU GIẢI TRÌNH/NGUỒN",IF(F507&lt;&gt;"Đã kiểm chứng","CHƯA KIỂM CHỨNG DỰ BÁO","ĐẠT"))))))))</f>
        <v/>
      </c>
      <c r="J507" s="100"/>
    </row>
    <row r="508" spans="1:10" ht="30" customHeight="1">
      <c r="A508" s="100"/>
      <c r="B508" s="103"/>
      <c r="C508" s="104"/>
      <c r="D508" s="100"/>
      <c r="E508" s="100"/>
      <c r="F508" s="100"/>
      <c r="G508" s="105" t="str">
        <f>IF(A508="","",IF(COUNTIFS('[903]8'!$A$3:$A$202,A508,'[903]8'!$L$3:$L$202,"Đã kiểm chứng",'[903]8'!$M$3:$M$202,"ĐẠT")&lt;&gt;1,"",IFERROR(INDEX('[903]8'!$J$3:$J$202,MATCH(A508,'[903]8'!$A$3:$A$202,0)),"")))</f>
        <v/>
      </c>
      <c r="H508" s="105" t="str">
        <f t="shared" si="7"/>
        <v/>
      </c>
      <c r="I508" s="102" t="str">
        <f>IF(A508="","",IF(OR(NOT(ISNUMBER(B508)),B508&lt;2027,B508&gt;2031,B508&lt;&gt;INT(B508)),"NĂM KHÔNG HỢP LỆ",IF(COUNTIFS($A$3:$A$1002,A508,$B$3:$B$1002,B508)&gt;1,"TRÙNG MÃ VTVL – NĂM",IF(G508="","C508 CHƯA ĐƯỢC XÁC NHẬN",IF(NOT(ISNUMBER(C508)),"THIẾU BIẾN ĐỘNG (NHẬP 0 NẾU KHÔNG ĐỔI)",IF(G508+C508&lt;0,"NHU CẦU ÂM",IF(OR(D508="",E508=""),"THIẾU GIẢI TRÌNH/NGUỒN",IF(F508&lt;&gt;"Đã kiểm chứng","CHƯA KIỂM CHỨNG DỰ BÁO","ĐẠT"))))))))</f>
        <v/>
      </c>
      <c r="J508" s="100"/>
    </row>
    <row r="509" spans="1:10" ht="30" customHeight="1">
      <c r="A509" s="100"/>
      <c r="B509" s="103"/>
      <c r="C509" s="104"/>
      <c r="D509" s="100"/>
      <c r="E509" s="100"/>
      <c r="F509" s="100"/>
      <c r="G509" s="105" t="str">
        <f>IF(A509="","",IF(COUNTIFS('[904]8'!$A$3:$A$202,A509,'[904]8'!$L$3:$L$202,"Đã kiểm chứng",'[904]8'!$M$3:$M$202,"ĐẠT")&lt;&gt;1,"",IFERROR(INDEX('[904]8'!$J$3:$J$202,MATCH(A509,'[904]8'!$A$3:$A$202,0)),"")))</f>
        <v/>
      </c>
      <c r="H509" s="105" t="str">
        <f t="shared" si="7"/>
        <v/>
      </c>
      <c r="I509" s="102" t="str">
        <f>IF(A509="","",IF(OR(NOT(ISNUMBER(B509)),B509&lt;2027,B509&gt;2031,B509&lt;&gt;INT(B509)),"NĂM KHÔNG HỢP LỆ",IF(COUNTIFS($A$3:$A$1002,A509,$B$3:$B$1002,B509)&gt;1,"TRÙNG MÃ VTVL – NĂM",IF(G509="","C509 CHƯA ĐƯỢC XÁC NHẬN",IF(NOT(ISNUMBER(C509)),"THIẾU BIẾN ĐỘNG (NHẬP 0 NẾU KHÔNG ĐỔI)",IF(G509+C509&lt;0,"NHU CẦU ÂM",IF(OR(D509="",E509=""),"THIẾU GIẢI TRÌNH/NGUỒN",IF(F509&lt;&gt;"Đã kiểm chứng","CHƯA KIỂM CHỨNG DỰ BÁO","ĐẠT"))))))))</f>
        <v/>
      </c>
      <c r="J509" s="100"/>
    </row>
    <row r="510" spans="1:10" ht="30" customHeight="1">
      <c r="A510" s="100"/>
      <c r="B510" s="103"/>
      <c r="C510" s="104"/>
      <c r="D510" s="100"/>
      <c r="E510" s="100"/>
      <c r="F510" s="100"/>
      <c r="G510" s="105" t="str">
        <f>IF(A510="","",IF(COUNTIFS('[905]8'!$A$3:$A$202,A510,'[905]8'!$L$3:$L$202,"Đã kiểm chứng",'[905]8'!$M$3:$M$202,"ĐẠT")&lt;&gt;1,"",IFERROR(INDEX('[905]8'!$J$3:$J$202,MATCH(A510,'[905]8'!$A$3:$A$202,0)),"")))</f>
        <v/>
      </c>
      <c r="H510" s="105" t="str">
        <f t="shared" si="7"/>
        <v/>
      </c>
      <c r="I510" s="102" t="str">
        <f>IF(A510="","",IF(OR(NOT(ISNUMBER(B510)),B510&lt;2027,B510&gt;2031,B510&lt;&gt;INT(B510)),"NĂM KHÔNG HỢP LỆ",IF(COUNTIFS($A$3:$A$1002,A510,$B$3:$B$1002,B510)&gt;1,"TRÙNG MÃ VTVL – NĂM",IF(G510="","C510 CHƯA ĐƯỢC XÁC NHẬN",IF(NOT(ISNUMBER(C510)),"THIẾU BIẾN ĐỘNG (NHẬP 0 NẾU KHÔNG ĐỔI)",IF(G510+C510&lt;0,"NHU CẦU ÂM",IF(OR(D510="",E510=""),"THIẾU GIẢI TRÌNH/NGUỒN",IF(F510&lt;&gt;"Đã kiểm chứng","CHƯA KIỂM CHỨNG DỰ BÁO","ĐẠT"))))))))</f>
        <v/>
      </c>
      <c r="J510" s="100"/>
    </row>
    <row r="511" spans="1:10" ht="30" customHeight="1">
      <c r="A511" s="100"/>
      <c r="B511" s="103"/>
      <c r="C511" s="104"/>
      <c r="D511" s="100"/>
      <c r="E511" s="100"/>
      <c r="F511" s="100"/>
      <c r="G511" s="105" t="str">
        <f>IF(A511="","",IF(COUNTIFS('[906]8'!$A$3:$A$202,A511,'[906]8'!$L$3:$L$202,"Đã kiểm chứng",'[906]8'!$M$3:$M$202,"ĐẠT")&lt;&gt;1,"",IFERROR(INDEX('[906]8'!$J$3:$J$202,MATCH(A511,'[906]8'!$A$3:$A$202,0)),"")))</f>
        <v/>
      </c>
      <c r="H511" s="105" t="str">
        <f t="shared" si="7"/>
        <v/>
      </c>
      <c r="I511" s="102" t="str">
        <f>IF(A511="","",IF(OR(NOT(ISNUMBER(B511)),B511&lt;2027,B511&gt;2031,B511&lt;&gt;INT(B511)),"NĂM KHÔNG HỢP LỆ",IF(COUNTIFS($A$3:$A$1002,A511,$B$3:$B$1002,B511)&gt;1,"TRÙNG MÃ VTVL – NĂM",IF(G511="","C511 CHƯA ĐƯỢC XÁC NHẬN",IF(NOT(ISNUMBER(C511)),"THIẾU BIẾN ĐỘNG (NHẬP 0 NẾU KHÔNG ĐỔI)",IF(G511+C511&lt;0,"NHU CẦU ÂM",IF(OR(D511="",E511=""),"THIẾU GIẢI TRÌNH/NGUỒN",IF(F511&lt;&gt;"Đã kiểm chứng","CHƯA KIỂM CHỨNG DỰ BÁO","ĐẠT"))))))))</f>
        <v/>
      </c>
      <c r="J511" s="100"/>
    </row>
    <row r="512" spans="1:10" ht="30" customHeight="1">
      <c r="A512" s="100"/>
      <c r="B512" s="103"/>
      <c r="C512" s="104"/>
      <c r="D512" s="100"/>
      <c r="E512" s="100"/>
      <c r="F512" s="100"/>
      <c r="G512" s="105" t="str">
        <f>IF(A512="","",IF(COUNTIFS('[907]8'!$A$3:$A$202,A512,'[907]8'!$L$3:$L$202,"Đã kiểm chứng",'[907]8'!$M$3:$M$202,"ĐẠT")&lt;&gt;1,"",IFERROR(INDEX('[907]8'!$J$3:$J$202,MATCH(A512,'[907]8'!$A$3:$A$202,0)),"")))</f>
        <v/>
      </c>
      <c r="H512" s="105" t="str">
        <f t="shared" si="7"/>
        <v/>
      </c>
      <c r="I512" s="102" t="str">
        <f>IF(A512="","",IF(OR(NOT(ISNUMBER(B512)),B512&lt;2027,B512&gt;2031,B512&lt;&gt;INT(B512)),"NĂM KHÔNG HỢP LỆ",IF(COUNTIFS($A$3:$A$1002,A512,$B$3:$B$1002,B512)&gt;1,"TRÙNG MÃ VTVL – NĂM",IF(G512="","C512 CHƯA ĐƯỢC XÁC NHẬN",IF(NOT(ISNUMBER(C512)),"THIẾU BIẾN ĐỘNG (NHẬP 0 NẾU KHÔNG ĐỔI)",IF(G512+C512&lt;0,"NHU CẦU ÂM",IF(OR(D512="",E512=""),"THIẾU GIẢI TRÌNH/NGUỒN",IF(F512&lt;&gt;"Đã kiểm chứng","CHƯA KIỂM CHỨNG DỰ BÁO","ĐẠT"))))))))</f>
        <v/>
      </c>
      <c r="J512" s="100"/>
    </row>
    <row r="513" spans="1:10" ht="30" customHeight="1">
      <c r="A513" s="100"/>
      <c r="B513" s="103"/>
      <c r="C513" s="104"/>
      <c r="D513" s="100"/>
      <c r="E513" s="100"/>
      <c r="F513" s="100"/>
      <c r="G513" s="105" t="str">
        <f>IF(A513="","",IF(COUNTIFS('[908]8'!$A$3:$A$202,A513,'[908]8'!$L$3:$L$202,"Đã kiểm chứng",'[908]8'!$M$3:$M$202,"ĐẠT")&lt;&gt;1,"",IFERROR(INDEX('[908]8'!$J$3:$J$202,MATCH(A513,'[908]8'!$A$3:$A$202,0)),"")))</f>
        <v/>
      </c>
      <c r="H513" s="105" t="str">
        <f t="shared" si="7"/>
        <v/>
      </c>
      <c r="I513" s="102" t="str">
        <f>IF(A513="","",IF(OR(NOT(ISNUMBER(B513)),B513&lt;2027,B513&gt;2031,B513&lt;&gt;INT(B513)),"NĂM KHÔNG HỢP LỆ",IF(COUNTIFS($A$3:$A$1002,A513,$B$3:$B$1002,B513)&gt;1,"TRÙNG MÃ VTVL – NĂM",IF(G513="","C513 CHƯA ĐƯỢC XÁC NHẬN",IF(NOT(ISNUMBER(C513)),"THIẾU BIẾN ĐỘNG (NHẬP 0 NẾU KHÔNG ĐỔI)",IF(G513+C513&lt;0,"NHU CẦU ÂM",IF(OR(D513="",E513=""),"THIẾU GIẢI TRÌNH/NGUỒN",IF(F513&lt;&gt;"Đã kiểm chứng","CHƯA KIỂM CHỨNG DỰ BÁO","ĐẠT"))))))))</f>
        <v/>
      </c>
      <c r="J513" s="100"/>
    </row>
    <row r="514" spans="1:10" ht="30" customHeight="1">
      <c r="A514" s="100"/>
      <c r="B514" s="103"/>
      <c r="C514" s="104"/>
      <c r="D514" s="100"/>
      <c r="E514" s="100"/>
      <c r="F514" s="100"/>
      <c r="G514" s="105" t="str">
        <f>IF(A514="","",IF(COUNTIFS('[909]8'!$A$3:$A$202,A514,'[909]8'!$L$3:$L$202,"Đã kiểm chứng",'[909]8'!$M$3:$M$202,"ĐẠT")&lt;&gt;1,"",IFERROR(INDEX('[909]8'!$J$3:$J$202,MATCH(A514,'[909]8'!$A$3:$A$202,0)),"")))</f>
        <v/>
      </c>
      <c r="H514" s="105" t="str">
        <f t="shared" si="7"/>
        <v/>
      </c>
      <c r="I514" s="102" t="str">
        <f>IF(A514="","",IF(OR(NOT(ISNUMBER(B514)),B514&lt;2027,B514&gt;2031,B514&lt;&gt;INT(B514)),"NĂM KHÔNG HỢP LỆ",IF(COUNTIFS($A$3:$A$1002,A514,$B$3:$B$1002,B514)&gt;1,"TRÙNG MÃ VTVL – NĂM",IF(G514="","C514 CHƯA ĐƯỢC XÁC NHẬN",IF(NOT(ISNUMBER(C514)),"THIẾU BIẾN ĐỘNG (NHẬP 0 NẾU KHÔNG ĐỔI)",IF(G514+C514&lt;0,"NHU CẦU ÂM",IF(OR(D514="",E514=""),"THIẾU GIẢI TRÌNH/NGUỒN",IF(F514&lt;&gt;"Đã kiểm chứng","CHƯA KIỂM CHỨNG DỰ BÁO","ĐẠT"))))))))</f>
        <v/>
      </c>
      <c r="J514" s="100"/>
    </row>
    <row r="515" spans="1:10" ht="30" customHeight="1">
      <c r="A515" s="100"/>
      <c r="B515" s="103"/>
      <c r="C515" s="104"/>
      <c r="D515" s="100"/>
      <c r="E515" s="100"/>
      <c r="F515" s="100"/>
      <c r="G515" s="105" t="str">
        <f>IF(A515="","",IF(COUNTIFS('[910]8'!$A$3:$A$202,A515,'[910]8'!$L$3:$L$202,"Đã kiểm chứng",'[910]8'!$M$3:$M$202,"ĐẠT")&lt;&gt;1,"",IFERROR(INDEX('[910]8'!$J$3:$J$202,MATCH(A515,'[910]8'!$A$3:$A$202,0)),"")))</f>
        <v/>
      </c>
      <c r="H515" s="105" t="str">
        <f t="shared" ref="H515:H578" si="8">IF(I515="ĐẠT",G515+C515,"")</f>
        <v/>
      </c>
      <c r="I515" s="102" t="str">
        <f>IF(A515="","",IF(OR(NOT(ISNUMBER(B515)),B515&lt;2027,B515&gt;2031,B515&lt;&gt;INT(B515)),"NĂM KHÔNG HỢP LỆ",IF(COUNTIFS($A$3:$A$1002,A515,$B$3:$B$1002,B515)&gt;1,"TRÙNG MÃ VTVL – NĂM",IF(G515="","C515 CHƯA ĐƯỢC XÁC NHẬN",IF(NOT(ISNUMBER(C515)),"THIẾU BIẾN ĐỘNG (NHẬP 0 NẾU KHÔNG ĐỔI)",IF(G515+C515&lt;0,"NHU CẦU ÂM",IF(OR(D515="",E515=""),"THIẾU GIẢI TRÌNH/NGUỒN",IF(F515&lt;&gt;"Đã kiểm chứng","CHƯA KIỂM CHỨNG DỰ BÁO","ĐẠT"))))))))</f>
        <v/>
      </c>
      <c r="J515" s="100"/>
    </row>
    <row r="516" spans="1:10" ht="30" customHeight="1">
      <c r="A516" s="100"/>
      <c r="B516" s="103"/>
      <c r="C516" s="104"/>
      <c r="D516" s="100"/>
      <c r="E516" s="100"/>
      <c r="F516" s="100"/>
      <c r="G516" s="105" t="str">
        <f>IF(A516="","",IF(COUNTIFS('[911]8'!$A$3:$A$202,A516,'[911]8'!$L$3:$L$202,"Đã kiểm chứng",'[911]8'!$M$3:$M$202,"ĐẠT")&lt;&gt;1,"",IFERROR(INDEX('[911]8'!$J$3:$J$202,MATCH(A516,'[911]8'!$A$3:$A$202,0)),"")))</f>
        <v/>
      </c>
      <c r="H516" s="105" t="str">
        <f t="shared" si="8"/>
        <v/>
      </c>
      <c r="I516" s="102" t="str">
        <f>IF(A516="","",IF(OR(NOT(ISNUMBER(B516)),B516&lt;2027,B516&gt;2031,B516&lt;&gt;INT(B516)),"NĂM KHÔNG HỢP LỆ",IF(COUNTIFS($A$3:$A$1002,A516,$B$3:$B$1002,B516)&gt;1,"TRÙNG MÃ VTVL – NĂM",IF(G516="","C516 CHƯA ĐƯỢC XÁC NHẬN",IF(NOT(ISNUMBER(C516)),"THIẾU BIẾN ĐỘNG (NHẬP 0 NẾU KHÔNG ĐỔI)",IF(G516+C516&lt;0,"NHU CẦU ÂM",IF(OR(D516="",E516=""),"THIẾU GIẢI TRÌNH/NGUỒN",IF(F516&lt;&gt;"Đã kiểm chứng","CHƯA KIỂM CHỨNG DỰ BÁO","ĐẠT"))))))))</f>
        <v/>
      </c>
      <c r="J516" s="100"/>
    </row>
    <row r="517" spans="1:10" ht="30" customHeight="1">
      <c r="A517" s="100"/>
      <c r="B517" s="103"/>
      <c r="C517" s="104"/>
      <c r="D517" s="100"/>
      <c r="E517" s="100"/>
      <c r="F517" s="100"/>
      <c r="G517" s="105" t="str">
        <f>IF(A517="","",IF(COUNTIFS('[912]8'!$A$3:$A$202,A517,'[912]8'!$L$3:$L$202,"Đã kiểm chứng",'[912]8'!$M$3:$M$202,"ĐẠT")&lt;&gt;1,"",IFERROR(INDEX('[912]8'!$J$3:$J$202,MATCH(A517,'[912]8'!$A$3:$A$202,0)),"")))</f>
        <v/>
      </c>
      <c r="H517" s="105" t="str">
        <f t="shared" si="8"/>
        <v/>
      </c>
      <c r="I517" s="102" t="str">
        <f>IF(A517="","",IF(OR(NOT(ISNUMBER(B517)),B517&lt;2027,B517&gt;2031,B517&lt;&gt;INT(B517)),"NĂM KHÔNG HỢP LỆ",IF(COUNTIFS($A$3:$A$1002,A517,$B$3:$B$1002,B517)&gt;1,"TRÙNG MÃ VTVL – NĂM",IF(G517="","C517 CHƯA ĐƯỢC XÁC NHẬN",IF(NOT(ISNUMBER(C517)),"THIẾU BIẾN ĐỘNG (NHẬP 0 NẾU KHÔNG ĐỔI)",IF(G517+C517&lt;0,"NHU CẦU ÂM",IF(OR(D517="",E517=""),"THIẾU GIẢI TRÌNH/NGUỒN",IF(F517&lt;&gt;"Đã kiểm chứng","CHƯA KIỂM CHỨNG DỰ BÁO","ĐẠT"))))))))</f>
        <v/>
      </c>
      <c r="J517" s="100"/>
    </row>
    <row r="518" spans="1:10" ht="30" customHeight="1">
      <c r="A518" s="100"/>
      <c r="B518" s="103"/>
      <c r="C518" s="104"/>
      <c r="D518" s="100"/>
      <c r="E518" s="100"/>
      <c r="F518" s="100"/>
      <c r="G518" s="105" t="str">
        <f>IF(A518="","",IF(COUNTIFS('[913]8'!$A$3:$A$202,A518,'[913]8'!$L$3:$L$202,"Đã kiểm chứng",'[913]8'!$M$3:$M$202,"ĐẠT")&lt;&gt;1,"",IFERROR(INDEX('[913]8'!$J$3:$J$202,MATCH(A518,'[913]8'!$A$3:$A$202,0)),"")))</f>
        <v/>
      </c>
      <c r="H518" s="105" t="str">
        <f t="shared" si="8"/>
        <v/>
      </c>
      <c r="I518" s="102" t="str">
        <f>IF(A518="","",IF(OR(NOT(ISNUMBER(B518)),B518&lt;2027,B518&gt;2031,B518&lt;&gt;INT(B518)),"NĂM KHÔNG HỢP LỆ",IF(COUNTIFS($A$3:$A$1002,A518,$B$3:$B$1002,B518)&gt;1,"TRÙNG MÃ VTVL – NĂM",IF(G518="","C518 CHƯA ĐƯỢC XÁC NHẬN",IF(NOT(ISNUMBER(C518)),"THIẾU BIẾN ĐỘNG (NHẬP 0 NẾU KHÔNG ĐỔI)",IF(G518+C518&lt;0,"NHU CẦU ÂM",IF(OR(D518="",E518=""),"THIẾU GIẢI TRÌNH/NGUỒN",IF(F518&lt;&gt;"Đã kiểm chứng","CHƯA KIỂM CHỨNG DỰ BÁO","ĐẠT"))))))))</f>
        <v/>
      </c>
      <c r="J518" s="100"/>
    </row>
    <row r="519" spans="1:10" ht="30" customHeight="1">
      <c r="A519" s="100"/>
      <c r="B519" s="103"/>
      <c r="C519" s="104"/>
      <c r="D519" s="100"/>
      <c r="E519" s="100"/>
      <c r="F519" s="100"/>
      <c r="G519" s="105" t="str">
        <f>IF(A519="","",IF(COUNTIFS('[914]8'!$A$3:$A$202,A519,'[914]8'!$L$3:$L$202,"Đã kiểm chứng",'[914]8'!$M$3:$M$202,"ĐẠT")&lt;&gt;1,"",IFERROR(INDEX('[914]8'!$J$3:$J$202,MATCH(A519,'[914]8'!$A$3:$A$202,0)),"")))</f>
        <v/>
      </c>
      <c r="H519" s="105" t="str">
        <f t="shared" si="8"/>
        <v/>
      </c>
      <c r="I519" s="102" t="str">
        <f>IF(A519="","",IF(OR(NOT(ISNUMBER(B519)),B519&lt;2027,B519&gt;2031,B519&lt;&gt;INT(B519)),"NĂM KHÔNG HỢP LỆ",IF(COUNTIFS($A$3:$A$1002,A519,$B$3:$B$1002,B519)&gt;1,"TRÙNG MÃ VTVL – NĂM",IF(G519="","C519 CHƯA ĐƯỢC XÁC NHẬN",IF(NOT(ISNUMBER(C519)),"THIẾU BIẾN ĐỘNG (NHẬP 0 NẾU KHÔNG ĐỔI)",IF(G519+C519&lt;0,"NHU CẦU ÂM",IF(OR(D519="",E519=""),"THIẾU GIẢI TRÌNH/NGUỒN",IF(F519&lt;&gt;"Đã kiểm chứng","CHƯA KIỂM CHỨNG DỰ BÁO","ĐẠT"))))))))</f>
        <v/>
      </c>
      <c r="J519" s="100"/>
    </row>
    <row r="520" spans="1:10" ht="30" customHeight="1">
      <c r="A520" s="100"/>
      <c r="B520" s="103"/>
      <c r="C520" s="104"/>
      <c r="D520" s="100"/>
      <c r="E520" s="100"/>
      <c r="F520" s="100"/>
      <c r="G520" s="105" t="str">
        <f>IF(A520="","",IF(COUNTIFS('[915]8'!$A$3:$A$202,A520,'[915]8'!$L$3:$L$202,"Đã kiểm chứng",'[915]8'!$M$3:$M$202,"ĐẠT")&lt;&gt;1,"",IFERROR(INDEX('[915]8'!$J$3:$J$202,MATCH(A520,'[915]8'!$A$3:$A$202,0)),"")))</f>
        <v/>
      </c>
      <c r="H520" s="105" t="str">
        <f t="shared" si="8"/>
        <v/>
      </c>
      <c r="I520" s="102" t="str">
        <f>IF(A520="","",IF(OR(NOT(ISNUMBER(B520)),B520&lt;2027,B520&gt;2031,B520&lt;&gt;INT(B520)),"NĂM KHÔNG HỢP LỆ",IF(COUNTIFS($A$3:$A$1002,A520,$B$3:$B$1002,B520)&gt;1,"TRÙNG MÃ VTVL – NĂM",IF(G520="","C520 CHƯA ĐƯỢC XÁC NHẬN",IF(NOT(ISNUMBER(C520)),"THIẾU BIẾN ĐỘNG (NHẬP 0 NẾU KHÔNG ĐỔI)",IF(G520+C520&lt;0,"NHU CẦU ÂM",IF(OR(D520="",E520=""),"THIẾU GIẢI TRÌNH/NGUỒN",IF(F520&lt;&gt;"Đã kiểm chứng","CHƯA KIỂM CHỨNG DỰ BÁO","ĐẠT"))))))))</f>
        <v/>
      </c>
      <c r="J520" s="100"/>
    </row>
    <row r="521" spans="1:10" ht="30" customHeight="1">
      <c r="A521" s="100"/>
      <c r="B521" s="103"/>
      <c r="C521" s="104"/>
      <c r="D521" s="100"/>
      <c r="E521" s="100"/>
      <c r="F521" s="100"/>
      <c r="G521" s="105" t="str">
        <f>IF(A521="","",IF(COUNTIFS('[916]8'!$A$3:$A$202,A521,'[916]8'!$L$3:$L$202,"Đã kiểm chứng",'[916]8'!$M$3:$M$202,"ĐẠT")&lt;&gt;1,"",IFERROR(INDEX('[916]8'!$J$3:$J$202,MATCH(A521,'[916]8'!$A$3:$A$202,0)),"")))</f>
        <v/>
      </c>
      <c r="H521" s="105" t="str">
        <f t="shared" si="8"/>
        <v/>
      </c>
      <c r="I521" s="102" t="str">
        <f>IF(A521="","",IF(OR(NOT(ISNUMBER(B521)),B521&lt;2027,B521&gt;2031,B521&lt;&gt;INT(B521)),"NĂM KHÔNG HỢP LỆ",IF(COUNTIFS($A$3:$A$1002,A521,$B$3:$B$1002,B521)&gt;1,"TRÙNG MÃ VTVL – NĂM",IF(G521="","C521 CHƯA ĐƯỢC XÁC NHẬN",IF(NOT(ISNUMBER(C521)),"THIẾU BIẾN ĐỘNG (NHẬP 0 NẾU KHÔNG ĐỔI)",IF(G521+C521&lt;0,"NHU CẦU ÂM",IF(OR(D521="",E521=""),"THIẾU GIẢI TRÌNH/NGUỒN",IF(F521&lt;&gt;"Đã kiểm chứng","CHƯA KIỂM CHỨNG DỰ BÁO","ĐẠT"))))))))</f>
        <v/>
      </c>
      <c r="J521" s="100"/>
    </row>
    <row r="522" spans="1:10" ht="30" customHeight="1">
      <c r="A522" s="100"/>
      <c r="B522" s="103"/>
      <c r="C522" s="104"/>
      <c r="D522" s="100"/>
      <c r="E522" s="100"/>
      <c r="F522" s="100"/>
      <c r="G522" s="105" t="str">
        <f>IF(A522="","",IF(COUNTIFS('[917]8'!$A$3:$A$202,A522,'[917]8'!$L$3:$L$202,"Đã kiểm chứng",'[917]8'!$M$3:$M$202,"ĐẠT")&lt;&gt;1,"",IFERROR(INDEX('[917]8'!$J$3:$J$202,MATCH(A522,'[917]8'!$A$3:$A$202,0)),"")))</f>
        <v/>
      </c>
      <c r="H522" s="105" t="str">
        <f t="shared" si="8"/>
        <v/>
      </c>
      <c r="I522" s="102" t="str">
        <f>IF(A522="","",IF(OR(NOT(ISNUMBER(B522)),B522&lt;2027,B522&gt;2031,B522&lt;&gt;INT(B522)),"NĂM KHÔNG HỢP LỆ",IF(COUNTIFS($A$3:$A$1002,A522,$B$3:$B$1002,B522)&gt;1,"TRÙNG MÃ VTVL – NĂM",IF(G522="","C522 CHƯA ĐƯỢC XÁC NHẬN",IF(NOT(ISNUMBER(C522)),"THIẾU BIẾN ĐỘNG (NHẬP 0 NẾU KHÔNG ĐỔI)",IF(G522+C522&lt;0,"NHU CẦU ÂM",IF(OR(D522="",E522=""),"THIẾU GIẢI TRÌNH/NGUỒN",IF(F522&lt;&gt;"Đã kiểm chứng","CHƯA KIỂM CHỨNG DỰ BÁO","ĐẠT"))))))))</f>
        <v/>
      </c>
      <c r="J522" s="100"/>
    </row>
    <row r="523" spans="1:10" ht="30" customHeight="1">
      <c r="A523" s="100"/>
      <c r="B523" s="103"/>
      <c r="C523" s="104"/>
      <c r="D523" s="100"/>
      <c r="E523" s="100"/>
      <c r="F523" s="100"/>
      <c r="G523" s="105" t="str">
        <f>IF(A523="","",IF(COUNTIFS('[918]8'!$A$3:$A$202,A523,'[918]8'!$L$3:$L$202,"Đã kiểm chứng",'[918]8'!$M$3:$M$202,"ĐẠT")&lt;&gt;1,"",IFERROR(INDEX('[918]8'!$J$3:$J$202,MATCH(A523,'[918]8'!$A$3:$A$202,0)),"")))</f>
        <v/>
      </c>
      <c r="H523" s="105" t="str">
        <f t="shared" si="8"/>
        <v/>
      </c>
      <c r="I523" s="102" t="str">
        <f>IF(A523="","",IF(OR(NOT(ISNUMBER(B523)),B523&lt;2027,B523&gt;2031,B523&lt;&gt;INT(B523)),"NĂM KHÔNG HỢP LỆ",IF(COUNTIFS($A$3:$A$1002,A523,$B$3:$B$1002,B523)&gt;1,"TRÙNG MÃ VTVL – NĂM",IF(G523="","C523 CHƯA ĐƯỢC XÁC NHẬN",IF(NOT(ISNUMBER(C523)),"THIẾU BIẾN ĐỘNG (NHẬP 0 NẾU KHÔNG ĐỔI)",IF(G523+C523&lt;0,"NHU CẦU ÂM",IF(OR(D523="",E523=""),"THIẾU GIẢI TRÌNH/NGUỒN",IF(F523&lt;&gt;"Đã kiểm chứng","CHƯA KIỂM CHỨNG DỰ BÁO","ĐẠT"))))))))</f>
        <v/>
      </c>
      <c r="J523" s="100"/>
    </row>
    <row r="524" spans="1:10" ht="30" customHeight="1">
      <c r="A524" s="100"/>
      <c r="B524" s="103"/>
      <c r="C524" s="104"/>
      <c r="D524" s="100"/>
      <c r="E524" s="100"/>
      <c r="F524" s="100"/>
      <c r="G524" s="105" t="str">
        <f>IF(A524="","",IF(COUNTIFS('[919]8'!$A$3:$A$202,A524,'[919]8'!$L$3:$L$202,"Đã kiểm chứng",'[919]8'!$M$3:$M$202,"ĐẠT")&lt;&gt;1,"",IFERROR(INDEX('[919]8'!$J$3:$J$202,MATCH(A524,'[919]8'!$A$3:$A$202,0)),"")))</f>
        <v/>
      </c>
      <c r="H524" s="105" t="str">
        <f t="shared" si="8"/>
        <v/>
      </c>
      <c r="I524" s="102" t="str">
        <f>IF(A524="","",IF(OR(NOT(ISNUMBER(B524)),B524&lt;2027,B524&gt;2031,B524&lt;&gt;INT(B524)),"NĂM KHÔNG HỢP LỆ",IF(COUNTIFS($A$3:$A$1002,A524,$B$3:$B$1002,B524)&gt;1,"TRÙNG MÃ VTVL – NĂM",IF(G524="","C524 CHƯA ĐƯỢC XÁC NHẬN",IF(NOT(ISNUMBER(C524)),"THIẾU BIẾN ĐỘNG (NHẬP 0 NẾU KHÔNG ĐỔI)",IF(G524+C524&lt;0,"NHU CẦU ÂM",IF(OR(D524="",E524=""),"THIẾU GIẢI TRÌNH/NGUỒN",IF(F524&lt;&gt;"Đã kiểm chứng","CHƯA KIỂM CHỨNG DỰ BÁO","ĐẠT"))))))))</f>
        <v/>
      </c>
      <c r="J524" s="100"/>
    </row>
    <row r="525" spans="1:10" ht="30" customHeight="1">
      <c r="A525" s="100"/>
      <c r="B525" s="103"/>
      <c r="C525" s="104"/>
      <c r="D525" s="100"/>
      <c r="E525" s="100"/>
      <c r="F525" s="100"/>
      <c r="G525" s="105" t="str">
        <f>IF(A525="","",IF(COUNTIFS('[920]8'!$A$3:$A$202,A525,'[920]8'!$L$3:$L$202,"Đã kiểm chứng",'[920]8'!$M$3:$M$202,"ĐẠT")&lt;&gt;1,"",IFERROR(INDEX('[920]8'!$J$3:$J$202,MATCH(A525,'[920]8'!$A$3:$A$202,0)),"")))</f>
        <v/>
      </c>
      <c r="H525" s="105" t="str">
        <f t="shared" si="8"/>
        <v/>
      </c>
      <c r="I525" s="102" t="str">
        <f>IF(A525="","",IF(OR(NOT(ISNUMBER(B525)),B525&lt;2027,B525&gt;2031,B525&lt;&gt;INT(B525)),"NĂM KHÔNG HỢP LỆ",IF(COUNTIFS($A$3:$A$1002,A525,$B$3:$B$1002,B525)&gt;1,"TRÙNG MÃ VTVL – NĂM",IF(G525="","C525 CHƯA ĐƯỢC XÁC NHẬN",IF(NOT(ISNUMBER(C525)),"THIẾU BIẾN ĐỘNG (NHẬP 0 NẾU KHÔNG ĐỔI)",IF(G525+C525&lt;0,"NHU CẦU ÂM",IF(OR(D525="",E525=""),"THIẾU GIẢI TRÌNH/NGUỒN",IF(F525&lt;&gt;"Đã kiểm chứng","CHƯA KIỂM CHỨNG DỰ BÁO","ĐẠT"))))))))</f>
        <v/>
      </c>
      <c r="J525" s="100"/>
    </row>
    <row r="526" spans="1:10" ht="30" customHeight="1">
      <c r="A526" s="100"/>
      <c r="B526" s="103"/>
      <c r="C526" s="104"/>
      <c r="D526" s="100"/>
      <c r="E526" s="100"/>
      <c r="F526" s="100"/>
      <c r="G526" s="105" t="str">
        <f>IF(A526="","",IF(COUNTIFS('[921]8'!$A$3:$A$202,A526,'[921]8'!$L$3:$L$202,"Đã kiểm chứng",'[921]8'!$M$3:$M$202,"ĐẠT")&lt;&gt;1,"",IFERROR(INDEX('[921]8'!$J$3:$J$202,MATCH(A526,'[921]8'!$A$3:$A$202,0)),"")))</f>
        <v/>
      </c>
      <c r="H526" s="105" t="str">
        <f t="shared" si="8"/>
        <v/>
      </c>
      <c r="I526" s="102" t="str">
        <f>IF(A526="","",IF(OR(NOT(ISNUMBER(B526)),B526&lt;2027,B526&gt;2031,B526&lt;&gt;INT(B526)),"NĂM KHÔNG HỢP LỆ",IF(COUNTIFS($A$3:$A$1002,A526,$B$3:$B$1002,B526)&gt;1,"TRÙNG MÃ VTVL – NĂM",IF(G526="","C526 CHƯA ĐƯỢC XÁC NHẬN",IF(NOT(ISNUMBER(C526)),"THIẾU BIẾN ĐỘNG (NHẬP 0 NẾU KHÔNG ĐỔI)",IF(G526+C526&lt;0,"NHU CẦU ÂM",IF(OR(D526="",E526=""),"THIẾU GIẢI TRÌNH/NGUỒN",IF(F526&lt;&gt;"Đã kiểm chứng","CHƯA KIỂM CHỨNG DỰ BÁO","ĐẠT"))))))))</f>
        <v/>
      </c>
      <c r="J526" s="100"/>
    </row>
    <row r="527" spans="1:10" ht="30" customHeight="1">
      <c r="A527" s="100"/>
      <c r="B527" s="103"/>
      <c r="C527" s="104"/>
      <c r="D527" s="100"/>
      <c r="E527" s="100"/>
      <c r="F527" s="100"/>
      <c r="G527" s="105" t="str">
        <f>IF(A527="","",IF(COUNTIFS('[922]8'!$A$3:$A$202,A527,'[922]8'!$L$3:$L$202,"Đã kiểm chứng",'[922]8'!$M$3:$M$202,"ĐẠT")&lt;&gt;1,"",IFERROR(INDEX('[922]8'!$J$3:$J$202,MATCH(A527,'[922]8'!$A$3:$A$202,0)),"")))</f>
        <v/>
      </c>
      <c r="H527" s="105" t="str">
        <f t="shared" si="8"/>
        <v/>
      </c>
      <c r="I527" s="102" t="str">
        <f>IF(A527="","",IF(OR(NOT(ISNUMBER(B527)),B527&lt;2027,B527&gt;2031,B527&lt;&gt;INT(B527)),"NĂM KHÔNG HỢP LỆ",IF(COUNTIFS($A$3:$A$1002,A527,$B$3:$B$1002,B527)&gt;1,"TRÙNG MÃ VTVL – NĂM",IF(G527="","C527 CHƯA ĐƯỢC XÁC NHẬN",IF(NOT(ISNUMBER(C527)),"THIẾU BIẾN ĐỘNG (NHẬP 0 NẾU KHÔNG ĐỔI)",IF(G527+C527&lt;0,"NHU CẦU ÂM",IF(OR(D527="",E527=""),"THIẾU GIẢI TRÌNH/NGUỒN",IF(F527&lt;&gt;"Đã kiểm chứng","CHƯA KIỂM CHỨNG DỰ BÁO","ĐẠT"))))))))</f>
        <v/>
      </c>
      <c r="J527" s="100"/>
    </row>
    <row r="528" spans="1:10" ht="30" customHeight="1">
      <c r="A528" s="100"/>
      <c r="B528" s="103"/>
      <c r="C528" s="104"/>
      <c r="D528" s="100"/>
      <c r="E528" s="100"/>
      <c r="F528" s="100"/>
      <c r="G528" s="105" t="str">
        <f>IF(A528="","",IF(COUNTIFS('[923]8'!$A$3:$A$202,A528,'[923]8'!$L$3:$L$202,"Đã kiểm chứng",'[923]8'!$M$3:$M$202,"ĐẠT")&lt;&gt;1,"",IFERROR(INDEX('[923]8'!$J$3:$J$202,MATCH(A528,'[923]8'!$A$3:$A$202,0)),"")))</f>
        <v/>
      </c>
      <c r="H528" s="105" t="str">
        <f t="shared" si="8"/>
        <v/>
      </c>
      <c r="I528" s="102" t="str">
        <f>IF(A528="","",IF(OR(NOT(ISNUMBER(B528)),B528&lt;2027,B528&gt;2031,B528&lt;&gt;INT(B528)),"NĂM KHÔNG HỢP LỆ",IF(COUNTIFS($A$3:$A$1002,A528,$B$3:$B$1002,B528)&gt;1,"TRÙNG MÃ VTVL – NĂM",IF(G528="","C528 CHƯA ĐƯỢC XÁC NHẬN",IF(NOT(ISNUMBER(C528)),"THIẾU BIẾN ĐỘNG (NHẬP 0 NẾU KHÔNG ĐỔI)",IF(G528+C528&lt;0,"NHU CẦU ÂM",IF(OR(D528="",E528=""),"THIẾU GIẢI TRÌNH/NGUỒN",IF(F528&lt;&gt;"Đã kiểm chứng","CHƯA KIỂM CHỨNG DỰ BÁO","ĐẠT"))))))))</f>
        <v/>
      </c>
      <c r="J528" s="100"/>
    </row>
    <row r="529" spans="1:10" ht="30" customHeight="1">
      <c r="A529" s="100"/>
      <c r="B529" s="103"/>
      <c r="C529" s="104"/>
      <c r="D529" s="100"/>
      <c r="E529" s="100"/>
      <c r="F529" s="100"/>
      <c r="G529" s="105" t="str">
        <f>IF(A529="","",IF(COUNTIFS('[924]8'!$A$3:$A$202,A529,'[924]8'!$L$3:$L$202,"Đã kiểm chứng",'[924]8'!$M$3:$M$202,"ĐẠT")&lt;&gt;1,"",IFERROR(INDEX('[924]8'!$J$3:$J$202,MATCH(A529,'[924]8'!$A$3:$A$202,0)),"")))</f>
        <v/>
      </c>
      <c r="H529" s="105" t="str">
        <f t="shared" si="8"/>
        <v/>
      </c>
      <c r="I529" s="102" t="str">
        <f>IF(A529="","",IF(OR(NOT(ISNUMBER(B529)),B529&lt;2027,B529&gt;2031,B529&lt;&gt;INT(B529)),"NĂM KHÔNG HỢP LỆ",IF(COUNTIFS($A$3:$A$1002,A529,$B$3:$B$1002,B529)&gt;1,"TRÙNG MÃ VTVL – NĂM",IF(G529="","C529 CHƯA ĐƯỢC XÁC NHẬN",IF(NOT(ISNUMBER(C529)),"THIẾU BIẾN ĐỘNG (NHẬP 0 NẾU KHÔNG ĐỔI)",IF(G529+C529&lt;0,"NHU CẦU ÂM",IF(OR(D529="",E529=""),"THIẾU GIẢI TRÌNH/NGUỒN",IF(F529&lt;&gt;"Đã kiểm chứng","CHƯA KIỂM CHỨNG DỰ BÁO","ĐẠT"))))))))</f>
        <v/>
      </c>
      <c r="J529" s="100"/>
    </row>
    <row r="530" spans="1:10" ht="30" customHeight="1">
      <c r="A530" s="100"/>
      <c r="B530" s="103"/>
      <c r="C530" s="104"/>
      <c r="D530" s="100"/>
      <c r="E530" s="100"/>
      <c r="F530" s="100"/>
      <c r="G530" s="105" t="str">
        <f>IF(A530="","",IF(COUNTIFS('[925]8'!$A$3:$A$202,A530,'[925]8'!$L$3:$L$202,"Đã kiểm chứng",'[925]8'!$M$3:$M$202,"ĐẠT")&lt;&gt;1,"",IFERROR(INDEX('[925]8'!$J$3:$J$202,MATCH(A530,'[925]8'!$A$3:$A$202,0)),"")))</f>
        <v/>
      </c>
      <c r="H530" s="105" t="str">
        <f t="shared" si="8"/>
        <v/>
      </c>
      <c r="I530" s="102" t="str">
        <f>IF(A530="","",IF(OR(NOT(ISNUMBER(B530)),B530&lt;2027,B530&gt;2031,B530&lt;&gt;INT(B530)),"NĂM KHÔNG HỢP LỆ",IF(COUNTIFS($A$3:$A$1002,A530,$B$3:$B$1002,B530)&gt;1,"TRÙNG MÃ VTVL – NĂM",IF(G530="","C530 CHƯA ĐƯỢC XÁC NHẬN",IF(NOT(ISNUMBER(C530)),"THIẾU BIẾN ĐỘNG (NHẬP 0 NẾU KHÔNG ĐỔI)",IF(G530+C530&lt;0,"NHU CẦU ÂM",IF(OR(D530="",E530=""),"THIẾU GIẢI TRÌNH/NGUỒN",IF(F530&lt;&gt;"Đã kiểm chứng","CHƯA KIỂM CHỨNG DỰ BÁO","ĐẠT"))))))))</f>
        <v/>
      </c>
      <c r="J530" s="100"/>
    </row>
    <row r="531" spans="1:10" ht="30" customHeight="1">
      <c r="A531" s="100"/>
      <c r="B531" s="103"/>
      <c r="C531" s="104"/>
      <c r="D531" s="100"/>
      <c r="E531" s="100"/>
      <c r="F531" s="100"/>
      <c r="G531" s="105" t="str">
        <f>IF(A531="","",IF(COUNTIFS('[926]8'!$A$3:$A$202,A531,'[926]8'!$L$3:$L$202,"Đã kiểm chứng",'[926]8'!$M$3:$M$202,"ĐẠT")&lt;&gt;1,"",IFERROR(INDEX('[926]8'!$J$3:$J$202,MATCH(A531,'[926]8'!$A$3:$A$202,0)),"")))</f>
        <v/>
      </c>
      <c r="H531" s="105" t="str">
        <f t="shared" si="8"/>
        <v/>
      </c>
      <c r="I531" s="102" t="str">
        <f>IF(A531="","",IF(OR(NOT(ISNUMBER(B531)),B531&lt;2027,B531&gt;2031,B531&lt;&gt;INT(B531)),"NĂM KHÔNG HỢP LỆ",IF(COUNTIFS($A$3:$A$1002,A531,$B$3:$B$1002,B531)&gt;1,"TRÙNG MÃ VTVL – NĂM",IF(G531="","C531 CHƯA ĐƯỢC XÁC NHẬN",IF(NOT(ISNUMBER(C531)),"THIẾU BIẾN ĐỘNG (NHẬP 0 NẾU KHÔNG ĐỔI)",IF(G531+C531&lt;0,"NHU CẦU ÂM",IF(OR(D531="",E531=""),"THIẾU GIẢI TRÌNH/NGUỒN",IF(F531&lt;&gt;"Đã kiểm chứng","CHƯA KIỂM CHỨNG DỰ BÁO","ĐẠT"))))))))</f>
        <v/>
      </c>
      <c r="J531" s="100"/>
    </row>
    <row r="532" spans="1:10" ht="30" customHeight="1">
      <c r="A532" s="100"/>
      <c r="B532" s="103"/>
      <c r="C532" s="104"/>
      <c r="D532" s="100"/>
      <c r="E532" s="100"/>
      <c r="F532" s="100"/>
      <c r="G532" s="105" t="str">
        <f>IF(A532="","",IF(COUNTIFS('[927]8'!$A$3:$A$202,A532,'[927]8'!$L$3:$L$202,"Đã kiểm chứng",'[927]8'!$M$3:$M$202,"ĐẠT")&lt;&gt;1,"",IFERROR(INDEX('[927]8'!$J$3:$J$202,MATCH(A532,'[927]8'!$A$3:$A$202,0)),"")))</f>
        <v/>
      </c>
      <c r="H532" s="105" t="str">
        <f t="shared" si="8"/>
        <v/>
      </c>
      <c r="I532" s="102" t="str">
        <f>IF(A532="","",IF(OR(NOT(ISNUMBER(B532)),B532&lt;2027,B532&gt;2031,B532&lt;&gt;INT(B532)),"NĂM KHÔNG HỢP LỆ",IF(COUNTIFS($A$3:$A$1002,A532,$B$3:$B$1002,B532)&gt;1,"TRÙNG MÃ VTVL – NĂM",IF(G532="","C532 CHƯA ĐƯỢC XÁC NHẬN",IF(NOT(ISNUMBER(C532)),"THIẾU BIẾN ĐỘNG (NHẬP 0 NẾU KHÔNG ĐỔI)",IF(G532+C532&lt;0,"NHU CẦU ÂM",IF(OR(D532="",E532=""),"THIẾU GIẢI TRÌNH/NGUỒN",IF(F532&lt;&gt;"Đã kiểm chứng","CHƯA KIỂM CHỨNG DỰ BÁO","ĐẠT"))))))))</f>
        <v/>
      </c>
      <c r="J532" s="100"/>
    </row>
    <row r="533" spans="1:10" ht="30" customHeight="1">
      <c r="A533" s="100"/>
      <c r="B533" s="103"/>
      <c r="C533" s="104"/>
      <c r="D533" s="100"/>
      <c r="E533" s="100"/>
      <c r="F533" s="100"/>
      <c r="G533" s="105" t="str">
        <f>IF(A533="","",IF(COUNTIFS('[928]8'!$A$3:$A$202,A533,'[928]8'!$L$3:$L$202,"Đã kiểm chứng",'[928]8'!$M$3:$M$202,"ĐẠT")&lt;&gt;1,"",IFERROR(INDEX('[928]8'!$J$3:$J$202,MATCH(A533,'[928]8'!$A$3:$A$202,0)),"")))</f>
        <v/>
      </c>
      <c r="H533" s="105" t="str">
        <f t="shared" si="8"/>
        <v/>
      </c>
      <c r="I533" s="102" t="str">
        <f>IF(A533="","",IF(OR(NOT(ISNUMBER(B533)),B533&lt;2027,B533&gt;2031,B533&lt;&gt;INT(B533)),"NĂM KHÔNG HỢP LỆ",IF(COUNTIFS($A$3:$A$1002,A533,$B$3:$B$1002,B533)&gt;1,"TRÙNG MÃ VTVL – NĂM",IF(G533="","C533 CHƯA ĐƯỢC XÁC NHẬN",IF(NOT(ISNUMBER(C533)),"THIẾU BIẾN ĐỘNG (NHẬP 0 NẾU KHÔNG ĐỔI)",IF(G533+C533&lt;0,"NHU CẦU ÂM",IF(OR(D533="",E533=""),"THIẾU GIẢI TRÌNH/NGUỒN",IF(F533&lt;&gt;"Đã kiểm chứng","CHƯA KIỂM CHỨNG DỰ BÁO","ĐẠT"))))))))</f>
        <v/>
      </c>
      <c r="J533" s="100"/>
    </row>
    <row r="534" spans="1:10" ht="30" customHeight="1">
      <c r="A534" s="100"/>
      <c r="B534" s="103"/>
      <c r="C534" s="104"/>
      <c r="D534" s="100"/>
      <c r="E534" s="100"/>
      <c r="F534" s="100"/>
      <c r="G534" s="105" t="str">
        <f>IF(A534="","",IF(COUNTIFS('[929]8'!$A$3:$A$202,A534,'[929]8'!$L$3:$L$202,"Đã kiểm chứng",'[929]8'!$M$3:$M$202,"ĐẠT")&lt;&gt;1,"",IFERROR(INDEX('[929]8'!$J$3:$J$202,MATCH(A534,'[929]8'!$A$3:$A$202,0)),"")))</f>
        <v/>
      </c>
      <c r="H534" s="105" t="str">
        <f t="shared" si="8"/>
        <v/>
      </c>
      <c r="I534" s="102" t="str">
        <f>IF(A534="","",IF(OR(NOT(ISNUMBER(B534)),B534&lt;2027,B534&gt;2031,B534&lt;&gt;INT(B534)),"NĂM KHÔNG HỢP LỆ",IF(COUNTIFS($A$3:$A$1002,A534,$B$3:$B$1002,B534)&gt;1,"TRÙNG MÃ VTVL – NĂM",IF(G534="","C534 CHƯA ĐƯỢC XÁC NHẬN",IF(NOT(ISNUMBER(C534)),"THIẾU BIẾN ĐỘNG (NHẬP 0 NẾU KHÔNG ĐỔI)",IF(G534+C534&lt;0,"NHU CẦU ÂM",IF(OR(D534="",E534=""),"THIẾU GIẢI TRÌNH/NGUỒN",IF(F534&lt;&gt;"Đã kiểm chứng","CHƯA KIỂM CHỨNG DỰ BÁO","ĐẠT"))))))))</f>
        <v/>
      </c>
      <c r="J534" s="100"/>
    </row>
    <row r="535" spans="1:10" ht="30" customHeight="1">
      <c r="A535" s="100"/>
      <c r="B535" s="103"/>
      <c r="C535" s="104"/>
      <c r="D535" s="100"/>
      <c r="E535" s="100"/>
      <c r="F535" s="100"/>
      <c r="G535" s="105" t="str">
        <f>IF(A535="","",IF(COUNTIFS('[930]8'!$A$3:$A$202,A535,'[930]8'!$L$3:$L$202,"Đã kiểm chứng",'[930]8'!$M$3:$M$202,"ĐẠT")&lt;&gt;1,"",IFERROR(INDEX('[930]8'!$J$3:$J$202,MATCH(A535,'[930]8'!$A$3:$A$202,0)),"")))</f>
        <v/>
      </c>
      <c r="H535" s="105" t="str">
        <f t="shared" si="8"/>
        <v/>
      </c>
      <c r="I535" s="102" t="str">
        <f>IF(A535="","",IF(OR(NOT(ISNUMBER(B535)),B535&lt;2027,B535&gt;2031,B535&lt;&gt;INT(B535)),"NĂM KHÔNG HỢP LỆ",IF(COUNTIFS($A$3:$A$1002,A535,$B$3:$B$1002,B535)&gt;1,"TRÙNG MÃ VTVL – NĂM",IF(G535="","C535 CHƯA ĐƯỢC XÁC NHẬN",IF(NOT(ISNUMBER(C535)),"THIẾU BIẾN ĐỘNG (NHẬP 0 NẾU KHÔNG ĐỔI)",IF(G535+C535&lt;0,"NHU CẦU ÂM",IF(OR(D535="",E535=""),"THIẾU GIẢI TRÌNH/NGUỒN",IF(F535&lt;&gt;"Đã kiểm chứng","CHƯA KIỂM CHỨNG DỰ BÁO","ĐẠT"))))))))</f>
        <v/>
      </c>
      <c r="J535" s="100"/>
    </row>
    <row r="536" spans="1:10" ht="30" customHeight="1">
      <c r="A536" s="100"/>
      <c r="B536" s="103"/>
      <c r="C536" s="104"/>
      <c r="D536" s="100"/>
      <c r="E536" s="100"/>
      <c r="F536" s="100"/>
      <c r="G536" s="105" t="str">
        <f>IF(A536="","",IF(COUNTIFS('[931]8'!$A$3:$A$202,A536,'[931]8'!$L$3:$L$202,"Đã kiểm chứng",'[931]8'!$M$3:$M$202,"ĐẠT")&lt;&gt;1,"",IFERROR(INDEX('[931]8'!$J$3:$J$202,MATCH(A536,'[931]8'!$A$3:$A$202,0)),"")))</f>
        <v/>
      </c>
      <c r="H536" s="105" t="str">
        <f t="shared" si="8"/>
        <v/>
      </c>
      <c r="I536" s="102" t="str">
        <f>IF(A536="","",IF(OR(NOT(ISNUMBER(B536)),B536&lt;2027,B536&gt;2031,B536&lt;&gt;INT(B536)),"NĂM KHÔNG HỢP LỆ",IF(COUNTIFS($A$3:$A$1002,A536,$B$3:$B$1002,B536)&gt;1,"TRÙNG MÃ VTVL – NĂM",IF(G536="","C536 CHƯA ĐƯỢC XÁC NHẬN",IF(NOT(ISNUMBER(C536)),"THIẾU BIẾN ĐỘNG (NHẬP 0 NẾU KHÔNG ĐỔI)",IF(G536+C536&lt;0,"NHU CẦU ÂM",IF(OR(D536="",E536=""),"THIẾU GIẢI TRÌNH/NGUỒN",IF(F536&lt;&gt;"Đã kiểm chứng","CHƯA KIỂM CHỨNG DỰ BÁO","ĐẠT"))))))))</f>
        <v/>
      </c>
      <c r="J536" s="100"/>
    </row>
    <row r="537" spans="1:10" ht="30" customHeight="1">
      <c r="A537" s="100"/>
      <c r="B537" s="103"/>
      <c r="C537" s="104"/>
      <c r="D537" s="100"/>
      <c r="E537" s="100"/>
      <c r="F537" s="100"/>
      <c r="G537" s="105" t="str">
        <f>IF(A537="","",IF(COUNTIFS('[932]8'!$A$3:$A$202,A537,'[932]8'!$L$3:$L$202,"Đã kiểm chứng",'[932]8'!$M$3:$M$202,"ĐẠT")&lt;&gt;1,"",IFERROR(INDEX('[932]8'!$J$3:$J$202,MATCH(A537,'[932]8'!$A$3:$A$202,0)),"")))</f>
        <v/>
      </c>
      <c r="H537" s="105" t="str">
        <f t="shared" si="8"/>
        <v/>
      </c>
      <c r="I537" s="102" t="str">
        <f>IF(A537="","",IF(OR(NOT(ISNUMBER(B537)),B537&lt;2027,B537&gt;2031,B537&lt;&gt;INT(B537)),"NĂM KHÔNG HỢP LỆ",IF(COUNTIFS($A$3:$A$1002,A537,$B$3:$B$1002,B537)&gt;1,"TRÙNG MÃ VTVL – NĂM",IF(G537="","C537 CHƯA ĐƯỢC XÁC NHẬN",IF(NOT(ISNUMBER(C537)),"THIẾU BIẾN ĐỘNG (NHẬP 0 NẾU KHÔNG ĐỔI)",IF(G537+C537&lt;0,"NHU CẦU ÂM",IF(OR(D537="",E537=""),"THIẾU GIẢI TRÌNH/NGUỒN",IF(F537&lt;&gt;"Đã kiểm chứng","CHƯA KIỂM CHỨNG DỰ BÁO","ĐẠT"))))))))</f>
        <v/>
      </c>
      <c r="J537" s="100"/>
    </row>
    <row r="538" spans="1:10" ht="30" customHeight="1">
      <c r="A538" s="100"/>
      <c r="B538" s="103"/>
      <c r="C538" s="104"/>
      <c r="D538" s="100"/>
      <c r="E538" s="100"/>
      <c r="F538" s="100"/>
      <c r="G538" s="105" t="str">
        <f>IF(A538="","",IF(COUNTIFS('[933]8'!$A$3:$A$202,A538,'[933]8'!$L$3:$L$202,"Đã kiểm chứng",'[933]8'!$M$3:$M$202,"ĐẠT")&lt;&gt;1,"",IFERROR(INDEX('[933]8'!$J$3:$J$202,MATCH(A538,'[933]8'!$A$3:$A$202,0)),"")))</f>
        <v/>
      </c>
      <c r="H538" s="105" t="str">
        <f t="shared" si="8"/>
        <v/>
      </c>
      <c r="I538" s="102" t="str">
        <f>IF(A538="","",IF(OR(NOT(ISNUMBER(B538)),B538&lt;2027,B538&gt;2031,B538&lt;&gt;INT(B538)),"NĂM KHÔNG HỢP LỆ",IF(COUNTIFS($A$3:$A$1002,A538,$B$3:$B$1002,B538)&gt;1,"TRÙNG MÃ VTVL – NĂM",IF(G538="","C538 CHƯA ĐƯỢC XÁC NHẬN",IF(NOT(ISNUMBER(C538)),"THIẾU BIẾN ĐỘNG (NHẬP 0 NẾU KHÔNG ĐỔI)",IF(G538+C538&lt;0,"NHU CẦU ÂM",IF(OR(D538="",E538=""),"THIẾU GIẢI TRÌNH/NGUỒN",IF(F538&lt;&gt;"Đã kiểm chứng","CHƯA KIỂM CHỨNG DỰ BÁO","ĐẠT"))))))))</f>
        <v/>
      </c>
      <c r="J538" s="100"/>
    </row>
    <row r="539" spans="1:10" ht="30" customHeight="1">
      <c r="A539" s="100"/>
      <c r="B539" s="103"/>
      <c r="C539" s="104"/>
      <c r="D539" s="100"/>
      <c r="E539" s="100"/>
      <c r="F539" s="100"/>
      <c r="G539" s="105" t="str">
        <f>IF(A539="","",IF(COUNTIFS('[934]8'!$A$3:$A$202,A539,'[934]8'!$L$3:$L$202,"Đã kiểm chứng",'[934]8'!$M$3:$M$202,"ĐẠT")&lt;&gt;1,"",IFERROR(INDEX('[934]8'!$J$3:$J$202,MATCH(A539,'[934]8'!$A$3:$A$202,0)),"")))</f>
        <v/>
      </c>
      <c r="H539" s="105" t="str">
        <f t="shared" si="8"/>
        <v/>
      </c>
      <c r="I539" s="102" t="str">
        <f>IF(A539="","",IF(OR(NOT(ISNUMBER(B539)),B539&lt;2027,B539&gt;2031,B539&lt;&gt;INT(B539)),"NĂM KHÔNG HỢP LỆ",IF(COUNTIFS($A$3:$A$1002,A539,$B$3:$B$1002,B539)&gt;1,"TRÙNG MÃ VTVL – NĂM",IF(G539="","C539 CHƯA ĐƯỢC XÁC NHẬN",IF(NOT(ISNUMBER(C539)),"THIẾU BIẾN ĐỘNG (NHẬP 0 NẾU KHÔNG ĐỔI)",IF(G539+C539&lt;0,"NHU CẦU ÂM",IF(OR(D539="",E539=""),"THIẾU GIẢI TRÌNH/NGUỒN",IF(F539&lt;&gt;"Đã kiểm chứng","CHƯA KIỂM CHỨNG DỰ BÁO","ĐẠT"))))))))</f>
        <v/>
      </c>
      <c r="J539" s="100"/>
    </row>
    <row r="540" spans="1:10" ht="30" customHeight="1">
      <c r="A540" s="100"/>
      <c r="B540" s="103"/>
      <c r="C540" s="104"/>
      <c r="D540" s="100"/>
      <c r="E540" s="100"/>
      <c r="F540" s="100"/>
      <c r="G540" s="105" t="str">
        <f>IF(A540="","",IF(COUNTIFS('[935]8'!$A$3:$A$202,A540,'[935]8'!$L$3:$L$202,"Đã kiểm chứng",'[935]8'!$M$3:$M$202,"ĐẠT")&lt;&gt;1,"",IFERROR(INDEX('[935]8'!$J$3:$J$202,MATCH(A540,'[935]8'!$A$3:$A$202,0)),"")))</f>
        <v/>
      </c>
      <c r="H540" s="105" t="str">
        <f t="shared" si="8"/>
        <v/>
      </c>
      <c r="I540" s="102" t="str">
        <f>IF(A540="","",IF(OR(NOT(ISNUMBER(B540)),B540&lt;2027,B540&gt;2031,B540&lt;&gt;INT(B540)),"NĂM KHÔNG HỢP LỆ",IF(COUNTIFS($A$3:$A$1002,A540,$B$3:$B$1002,B540)&gt;1,"TRÙNG MÃ VTVL – NĂM",IF(G540="","C540 CHƯA ĐƯỢC XÁC NHẬN",IF(NOT(ISNUMBER(C540)),"THIẾU BIẾN ĐỘNG (NHẬP 0 NẾU KHÔNG ĐỔI)",IF(G540+C540&lt;0,"NHU CẦU ÂM",IF(OR(D540="",E540=""),"THIẾU GIẢI TRÌNH/NGUỒN",IF(F540&lt;&gt;"Đã kiểm chứng","CHƯA KIỂM CHỨNG DỰ BÁO","ĐẠT"))))))))</f>
        <v/>
      </c>
      <c r="J540" s="100"/>
    </row>
    <row r="541" spans="1:10" ht="30" customHeight="1">
      <c r="A541" s="100"/>
      <c r="B541" s="103"/>
      <c r="C541" s="104"/>
      <c r="D541" s="100"/>
      <c r="E541" s="100"/>
      <c r="F541" s="100"/>
      <c r="G541" s="105" t="str">
        <f>IF(A541="","",IF(COUNTIFS('[936]8'!$A$3:$A$202,A541,'[936]8'!$L$3:$L$202,"Đã kiểm chứng",'[936]8'!$M$3:$M$202,"ĐẠT")&lt;&gt;1,"",IFERROR(INDEX('[936]8'!$J$3:$J$202,MATCH(A541,'[936]8'!$A$3:$A$202,0)),"")))</f>
        <v/>
      </c>
      <c r="H541" s="105" t="str">
        <f t="shared" si="8"/>
        <v/>
      </c>
      <c r="I541" s="102" t="str">
        <f>IF(A541="","",IF(OR(NOT(ISNUMBER(B541)),B541&lt;2027,B541&gt;2031,B541&lt;&gt;INT(B541)),"NĂM KHÔNG HỢP LỆ",IF(COUNTIFS($A$3:$A$1002,A541,$B$3:$B$1002,B541)&gt;1,"TRÙNG MÃ VTVL – NĂM",IF(G541="","C541 CHƯA ĐƯỢC XÁC NHẬN",IF(NOT(ISNUMBER(C541)),"THIẾU BIẾN ĐỘNG (NHẬP 0 NẾU KHÔNG ĐỔI)",IF(G541+C541&lt;0,"NHU CẦU ÂM",IF(OR(D541="",E541=""),"THIẾU GIẢI TRÌNH/NGUỒN",IF(F541&lt;&gt;"Đã kiểm chứng","CHƯA KIỂM CHỨNG DỰ BÁO","ĐẠT"))))))))</f>
        <v/>
      </c>
      <c r="J541" s="100"/>
    </row>
    <row r="542" spans="1:10" ht="30" customHeight="1">
      <c r="A542" s="100"/>
      <c r="B542" s="103"/>
      <c r="C542" s="104"/>
      <c r="D542" s="100"/>
      <c r="E542" s="100"/>
      <c r="F542" s="100"/>
      <c r="G542" s="105" t="str">
        <f>IF(A542="","",IF(COUNTIFS('[937]8'!$A$3:$A$202,A542,'[937]8'!$L$3:$L$202,"Đã kiểm chứng",'[937]8'!$M$3:$M$202,"ĐẠT")&lt;&gt;1,"",IFERROR(INDEX('[937]8'!$J$3:$J$202,MATCH(A542,'[937]8'!$A$3:$A$202,0)),"")))</f>
        <v/>
      </c>
      <c r="H542" s="105" t="str">
        <f t="shared" si="8"/>
        <v/>
      </c>
      <c r="I542" s="102" t="str">
        <f>IF(A542="","",IF(OR(NOT(ISNUMBER(B542)),B542&lt;2027,B542&gt;2031,B542&lt;&gt;INT(B542)),"NĂM KHÔNG HỢP LỆ",IF(COUNTIFS($A$3:$A$1002,A542,$B$3:$B$1002,B542)&gt;1,"TRÙNG MÃ VTVL – NĂM",IF(G542="","C542 CHƯA ĐƯỢC XÁC NHẬN",IF(NOT(ISNUMBER(C542)),"THIẾU BIẾN ĐỘNG (NHẬP 0 NẾU KHÔNG ĐỔI)",IF(G542+C542&lt;0,"NHU CẦU ÂM",IF(OR(D542="",E542=""),"THIẾU GIẢI TRÌNH/NGUỒN",IF(F542&lt;&gt;"Đã kiểm chứng","CHƯA KIỂM CHỨNG DỰ BÁO","ĐẠT"))))))))</f>
        <v/>
      </c>
      <c r="J542" s="100"/>
    </row>
    <row r="543" spans="1:10" ht="30" customHeight="1">
      <c r="A543" s="100"/>
      <c r="B543" s="103"/>
      <c r="C543" s="104"/>
      <c r="D543" s="100"/>
      <c r="E543" s="100"/>
      <c r="F543" s="100"/>
      <c r="G543" s="105" t="str">
        <f>IF(A543="","",IF(COUNTIFS('[938]8'!$A$3:$A$202,A543,'[938]8'!$L$3:$L$202,"Đã kiểm chứng",'[938]8'!$M$3:$M$202,"ĐẠT")&lt;&gt;1,"",IFERROR(INDEX('[938]8'!$J$3:$J$202,MATCH(A543,'[938]8'!$A$3:$A$202,0)),"")))</f>
        <v/>
      </c>
      <c r="H543" s="105" t="str">
        <f t="shared" si="8"/>
        <v/>
      </c>
      <c r="I543" s="102" t="str">
        <f>IF(A543="","",IF(OR(NOT(ISNUMBER(B543)),B543&lt;2027,B543&gt;2031,B543&lt;&gt;INT(B543)),"NĂM KHÔNG HỢP LỆ",IF(COUNTIFS($A$3:$A$1002,A543,$B$3:$B$1002,B543)&gt;1,"TRÙNG MÃ VTVL – NĂM",IF(G543="","C543 CHƯA ĐƯỢC XÁC NHẬN",IF(NOT(ISNUMBER(C543)),"THIẾU BIẾN ĐỘNG (NHẬP 0 NẾU KHÔNG ĐỔI)",IF(G543+C543&lt;0,"NHU CẦU ÂM",IF(OR(D543="",E543=""),"THIẾU GIẢI TRÌNH/NGUỒN",IF(F543&lt;&gt;"Đã kiểm chứng","CHƯA KIỂM CHỨNG DỰ BÁO","ĐẠT"))))))))</f>
        <v/>
      </c>
      <c r="J543" s="100"/>
    </row>
    <row r="544" spans="1:10" ht="30" customHeight="1">
      <c r="A544" s="100"/>
      <c r="B544" s="103"/>
      <c r="C544" s="104"/>
      <c r="D544" s="100"/>
      <c r="E544" s="100"/>
      <c r="F544" s="100"/>
      <c r="G544" s="105" t="str">
        <f>IF(A544="","",IF(COUNTIFS('[939]8'!$A$3:$A$202,A544,'[939]8'!$L$3:$L$202,"Đã kiểm chứng",'[939]8'!$M$3:$M$202,"ĐẠT")&lt;&gt;1,"",IFERROR(INDEX('[939]8'!$J$3:$J$202,MATCH(A544,'[939]8'!$A$3:$A$202,0)),"")))</f>
        <v/>
      </c>
      <c r="H544" s="105" t="str">
        <f t="shared" si="8"/>
        <v/>
      </c>
      <c r="I544" s="102" t="str">
        <f>IF(A544="","",IF(OR(NOT(ISNUMBER(B544)),B544&lt;2027,B544&gt;2031,B544&lt;&gt;INT(B544)),"NĂM KHÔNG HỢP LỆ",IF(COUNTIFS($A$3:$A$1002,A544,$B$3:$B$1002,B544)&gt;1,"TRÙNG MÃ VTVL – NĂM",IF(G544="","C544 CHƯA ĐƯỢC XÁC NHẬN",IF(NOT(ISNUMBER(C544)),"THIẾU BIẾN ĐỘNG (NHẬP 0 NẾU KHÔNG ĐỔI)",IF(G544+C544&lt;0,"NHU CẦU ÂM",IF(OR(D544="",E544=""),"THIẾU GIẢI TRÌNH/NGUỒN",IF(F544&lt;&gt;"Đã kiểm chứng","CHƯA KIỂM CHỨNG DỰ BÁO","ĐẠT"))))))))</f>
        <v/>
      </c>
      <c r="J544" s="100"/>
    </row>
    <row r="545" spans="1:10" ht="30" customHeight="1">
      <c r="A545" s="100"/>
      <c r="B545" s="103"/>
      <c r="C545" s="104"/>
      <c r="D545" s="100"/>
      <c r="E545" s="100"/>
      <c r="F545" s="100"/>
      <c r="G545" s="105" t="str">
        <f>IF(A545="","",IF(COUNTIFS('[940]8'!$A$3:$A$202,A545,'[940]8'!$L$3:$L$202,"Đã kiểm chứng",'[940]8'!$M$3:$M$202,"ĐẠT")&lt;&gt;1,"",IFERROR(INDEX('[940]8'!$J$3:$J$202,MATCH(A545,'[940]8'!$A$3:$A$202,0)),"")))</f>
        <v/>
      </c>
      <c r="H545" s="105" t="str">
        <f t="shared" si="8"/>
        <v/>
      </c>
      <c r="I545" s="102" t="str">
        <f>IF(A545="","",IF(OR(NOT(ISNUMBER(B545)),B545&lt;2027,B545&gt;2031,B545&lt;&gt;INT(B545)),"NĂM KHÔNG HỢP LỆ",IF(COUNTIFS($A$3:$A$1002,A545,$B$3:$B$1002,B545)&gt;1,"TRÙNG MÃ VTVL – NĂM",IF(G545="","C545 CHƯA ĐƯỢC XÁC NHẬN",IF(NOT(ISNUMBER(C545)),"THIẾU BIẾN ĐỘNG (NHẬP 0 NẾU KHÔNG ĐỔI)",IF(G545+C545&lt;0,"NHU CẦU ÂM",IF(OR(D545="",E545=""),"THIẾU GIẢI TRÌNH/NGUỒN",IF(F545&lt;&gt;"Đã kiểm chứng","CHƯA KIỂM CHỨNG DỰ BÁO","ĐẠT"))))))))</f>
        <v/>
      </c>
      <c r="J545" s="100"/>
    </row>
    <row r="546" spans="1:10" ht="30" customHeight="1">
      <c r="A546" s="100"/>
      <c r="B546" s="103"/>
      <c r="C546" s="104"/>
      <c r="D546" s="100"/>
      <c r="E546" s="100"/>
      <c r="F546" s="100"/>
      <c r="G546" s="105" t="str">
        <f>IF(A546="","",IF(COUNTIFS('[941]8'!$A$3:$A$202,A546,'[941]8'!$L$3:$L$202,"Đã kiểm chứng",'[941]8'!$M$3:$M$202,"ĐẠT")&lt;&gt;1,"",IFERROR(INDEX('[941]8'!$J$3:$J$202,MATCH(A546,'[941]8'!$A$3:$A$202,0)),"")))</f>
        <v/>
      </c>
      <c r="H546" s="105" t="str">
        <f t="shared" si="8"/>
        <v/>
      </c>
      <c r="I546" s="102" t="str">
        <f>IF(A546="","",IF(OR(NOT(ISNUMBER(B546)),B546&lt;2027,B546&gt;2031,B546&lt;&gt;INT(B546)),"NĂM KHÔNG HỢP LỆ",IF(COUNTIFS($A$3:$A$1002,A546,$B$3:$B$1002,B546)&gt;1,"TRÙNG MÃ VTVL – NĂM",IF(G546="","C546 CHƯA ĐƯỢC XÁC NHẬN",IF(NOT(ISNUMBER(C546)),"THIẾU BIẾN ĐỘNG (NHẬP 0 NẾU KHÔNG ĐỔI)",IF(G546+C546&lt;0,"NHU CẦU ÂM",IF(OR(D546="",E546=""),"THIẾU GIẢI TRÌNH/NGUỒN",IF(F546&lt;&gt;"Đã kiểm chứng","CHƯA KIỂM CHỨNG DỰ BÁO","ĐẠT"))))))))</f>
        <v/>
      </c>
      <c r="J546" s="100"/>
    </row>
    <row r="547" spans="1:10" ht="30" customHeight="1">
      <c r="A547" s="100"/>
      <c r="B547" s="103"/>
      <c r="C547" s="104"/>
      <c r="D547" s="100"/>
      <c r="E547" s="100"/>
      <c r="F547" s="100"/>
      <c r="G547" s="105" t="str">
        <f>IF(A547="","",IF(COUNTIFS('[942]8'!$A$3:$A$202,A547,'[942]8'!$L$3:$L$202,"Đã kiểm chứng",'[942]8'!$M$3:$M$202,"ĐẠT")&lt;&gt;1,"",IFERROR(INDEX('[942]8'!$J$3:$J$202,MATCH(A547,'[942]8'!$A$3:$A$202,0)),"")))</f>
        <v/>
      </c>
      <c r="H547" s="105" t="str">
        <f t="shared" si="8"/>
        <v/>
      </c>
      <c r="I547" s="102" t="str">
        <f>IF(A547="","",IF(OR(NOT(ISNUMBER(B547)),B547&lt;2027,B547&gt;2031,B547&lt;&gt;INT(B547)),"NĂM KHÔNG HỢP LỆ",IF(COUNTIFS($A$3:$A$1002,A547,$B$3:$B$1002,B547)&gt;1,"TRÙNG MÃ VTVL – NĂM",IF(G547="","C547 CHƯA ĐƯỢC XÁC NHẬN",IF(NOT(ISNUMBER(C547)),"THIẾU BIẾN ĐỘNG (NHẬP 0 NẾU KHÔNG ĐỔI)",IF(G547+C547&lt;0,"NHU CẦU ÂM",IF(OR(D547="",E547=""),"THIẾU GIẢI TRÌNH/NGUỒN",IF(F547&lt;&gt;"Đã kiểm chứng","CHƯA KIỂM CHỨNG DỰ BÁO","ĐẠT"))))))))</f>
        <v/>
      </c>
      <c r="J547" s="100"/>
    </row>
    <row r="548" spans="1:10" ht="30" customHeight="1">
      <c r="A548" s="100"/>
      <c r="B548" s="103"/>
      <c r="C548" s="104"/>
      <c r="D548" s="100"/>
      <c r="E548" s="100"/>
      <c r="F548" s="100"/>
      <c r="G548" s="105" t="str">
        <f>IF(A548="","",IF(COUNTIFS('[943]8'!$A$3:$A$202,A548,'[943]8'!$L$3:$L$202,"Đã kiểm chứng",'[943]8'!$M$3:$M$202,"ĐẠT")&lt;&gt;1,"",IFERROR(INDEX('[943]8'!$J$3:$J$202,MATCH(A548,'[943]8'!$A$3:$A$202,0)),"")))</f>
        <v/>
      </c>
      <c r="H548" s="105" t="str">
        <f t="shared" si="8"/>
        <v/>
      </c>
      <c r="I548" s="102" t="str">
        <f>IF(A548="","",IF(OR(NOT(ISNUMBER(B548)),B548&lt;2027,B548&gt;2031,B548&lt;&gt;INT(B548)),"NĂM KHÔNG HỢP LỆ",IF(COUNTIFS($A$3:$A$1002,A548,$B$3:$B$1002,B548)&gt;1,"TRÙNG MÃ VTVL – NĂM",IF(G548="","C548 CHƯA ĐƯỢC XÁC NHẬN",IF(NOT(ISNUMBER(C548)),"THIẾU BIẾN ĐỘNG (NHẬP 0 NẾU KHÔNG ĐỔI)",IF(G548+C548&lt;0,"NHU CẦU ÂM",IF(OR(D548="",E548=""),"THIẾU GIẢI TRÌNH/NGUỒN",IF(F548&lt;&gt;"Đã kiểm chứng","CHƯA KIỂM CHỨNG DỰ BÁO","ĐẠT"))))))))</f>
        <v/>
      </c>
      <c r="J548" s="100"/>
    </row>
    <row r="549" spans="1:10" ht="30" customHeight="1">
      <c r="A549" s="100"/>
      <c r="B549" s="103"/>
      <c r="C549" s="104"/>
      <c r="D549" s="100"/>
      <c r="E549" s="100"/>
      <c r="F549" s="100"/>
      <c r="G549" s="105" t="str">
        <f>IF(A549="","",IF(COUNTIFS('[944]8'!$A$3:$A$202,A549,'[944]8'!$L$3:$L$202,"Đã kiểm chứng",'[944]8'!$M$3:$M$202,"ĐẠT")&lt;&gt;1,"",IFERROR(INDEX('[944]8'!$J$3:$J$202,MATCH(A549,'[944]8'!$A$3:$A$202,0)),"")))</f>
        <v/>
      </c>
      <c r="H549" s="105" t="str">
        <f t="shared" si="8"/>
        <v/>
      </c>
      <c r="I549" s="102" t="str">
        <f>IF(A549="","",IF(OR(NOT(ISNUMBER(B549)),B549&lt;2027,B549&gt;2031,B549&lt;&gt;INT(B549)),"NĂM KHÔNG HỢP LỆ",IF(COUNTIFS($A$3:$A$1002,A549,$B$3:$B$1002,B549)&gt;1,"TRÙNG MÃ VTVL – NĂM",IF(G549="","C549 CHƯA ĐƯỢC XÁC NHẬN",IF(NOT(ISNUMBER(C549)),"THIẾU BIẾN ĐỘNG (NHẬP 0 NẾU KHÔNG ĐỔI)",IF(G549+C549&lt;0,"NHU CẦU ÂM",IF(OR(D549="",E549=""),"THIẾU GIẢI TRÌNH/NGUỒN",IF(F549&lt;&gt;"Đã kiểm chứng","CHƯA KIỂM CHỨNG DỰ BÁO","ĐẠT"))))))))</f>
        <v/>
      </c>
      <c r="J549" s="100"/>
    </row>
    <row r="550" spans="1:10" ht="30" customHeight="1">
      <c r="A550" s="100"/>
      <c r="B550" s="103"/>
      <c r="C550" s="104"/>
      <c r="D550" s="100"/>
      <c r="E550" s="100"/>
      <c r="F550" s="100"/>
      <c r="G550" s="105" t="str">
        <f>IF(A550="","",IF(COUNTIFS('[945]8'!$A$3:$A$202,A550,'[945]8'!$L$3:$L$202,"Đã kiểm chứng",'[945]8'!$M$3:$M$202,"ĐẠT")&lt;&gt;1,"",IFERROR(INDEX('[945]8'!$J$3:$J$202,MATCH(A550,'[945]8'!$A$3:$A$202,0)),"")))</f>
        <v/>
      </c>
      <c r="H550" s="105" t="str">
        <f t="shared" si="8"/>
        <v/>
      </c>
      <c r="I550" s="102" t="str">
        <f>IF(A550="","",IF(OR(NOT(ISNUMBER(B550)),B550&lt;2027,B550&gt;2031,B550&lt;&gt;INT(B550)),"NĂM KHÔNG HỢP LỆ",IF(COUNTIFS($A$3:$A$1002,A550,$B$3:$B$1002,B550)&gt;1,"TRÙNG MÃ VTVL – NĂM",IF(G550="","C550 CHƯA ĐƯỢC XÁC NHẬN",IF(NOT(ISNUMBER(C550)),"THIẾU BIẾN ĐỘNG (NHẬP 0 NẾU KHÔNG ĐỔI)",IF(G550+C550&lt;0,"NHU CẦU ÂM",IF(OR(D550="",E550=""),"THIẾU GIẢI TRÌNH/NGUỒN",IF(F550&lt;&gt;"Đã kiểm chứng","CHƯA KIỂM CHỨNG DỰ BÁO","ĐẠT"))))))))</f>
        <v/>
      </c>
      <c r="J550" s="100"/>
    </row>
    <row r="551" spans="1:10" ht="30" customHeight="1">
      <c r="A551" s="100"/>
      <c r="B551" s="103"/>
      <c r="C551" s="104"/>
      <c r="D551" s="100"/>
      <c r="E551" s="100"/>
      <c r="F551" s="100"/>
      <c r="G551" s="105" t="str">
        <f>IF(A551="","",IF(COUNTIFS('[946]8'!$A$3:$A$202,A551,'[946]8'!$L$3:$L$202,"Đã kiểm chứng",'[946]8'!$M$3:$M$202,"ĐẠT")&lt;&gt;1,"",IFERROR(INDEX('[946]8'!$J$3:$J$202,MATCH(A551,'[946]8'!$A$3:$A$202,0)),"")))</f>
        <v/>
      </c>
      <c r="H551" s="105" t="str">
        <f t="shared" si="8"/>
        <v/>
      </c>
      <c r="I551" s="102" t="str">
        <f>IF(A551="","",IF(OR(NOT(ISNUMBER(B551)),B551&lt;2027,B551&gt;2031,B551&lt;&gt;INT(B551)),"NĂM KHÔNG HỢP LỆ",IF(COUNTIFS($A$3:$A$1002,A551,$B$3:$B$1002,B551)&gt;1,"TRÙNG MÃ VTVL – NĂM",IF(G551="","C551 CHƯA ĐƯỢC XÁC NHẬN",IF(NOT(ISNUMBER(C551)),"THIẾU BIẾN ĐỘNG (NHẬP 0 NẾU KHÔNG ĐỔI)",IF(G551+C551&lt;0,"NHU CẦU ÂM",IF(OR(D551="",E551=""),"THIẾU GIẢI TRÌNH/NGUỒN",IF(F551&lt;&gt;"Đã kiểm chứng","CHƯA KIỂM CHỨNG DỰ BÁO","ĐẠT"))))))))</f>
        <v/>
      </c>
      <c r="J551" s="100"/>
    </row>
    <row r="552" spans="1:10" ht="30" customHeight="1">
      <c r="A552" s="100"/>
      <c r="B552" s="103"/>
      <c r="C552" s="104"/>
      <c r="D552" s="100"/>
      <c r="E552" s="100"/>
      <c r="F552" s="100"/>
      <c r="G552" s="105" t="str">
        <f>IF(A552="","",IF(COUNTIFS('[947]8'!$A$3:$A$202,A552,'[947]8'!$L$3:$L$202,"Đã kiểm chứng",'[947]8'!$M$3:$M$202,"ĐẠT")&lt;&gt;1,"",IFERROR(INDEX('[947]8'!$J$3:$J$202,MATCH(A552,'[947]8'!$A$3:$A$202,0)),"")))</f>
        <v/>
      </c>
      <c r="H552" s="105" t="str">
        <f t="shared" si="8"/>
        <v/>
      </c>
      <c r="I552" s="102" t="str">
        <f>IF(A552="","",IF(OR(NOT(ISNUMBER(B552)),B552&lt;2027,B552&gt;2031,B552&lt;&gt;INT(B552)),"NĂM KHÔNG HỢP LỆ",IF(COUNTIFS($A$3:$A$1002,A552,$B$3:$B$1002,B552)&gt;1,"TRÙNG MÃ VTVL – NĂM",IF(G552="","C552 CHƯA ĐƯỢC XÁC NHẬN",IF(NOT(ISNUMBER(C552)),"THIẾU BIẾN ĐỘNG (NHẬP 0 NẾU KHÔNG ĐỔI)",IF(G552+C552&lt;0,"NHU CẦU ÂM",IF(OR(D552="",E552=""),"THIẾU GIẢI TRÌNH/NGUỒN",IF(F552&lt;&gt;"Đã kiểm chứng","CHƯA KIỂM CHỨNG DỰ BÁO","ĐẠT"))))))))</f>
        <v/>
      </c>
      <c r="J552" s="100"/>
    </row>
    <row r="553" spans="1:10" ht="30" customHeight="1">
      <c r="A553" s="100"/>
      <c r="B553" s="103"/>
      <c r="C553" s="104"/>
      <c r="D553" s="100"/>
      <c r="E553" s="100"/>
      <c r="F553" s="100"/>
      <c r="G553" s="105" t="str">
        <f>IF(A553="","",IF(COUNTIFS('[948]8'!$A$3:$A$202,A553,'[948]8'!$L$3:$L$202,"Đã kiểm chứng",'[948]8'!$M$3:$M$202,"ĐẠT")&lt;&gt;1,"",IFERROR(INDEX('[948]8'!$J$3:$J$202,MATCH(A553,'[948]8'!$A$3:$A$202,0)),"")))</f>
        <v/>
      </c>
      <c r="H553" s="105" t="str">
        <f t="shared" si="8"/>
        <v/>
      </c>
      <c r="I553" s="102" t="str">
        <f>IF(A553="","",IF(OR(NOT(ISNUMBER(B553)),B553&lt;2027,B553&gt;2031,B553&lt;&gt;INT(B553)),"NĂM KHÔNG HỢP LỆ",IF(COUNTIFS($A$3:$A$1002,A553,$B$3:$B$1002,B553)&gt;1,"TRÙNG MÃ VTVL – NĂM",IF(G553="","C553 CHƯA ĐƯỢC XÁC NHẬN",IF(NOT(ISNUMBER(C553)),"THIẾU BIẾN ĐỘNG (NHẬP 0 NẾU KHÔNG ĐỔI)",IF(G553+C553&lt;0,"NHU CẦU ÂM",IF(OR(D553="",E553=""),"THIẾU GIẢI TRÌNH/NGUỒN",IF(F553&lt;&gt;"Đã kiểm chứng","CHƯA KIỂM CHỨNG DỰ BÁO","ĐẠT"))))))))</f>
        <v/>
      </c>
      <c r="J553" s="100"/>
    </row>
    <row r="554" spans="1:10" ht="30" customHeight="1">
      <c r="A554" s="100"/>
      <c r="B554" s="103"/>
      <c r="C554" s="104"/>
      <c r="D554" s="100"/>
      <c r="E554" s="100"/>
      <c r="F554" s="100"/>
      <c r="G554" s="105" t="str">
        <f>IF(A554="","",IF(COUNTIFS('[949]8'!$A$3:$A$202,A554,'[949]8'!$L$3:$L$202,"Đã kiểm chứng",'[949]8'!$M$3:$M$202,"ĐẠT")&lt;&gt;1,"",IFERROR(INDEX('[949]8'!$J$3:$J$202,MATCH(A554,'[949]8'!$A$3:$A$202,0)),"")))</f>
        <v/>
      </c>
      <c r="H554" s="105" t="str">
        <f t="shared" si="8"/>
        <v/>
      </c>
      <c r="I554" s="102" t="str">
        <f>IF(A554="","",IF(OR(NOT(ISNUMBER(B554)),B554&lt;2027,B554&gt;2031,B554&lt;&gt;INT(B554)),"NĂM KHÔNG HỢP LỆ",IF(COUNTIFS($A$3:$A$1002,A554,$B$3:$B$1002,B554)&gt;1,"TRÙNG MÃ VTVL – NĂM",IF(G554="","C554 CHƯA ĐƯỢC XÁC NHẬN",IF(NOT(ISNUMBER(C554)),"THIẾU BIẾN ĐỘNG (NHẬP 0 NẾU KHÔNG ĐỔI)",IF(G554+C554&lt;0,"NHU CẦU ÂM",IF(OR(D554="",E554=""),"THIẾU GIẢI TRÌNH/NGUỒN",IF(F554&lt;&gt;"Đã kiểm chứng","CHƯA KIỂM CHỨNG DỰ BÁO","ĐẠT"))))))))</f>
        <v/>
      </c>
      <c r="J554" s="100"/>
    </row>
    <row r="555" spans="1:10" ht="30" customHeight="1">
      <c r="A555" s="100"/>
      <c r="B555" s="103"/>
      <c r="C555" s="104"/>
      <c r="D555" s="100"/>
      <c r="E555" s="100"/>
      <c r="F555" s="100"/>
      <c r="G555" s="105" t="str">
        <f>IF(A555="","",IF(COUNTIFS('[950]8'!$A$3:$A$202,A555,'[950]8'!$L$3:$L$202,"Đã kiểm chứng",'[950]8'!$M$3:$M$202,"ĐẠT")&lt;&gt;1,"",IFERROR(INDEX('[950]8'!$J$3:$J$202,MATCH(A555,'[950]8'!$A$3:$A$202,0)),"")))</f>
        <v/>
      </c>
      <c r="H555" s="105" t="str">
        <f t="shared" si="8"/>
        <v/>
      </c>
      <c r="I555" s="102" t="str">
        <f>IF(A555="","",IF(OR(NOT(ISNUMBER(B555)),B555&lt;2027,B555&gt;2031,B555&lt;&gt;INT(B555)),"NĂM KHÔNG HỢP LỆ",IF(COUNTIFS($A$3:$A$1002,A555,$B$3:$B$1002,B555)&gt;1,"TRÙNG MÃ VTVL – NĂM",IF(G555="","C555 CHƯA ĐƯỢC XÁC NHẬN",IF(NOT(ISNUMBER(C555)),"THIẾU BIẾN ĐỘNG (NHẬP 0 NẾU KHÔNG ĐỔI)",IF(G555+C555&lt;0,"NHU CẦU ÂM",IF(OR(D555="",E555=""),"THIẾU GIẢI TRÌNH/NGUỒN",IF(F555&lt;&gt;"Đã kiểm chứng","CHƯA KIỂM CHỨNG DỰ BÁO","ĐẠT"))))))))</f>
        <v/>
      </c>
      <c r="J555" s="100"/>
    </row>
    <row r="556" spans="1:10" ht="30" customHeight="1">
      <c r="A556" s="100"/>
      <c r="B556" s="103"/>
      <c r="C556" s="104"/>
      <c r="D556" s="100"/>
      <c r="E556" s="100"/>
      <c r="F556" s="100"/>
      <c r="G556" s="105" t="str">
        <f>IF(A556="","",IF(COUNTIFS('[951]8'!$A$3:$A$202,A556,'[951]8'!$L$3:$L$202,"Đã kiểm chứng",'[951]8'!$M$3:$M$202,"ĐẠT")&lt;&gt;1,"",IFERROR(INDEX('[951]8'!$J$3:$J$202,MATCH(A556,'[951]8'!$A$3:$A$202,0)),"")))</f>
        <v/>
      </c>
      <c r="H556" s="105" t="str">
        <f t="shared" si="8"/>
        <v/>
      </c>
      <c r="I556" s="102" t="str">
        <f>IF(A556="","",IF(OR(NOT(ISNUMBER(B556)),B556&lt;2027,B556&gt;2031,B556&lt;&gt;INT(B556)),"NĂM KHÔNG HỢP LỆ",IF(COUNTIFS($A$3:$A$1002,A556,$B$3:$B$1002,B556)&gt;1,"TRÙNG MÃ VTVL – NĂM",IF(G556="","C556 CHƯA ĐƯỢC XÁC NHẬN",IF(NOT(ISNUMBER(C556)),"THIẾU BIẾN ĐỘNG (NHẬP 0 NẾU KHÔNG ĐỔI)",IF(G556+C556&lt;0,"NHU CẦU ÂM",IF(OR(D556="",E556=""),"THIẾU GIẢI TRÌNH/NGUỒN",IF(F556&lt;&gt;"Đã kiểm chứng","CHƯA KIỂM CHỨNG DỰ BÁO","ĐẠT"))))))))</f>
        <v/>
      </c>
      <c r="J556" s="100"/>
    </row>
    <row r="557" spans="1:10" ht="30" customHeight="1">
      <c r="A557" s="100"/>
      <c r="B557" s="103"/>
      <c r="C557" s="104"/>
      <c r="D557" s="100"/>
      <c r="E557" s="100"/>
      <c r="F557" s="100"/>
      <c r="G557" s="105" t="str">
        <f>IF(A557="","",IF(COUNTIFS('[952]8'!$A$3:$A$202,A557,'[952]8'!$L$3:$L$202,"Đã kiểm chứng",'[952]8'!$M$3:$M$202,"ĐẠT")&lt;&gt;1,"",IFERROR(INDEX('[952]8'!$J$3:$J$202,MATCH(A557,'[952]8'!$A$3:$A$202,0)),"")))</f>
        <v/>
      </c>
      <c r="H557" s="105" t="str">
        <f t="shared" si="8"/>
        <v/>
      </c>
      <c r="I557" s="102" t="str">
        <f>IF(A557="","",IF(OR(NOT(ISNUMBER(B557)),B557&lt;2027,B557&gt;2031,B557&lt;&gt;INT(B557)),"NĂM KHÔNG HỢP LỆ",IF(COUNTIFS($A$3:$A$1002,A557,$B$3:$B$1002,B557)&gt;1,"TRÙNG MÃ VTVL – NĂM",IF(G557="","C557 CHƯA ĐƯỢC XÁC NHẬN",IF(NOT(ISNUMBER(C557)),"THIẾU BIẾN ĐỘNG (NHẬP 0 NẾU KHÔNG ĐỔI)",IF(G557+C557&lt;0,"NHU CẦU ÂM",IF(OR(D557="",E557=""),"THIẾU GIẢI TRÌNH/NGUỒN",IF(F557&lt;&gt;"Đã kiểm chứng","CHƯA KIỂM CHỨNG DỰ BÁO","ĐẠT"))))))))</f>
        <v/>
      </c>
      <c r="J557" s="100"/>
    </row>
    <row r="558" spans="1:10" ht="30" customHeight="1">
      <c r="A558" s="100"/>
      <c r="B558" s="103"/>
      <c r="C558" s="104"/>
      <c r="D558" s="100"/>
      <c r="E558" s="100"/>
      <c r="F558" s="100"/>
      <c r="G558" s="105" t="str">
        <f>IF(A558="","",IF(COUNTIFS('[953]8'!$A$3:$A$202,A558,'[953]8'!$L$3:$L$202,"Đã kiểm chứng",'[953]8'!$M$3:$M$202,"ĐẠT")&lt;&gt;1,"",IFERROR(INDEX('[953]8'!$J$3:$J$202,MATCH(A558,'[953]8'!$A$3:$A$202,0)),"")))</f>
        <v/>
      </c>
      <c r="H558" s="105" t="str">
        <f t="shared" si="8"/>
        <v/>
      </c>
      <c r="I558" s="102" t="str">
        <f>IF(A558="","",IF(OR(NOT(ISNUMBER(B558)),B558&lt;2027,B558&gt;2031,B558&lt;&gt;INT(B558)),"NĂM KHÔNG HỢP LỆ",IF(COUNTIFS($A$3:$A$1002,A558,$B$3:$B$1002,B558)&gt;1,"TRÙNG MÃ VTVL – NĂM",IF(G558="","C558 CHƯA ĐƯỢC XÁC NHẬN",IF(NOT(ISNUMBER(C558)),"THIẾU BIẾN ĐỘNG (NHẬP 0 NẾU KHÔNG ĐỔI)",IF(G558+C558&lt;0,"NHU CẦU ÂM",IF(OR(D558="",E558=""),"THIẾU GIẢI TRÌNH/NGUỒN",IF(F558&lt;&gt;"Đã kiểm chứng","CHƯA KIỂM CHỨNG DỰ BÁO","ĐẠT"))))))))</f>
        <v/>
      </c>
      <c r="J558" s="100"/>
    </row>
    <row r="559" spans="1:10" ht="30" customHeight="1">
      <c r="A559" s="100"/>
      <c r="B559" s="103"/>
      <c r="C559" s="104"/>
      <c r="D559" s="100"/>
      <c r="E559" s="100"/>
      <c r="F559" s="100"/>
      <c r="G559" s="105" t="str">
        <f>IF(A559="","",IF(COUNTIFS('[954]8'!$A$3:$A$202,A559,'[954]8'!$L$3:$L$202,"Đã kiểm chứng",'[954]8'!$M$3:$M$202,"ĐẠT")&lt;&gt;1,"",IFERROR(INDEX('[954]8'!$J$3:$J$202,MATCH(A559,'[954]8'!$A$3:$A$202,0)),"")))</f>
        <v/>
      </c>
      <c r="H559" s="105" t="str">
        <f t="shared" si="8"/>
        <v/>
      </c>
      <c r="I559" s="102" t="str">
        <f>IF(A559="","",IF(OR(NOT(ISNUMBER(B559)),B559&lt;2027,B559&gt;2031,B559&lt;&gt;INT(B559)),"NĂM KHÔNG HỢP LỆ",IF(COUNTIFS($A$3:$A$1002,A559,$B$3:$B$1002,B559)&gt;1,"TRÙNG MÃ VTVL – NĂM",IF(G559="","C559 CHƯA ĐƯỢC XÁC NHẬN",IF(NOT(ISNUMBER(C559)),"THIẾU BIẾN ĐỘNG (NHẬP 0 NẾU KHÔNG ĐỔI)",IF(G559+C559&lt;0,"NHU CẦU ÂM",IF(OR(D559="",E559=""),"THIẾU GIẢI TRÌNH/NGUỒN",IF(F559&lt;&gt;"Đã kiểm chứng","CHƯA KIỂM CHỨNG DỰ BÁO","ĐẠT"))))))))</f>
        <v/>
      </c>
      <c r="J559" s="100"/>
    </row>
    <row r="560" spans="1:10" ht="30" customHeight="1">
      <c r="A560" s="100"/>
      <c r="B560" s="103"/>
      <c r="C560" s="104"/>
      <c r="D560" s="100"/>
      <c r="E560" s="100"/>
      <c r="F560" s="100"/>
      <c r="G560" s="105" t="str">
        <f>IF(A560="","",IF(COUNTIFS('[955]8'!$A$3:$A$202,A560,'[955]8'!$L$3:$L$202,"Đã kiểm chứng",'[955]8'!$M$3:$M$202,"ĐẠT")&lt;&gt;1,"",IFERROR(INDEX('[955]8'!$J$3:$J$202,MATCH(A560,'[955]8'!$A$3:$A$202,0)),"")))</f>
        <v/>
      </c>
      <c r="H560" s="105" t="str">
        <f t="shared" si="8"/>
        <v/>
      </c>
      <c r="I560" s="102" t="str">
        <f>IF(A560="","",IF(OR(NOT(ISNUMBER(B560)),B560&lt;2027,B560&gt;2031,B560&lt;&gt;INT(B560)),"NĂM KHÔNG HỢP LỆ",IF(COUNTIFS($A$3:$A$1002,A560,$B$3:$B$1002,B560)&gt;1,"TRÙNG MÃ VTVL – NĂM",IF(G560="","C560 CHƯA ĐƯỢC XÁC NHẬN",IF(NOT(ISNUMBER(C560)),"THIẾU BIẾN ĐỘNG (NHẬP 0 NẾU KHÔNG ĐỔI)",IF(G560+C560&lt;0,"NHU CẦU ÂM",IF(OR(D560="",E560=""),"THIẾU GIẢI TRÌNH/NGUỒN",IF(F560&lt;&gt;"Đã kiểm chứng","CHƯA KIỂM CHỨNG DỰ BÁO","ĐẠT"))))))))</f>
        <v/>
      </c>
      <c r="J560" s="100"/>
    </row>
    <row r="561" spans="1:10" ht="30" customHeight="1">
      <c r="A561" s="100"/>
      <c r="B561" s="103"/>
      <c r="C561" s="104"/>
      <c r="D561" s="100"/>
      <c r="E561" s="100"/>
      <c r="F561" s="100"/>
      <c r="G561" s="105" t="str">
        <f>IF(A561="","",IF(COUNTIFS('[956]8'!$A$3:$A$202,A561,'[956]8'!$L$3:$L$202,"Đã kiểm chứng",'[956]8'!$M$3:$M$202,"ĐẠT")&lt;&gt;1,"",IFERROR(INDEX('[956]8'!$J$3:$J$202,MATCH(A561,'[956]8'!$A$3:$A$202,0)),"")))</f>
        <v/>
      </c>
      <c r="H561" s="105" t="str">
        <f t="shared" si="8"/>
        <v/>
      </c>
      <c r="I561" s="102" t="str">
        <f>IF(A561="","",IF(OR(NOT(ISNUMBER(B561)),B561&lt;2027,B561&gt;2031,B561&lt;&gt;INT(B561)),"NĂM KHÔNG HỢP LỆ",IF(COUNTIFS($A$3:$A$1002,A561,$B$3:$B$1002,B561)&gt;1,"TRÙNG MÃ VTVL – NĂM",IF(G561="","C561 CHƯA ĐƯỢC XÁC NHẬN",IF(NOT(ISNUMBER(C561)),"THIẾU BIẾN ĐỘNG (NHẬP 0 NẾU KHÔNG ĐỔI)",IF(G561+C561&lt;0,"NHU CẦU ÂM",IF(OR(D561="",E561=""),"THIẾU GIẢI TRÌNH/NGUỒN",IF(F561&lt;&gt;"Đã kiểm chứng","CHƯA KIỂM CHỨNG DỰ BÁO","ĐẠT"))))))))</f>
        <v/>
      </c>
      <c r="J561" s="100"/>
    </row>
    <row r="562" spans="1:10" ht="30" customHeight="1">
      <c r="A562" s="100"/>
      <c r="B562" s="103"/>
      <c r="C562" s="104"/>
      <c r="D562" s="100"/>
      <c r="E562" s="100"/>
      <c r="F562" s="100"/>
      <c r="G562" s="105" t="str">
        <f>IF(A562="","",IF(COUNTIFS('[957]8'!$A$3:$A$202,A562,'[957]8'!$L$3:$L$202,"Đã kiểm chứng",'[957]8'!$M$3:$M$202,"ĐẠT")&lt;&gt;1,"",IFERROR(INDEX('[957]8'!$J$3:$J$202,MATCH(A562,'[957]8'!$A$3:$A$202,0)),"")))</f>
        <v/>
      </c>
      <c r="H562" s="105" t="str">
        <f t="shared" si="8"/>
        <v/>
      </c>
      <c r="I562" s="102" t="str">
        <f>IF(A562="","",IF(OR(NOT(ISNUMBER(B562)),B562&lt;2027,B562&gt;2031,B562&lt;&gt;INT(B562)),"NĂM KHÔNG HỢP LỆ",IF(COUNTIFS($A$3:$A$1002,A562,$B$3:$B$1002,B562)&gt;1,"TRÙNG MÃ VTVL – NĂM",IF(G562="","C562 CHƯA ĐƯỢC XÁC NHẬN",IF(NOT(ISNUMBER(C562)),"THIẾU BIẾN ĐỘNG (NHẬP 0 NẾU KHÔNG ĐỔI)",IF(G562+C562&lt;0,"NHU CẦU ÂM",IF(OR(D562="",E562=""),"THIẾU GIẢI TRÌNH/NGUỒN",IF(F562&lt;&gt;"Đã kiểm chứng","CHƯA KIỂM CHỨNG DỰ BÁO","ĐẠT"))))))))</f>
        <v/>
      </c>
      <c r="J562" s="100"/>
    </row>
    <row r="563" spans="1:10" ht="30" customHeight="1">
      <c r="A563" s="100"/>
      <c r="B563" s="103"/>
      <c r="C563" s="104"/>
      <c r="D563" s="100"/>
      <c r="E563" s="100"/>
      <c r="F563" s="100"/>
      <c r="G563" s="105" t="str">
        <f>IF(A563="","",IF(COUNTIFS('[958]8'!$A$3:$A$202,A563,'[958]8'!$L$3:$L$202,"Đã kiểm chứng",'[958]8'!$M$3:$M$202,"ĐẠT")&lt;&gt;1,"",IFERROR(INDEX('[958]8'!$J$3:$J$202,MATCH(A563,'[958]8'!$A$3:$A$202,0)),"")))</f>
        <v/>
      </c>
      <c r="H563" s="105" t="str">
        <f t="shared" si="8"/>
        <v/>
      </c>
      <c r="I563" s="102" t="str">
        <f>IF(A563="","",IF(OR(NOT(ISNUMBER(B563)),B563&lt;2027,B563&gt;2031,B563&lt;&gt;INT(B563)),"NĂM KHÔNG HỢP LỆ",IF(COUNTIFS($A$3:$A$1002,A563,$B$3:$B$1002,B563)&gt;1,"TRÙNG MÃ VTVL – NĂM",IF(G563="","C563 CHƯA ĐƯỢC XÁC NHẬN",IF(NOT(ISNUMBER(C563)),"THIẾU BIẾN ĐỘNG (NHẬP 0 NẾU KHÔNG ĐỔI)",IF(G563+C563&lt;0,"NHU CẦU ÂM",IF(OR(D563="",E563=""),"THIẾU GIẢI TRÌNH/NGUỒN",IF(F563&lt;&gt;"Đã kiểm chứng","CHƯA KIỂM CHỨNG DỰ BÁO","ĐẠT"))))))))</f>
        <v/>
      </c>
      <c r="J563" s="100"/>
    </row>
    <row r="564" spans="1:10" ht="30" customHeight="1">
      <c r="A564" s="100"/>
      <c r="B564" s="103"/>
      <c r="C564" s="104"/>
      <c r="D564" s="100"/>
      <c r="E564" s="100"/>
      <c r="F564" s="100"/>
      <c r="G564" s="105" t="str">
        <f>IF(A564="","",IF(COUNTIFS('[959]8'!$A$3:$A$202,A564,'[959]8'!$L$3:$L$202,"Đã kiểm chứng",'[959]8'!$M$3:$M$202,"ĐẠT")&lt;&gt;1,"",IFERROR(INDEX('[959]8'!$J$3:$J$202,MATCH(A564,'[959]8'!$A$3:$A$202,0)),"")))</f>
        <v/>
      </c>
      <c r="H564" s="105" t="str">
        <f t="shared" si="8"/>
        <v/>
      </c>
      <c r="I564" s="102" t="str">
        <f>IF(A564="","",IF(OR(NOT(ISNUMBER(B564)),B564&lt;2027,B564&gt;2031,B564&lt;&gt;INT(B564)),"NĂM KHÔNG HỢP LỆ",IF(COUNTIFS($A$3:$A$1002,A564,$B$3:$B$1002,B564)&gt;1,"TRÙNG MÃ VTVL – NĂM",IF(G564="","C564 CHƯA ĐƯỢC XÁC NHẬN",IF(NOT(ISNUMBER(C564)),"THIẾU BIẾN ĐỘNG (NHẬP 0 NẾU KHÔNG ĐỔI)",IF(G564+C564&lt;0,"NHU CẦU ÂM",IF(OR(D564="",E564=""),"THIẾU GIẢI TRÌNH/NGUỒN",IF(F564&lt;&gt;"Đã kiểm chứng","CHƯA KIỂM CHỨNG DỰ BÁO","ĐẠT"))))))))</f>
        <v/>
      </c>
      <c r="J564" s="100"/>
    </row>
    <row r="565" spans="1:10" ht="30" customHeight="1">
      <c r="A565" s="100"/>
      <c r="B565" s="103"/>
      <c r="C565" s="104"/>
      <c r="D565" s="100"/>
      <c r="E565" s="100"/>
      <c r="F565" s="100"/>
      <c r="G565" s="105" t="str">
        <f>IF(A565="","",IF(COUNTIFS('[960]8'!$A$3:$A$202,A565,'[960]8'!$L$3:$L$202,"Đã kiểm chứng",'[960]8'!$M$3:$M$202,"ĐẠT")&lt;&gt;1,"",IFERROR(INDEX('[960]8'!$J$3:$J$202,MATCH(A565,'[960]8'!$A$3:$A$202,0)),"")))</f>
        <v/>
      </c>
      <c r="H565" s="105" t="str">
        <f t="shared" si="8"/>
        <v/>
      </c>
      <c r="I565" s="102" t="str">
        <f>IF(A565="","",IF(OR(NOT(ISNUMBER(B565)),B565&lt;2027,B565&gt;2031,B565&lt;&gt;INT(B565)),"NĂM KHÔNG HỢP LỆ",IF(COUNTIFS($A$3:$A$1002,A565,$B$3:$B$1002,B565)&gt;1,"TRÙNG MÃ VTVL – NĂM",IF(G565="","C565 CHƯA ĐƯỢC XÁC NHẬN",IF(NOT(ISNUMBER(C565)),"THIẾU BIẾN ĐỘNG (NHẬP 0 NẾU KHÔNG ĐỔI)",IF(G565+C565&lt;0,"NHU CẦU ÂM",IF(OR(D565="",E565=""),"THIẾU GIẢI TRÌNH/NGUỒN",IF(F565&lt;&gt;"Đã kiểm chứng","CHƯA KIỂM CHỨNG DỰ BÁO","ĐẠT"))))))))</f>
        <v/>
      </c>
      <c r="J565" s="100"/>
    </row>
    <row r="566" spans="1:10" ht="30" customHeight="1">
      <c r="A566" s="100"/>
      <c r="B566" s="103"/>
      <c r="C566" s="104"/>
      <c r="D566" s="100"/>
      <c r="E566" s="100"/>
      <c r="F566" s="100"/>
      <c r="G566" s="105" t="str">
        <f>IF(A566="","",IF(COUNTIFS('[961]8'!$A$3:$A$202,A566,'[961]8'!$L$3:$L$202,"Đã kiểm chứng",'[961]8'!$M$3:$M$202,"ĐẠT")&lt;&gt;1,"",IFERROR(INDEX('[961]8'!$J$3:$J$202,MATCH(A566,'[961]8'!$A$3:$A$202,0)),"")))</f>
        <v/>
      </c>
      <c r="H566" s="105" t="str">
        <f t="shared" si="8"/>
        <v/>
      </c>
      <c r="I566" s="102" t="str">
        <f>IF(A566="","",IF(OR(NOT(ISNUMBER(B566)),B566&lt;2027,B566&gt;2031,B566&lt;&gt;INT(B566)),"NĂM KHÔNG HỢP LỆ",IF(COUNTIFS($A$3:$A$1002,A566,$B$3:$B$1002,B566)&gt;1,"TRÙNG MÃ VTVL – NĂM",IF(G566="","C566 CHƯA ĐƯỢC XÁC NHẬN",IF(NOT(ISNUMBER(C566)),"THIẾU BIẾN ĐỘNG (NHẬP 0 NẾU KHÔNG ĐỔI)",IF(G566+C566&lt;0,"NHU CẦU ÂM",IF(OR(D566="",E566=""),"THIẾU GIẢI TRÌNH/NGUỒN",IF(F566&lt;&gt;"Đã kiểm chứng","CHƯA KIỂM CHỨNG DỰ BÁO","ĐẠT"))))))))</f>
        <v/>
      </c>
      <c r="J566" s="100"/>
    </row>
    <row r="567" spans="1:10" ht="30" customHeight="1">
      <c r="A567" s="100"/>
      <c r="B567" s="103"/>
      <c r="C567" s="104"/>
      <c r="D567" s="100"/>
      <c r="E567" s="100"/>
      <c r="F567" s="100"/>
      <c r="G567" s="105" t="str">
        <f>IF(A567="","",IF(COUNTIFS('[962]8'!$A$3:$A$202,A567,'[962]8'!$L$3:$L$202,"Đã kiểm chứng",'[962]8'!$M$3:$M$202,"ĐẠT")&lt;&gt;1,"",IFERROR(INDEX('[962]8'!$J$3:$J$202,MATCH(A567,'[962]8'!$A$3:$A$202,0)),"")))</f>
        <v/>
      </c>
      <c r="H567" s="105" t="str">
        <f t="shared" si="8"/>
        <v/>
      </c>
      <c r="I567" s="102" t="str">
        <f>IF(A567="","",IF(OR(NOT(ISNUMBER(B567)),B567&lt;2027,B567&gt;2031,B567&lt;&gt;INT(B567)),"NĂM KHÔNG HỢP LỆ",IF(COUNTIFS($A$3:$A$1002,A567,$B$3:$B$1002,B567)&gt;1,"TRÙNG MÃ VTVL – NĂM",IF(G567="","C567 CHƯA ĐƯỢC XÁC NHẬN",IF(NOT(ISNUMBER(C567)),"THIẾU BIẾN ĐỘNG (NHẬP 0 NẾU KHÔNG ĐỔI)",IF(G567+C567&lt;0,"NHU CẦU ÂM",IF(OR(D567="",E567=""),"THIẾU GIẢI TRÌNH/NGUỒN",IF(F567&lt;&gt;"Đã kiểm chứng","CHƯA KIỂM CHỨNG DỰ BÁO","ĐẠT"))))))))</f>
        <v/>
      </c>
      <c r="J567" s="100"/>
    </row>
    <row r="568" spans="1:10" ht="30" customHeight="1">
      <c r="A568" s="100"/>
      <c r="B568" s="103"/>
      <c r="C568" s="104"/>
      <c r="D568" s="100"/>
      <c r="E568" s="100"/>
      <c r="F568" s="100"/>
      <c r="G568" s="105" t="str">
        <f>IF(A568="","",IF(COUNTIFS('[963]8'!$A$3:$A$202,A568,'[963]8'!$L$3:$L$202,"Đã kiểm chứng",'[963]8'!$M$3:$M$202,"ĐẠT")&lt;&gt;1,"",IFERROR(INDEX('[963]8'!$J$3:$J$202,MATCH(A568,'[963]8'!$A$3:$A$202,0)),"")))</f>
        <v/>
      </c>
      <c r="H568" s="105" t="str">
        <f t="shared" si="8"/>
        <v/>
      </c>
      <c r="I568" s="102" t="str">
        <f>IF(A568="","",IF(OR(NOT(ISNUMBER(B568)),B568&lt;2027,B568&gt;2031,B568&lt;&gt;INT(B568)),"NĂM KHÔNG HỢP LỆ",IF(COUNTIFS($A$3:$A$1002,A568,$B$3:$B$1002,B568)&gt;1,"TRÙNG MÃ VTVL – NĂM",IF(G568="","C568 CHƯA ĐƯỢC XÁC NHẬN",IF(NOT(ISNUMBER(C568)),"THIẾU BIẾN ĐỘNG (NHẬP 0 NẾU KHÔNG ĐỔI)",IF(G568+C568&lt;0,"NHU CẦU ÂM",IF(OR(D568="",E568=""),"THIẾU GIẢI TRÌNH/NGUỒN",IF(F568&lt;&gt;"Đã kiểm chứng","CHƯA KIỂM CHỨNG DỰ BÁO","ĐẠT"))))))))</f>
        <v/>
      </c>
      <c r="J568" s="100"/>
    </row>
    <row r="569" spans="1:10" ht="30" customHeight="1">
      <c r="A569" s="100"/>
      <c r="B569" s="103"/>
      <c r="C569" s="104"/>
      <c r="D569" s="100"/>
      <c r="E569" s="100"/>
      <c r="F569" s="100"/>
      <c r="G569" s="105" t="str">
        <f>IF(A569="","",IF(COUNTIFS('[964]8'!$A$3:$A$202,A569,'[964]8'!$L$3:$L$202,"Đã kiểm chứng",'[964]8'!$M$3:$M$202,"ĐẠT")&lt;&gt;1,"",IFERROR(INDEX('[964]8'!$J$3:$J$202,MATCH(A569,'[964]8'!$A$3:$A$202,0)),"")))</f>
        <v/>
      </c>
      <c r="H569" s="105" t="str">
        <f t="shared" si="8"/>
        <v/>
      </c>
      <c r="I569" s="102" t="str">
        <f>IF(A569="","",IF(OR(NOT(ISNUMBER(B569)),B569&lt;2027,B569&gt;2031,B569&lt;&gt;INT(B569)),"NĂM KHÔNG HỢP LỆ",IF(COUNTIFS($A$3:$A$1002,A569,$B$3:$B$1002,B569)&gt;1,"TRÙNG MÃ VTVL – NĂM",IF(G569="","C569 CHƯA ĐƯỢC XÁC NHẬN",IF(NOT(ISNUMBER(C569)),"THIẾU BIẾN ĐỘNG (NHẬP 0 NẾU KHÔNG ĐỔI)",IF(G569+C569&lt;0,"NHU CẦU ÂM",IF(OR(D569="",E569=""),"THIẾU GIẢI TRÌNH/NGUỒN",IF(F569&lt;&gt;"Đã kiểm chứng","CHƯA KIỂM CHỨNG DỰ BÁO","ĐẠT"))))))))</f>
        <v/>
      </c>
      <c r="J569" s="100"/>
    </row>
    <row r="570" spans="1:10" ht="30" customHeight="1">
      <c r="A570" s="100"/>
      <c r="B570" s="103"/>
      <c r="C570" s="104"/>
      <c r="D570" s="100"/>
      <c r="E570" s="100"/>
      <c r="F570" s="100"/>
      <c r="G570" s="105" t="str">
        <f>IF(A570="","",IF(COUNTIFS('[965]8'!$A$3:$A$202,A570,'[965]8'!$L$3:$L$202,"Đã kiểm chứng",'[965]8'!$M$3:$M$202,"ĐẠT")&lt;&gt;1,"",IFERROR(INDEX('[965]8'!$J$3:$J$202,MATCH(A570,'[965]8'!$A$3:$A$202,0)),"")))</f>
        <v/>
      </c>
      <c r="H570" s="105" t="str">
        <f t="shared" si="8"/>
        <v/>
      </c>
      <c r="I570" s="102" t="str">
        <f>IF(A570="","",IF(OR(NOT(ISNUMBER(B570)),B570&lt;2027,B570&gt;2031,B570&lt;&gt;INT(B570)),"NĂM KHÔNG HỢP LỆ",IF(COUNTIFS($A$3:$A$1002,A570,$B$3:$B$1002,B570)&gt;1,"TRÙNG MÃ VTVL – NĂM",IF(G570="","C570 CHƯA ĐƯỢC XÁC NHẬN",IF(NOT(ISNUMBER(C570)),"THIẾU BIẾN ĐỘNG (NHẬP 0 NẾU KHÔNG ĐỔI)",IF(G570+C570&lt;0,"NHU CẦU ÂM",IF(OR(D570="",E570=""),"THIẾU GIẢI TRÌNH/NGUỒN",IF(F570&lt;&gt;"Đã kiểm chứng","CHƯA KIỂM CHỨNG DỰ BÁO","ĐẠT"))))))))</f>
        <v/>
      </c>
      <c r="J570" s="100"/>
    </row>
    <row r="571" spans="1:10" ht="30" customHeight="1">
      <c r="A571" s="100"/>
      <c r="B571" s="103"/>
      <c r="C571" s="104"/>
      <c r="D571" s="100"/>
      <c r="E571" s="100"/>
      <c r="F571" s="100"/>
      <c r="G571" s="105" t="str">
        <f>IF(A571="","",IF(COUNTIFS('[966]8'!$A$3:$A$202,A571,'[966]8'!$L$3:$L$202,"Đã kiểm chứng",'[966]8'!$M$3:$M$202,"ĐẠT")&lt;&gt;1,"",IFERROR(INDEX('[966]8'!$J$3:$J$202,MATCH(A571,'[966]8'!$A$3:$A$202,0)),"")))</f>
        <v/>
      </c>
      <c r="H571" s="105" t="str">
        <f t="shared" si="8"/>
        <v/>
      </c>
      <c r="I571" s="102" t="str">
        <f>IF(A571="","",IF(OR(NOT(ISNUMBER(B571)),B571&lt;2027,B571&gt;2031,B571&lt;&gt;INT(B571)),"NĂM KHÔNG HỢP LỆ",IF(COUNTIFS($A$3:$A$1002,A571,$B$3:$B$1002,B571)&gt;1,"TRÙNG MÃ VTVL – NĂM",IF(G571="","C571 CHƯA ĐƯỢC XÁC NHẬN",IF(NOT(ISNUMBER(C571)),"THIẾU BIẾN ĐỘNG (NHẬP 0 NẾU KHÔNG ĐỔI)",IF(G571+C571&lt;0,"NHU CẦU ÂM",IF(OR(D571="",E571=""),"THIẾU GIẢI TRÌNH/NGUỒN",IF(F571&lt;&gt;"Đã kiểm chứng","CHƯA KIỂM CHỨNG DỰ BÁO","ĐẠT"))))))))</f>
        <v/>
      </c>
      <c r="J571" s="100"/>
    </row>
    <row r="572" spans="1:10" ht="30" customHeight="1">
      <c r="A572" s="100"/>
      <c r="B572" s="103"/>
      <c r="C572" s="104"/>
      <c r="D572" s="100"/>
      <c r="E572" s="100"/>
      <c r="F572" s="100"/>
      <c r="G572" s="105" t="str">
        <f>IF(A572="","",IF(COUNTIFS('[967]8'!$A$3:$A$202,A572,'[967]8'!$L$3:$L$202,"Đã kiểm chứng",'[967]8'!$M$3:$M$202,"ĐẠT")&lt;&gt;1,"",IFERROR(INDEX('[967]8'!$J$3:$J$202,MATCH(A572,'[967]8'!$A$3:$A$202,0)),"")))</f>
        <v/>
      </c>
      <c r="H572" s="105" t="str">
        <f t="shared" si="8"/>
        <v/>
      </c>
      <c r="I572" s="102" t="str">
        <f>IF(A572="","",IF(OR(NOT(ISNUMBER(B572)),B572&lt;2027,B572&gt;2031,B572&lt;&gt;INT(B572)),"NĂM KHÔNG HỢP LỆ",IF(COUNTIFS($A$3:$A$1002,A572,$B$3:$B$1002,B572)&gt;1,"TRÙNG MÃ VTVL – NĂM",IF(G572="","C572 CHƯA ĐƯỢC XÁC NHẬN",IF(NOT(ISNUMBER(C572)),"THIẾU BIẾN ĐỘNG (NHẬP 0 NẾU KHÔNG ĐỔI)",IF(G572+C572&lt;0,"NHU CẦU ÂM",IF(OR(D572="",E572=""),"THIẾU GIẢI TRÌNH/NGUỒN",IF(F572&lt;&gt;"Đã kiểm chứng","CHƯA KIỂM CHỨNG DỰ BÁO","ĐẠT"))))))))</f>
        <v/>
      </c>
      <c r="J572" s="100"/>
    </row>
    <row r="573" spans="1:10" ht="30" customHeight="1">
      <c r="A573" s="100"/>
      <c r="B573" s="103"/>
      <c r="C573" s="104"/>
      <c r="D573" s="100"/>
      <c r="E573" s="100"/>
      <c r="F573" s="100"/>
      <c r="G573" s="105" t="str">
        <f>IF(A573="","",IF(COUNTIFS('[968]8'!$A$3:$A$202,A573,'[968]8'!$L$3:$L$202,"Đã kiểm chứng",'[968]8'!$M$3:$M$202,"ĐẠT")&lt;&gt;1,"",IFERROR(INDEX('[968]8'!$J$3:$J$202,MATCH(A573,'[968]8'!$A$3:$A$202,0)),"")))</f>
        <v/>
      </c>
      <c r="H573" s="105" t="str">
        <f t="shared" si="8"/>
        <v/>
      </c>
      <c r="I573" s="102" t="str">
        <f>IF(A573="","",IF(OR(NOT(ISNUMBER(B573)),B573&lt;2027,B573&gt;2031,B573&lt;&gt;INT(B573)),"NĂM KHÔNG HỢP LỆ",IF(COUNTIFS($A$3:$A$1002,A573,$B$3:$B$1002,B573)&gt;1,"TRÙNG MÃ VTVL – NĂM",IF(G573="","C573 CHƯA ĐƯỢC XÁC NHẬN",IF(NOT(ISNUMBER(C573)),"THIẾU BIẾN ĐỘNG (NHẬP 0 NẾU KHÔNG ĐỔI)",IF(G573+C573&lt;0,"NHU CẦU ÂM",IF(OR(D573="",E573=""),"THIẾU GIẢI TRÌNH/NGUỒN",IF(F573&lt;&gt;"Đã kiểm chứng","CHƯA KIỂM CHỨNG DỰ BÁO","ĐẠT"))))))))</f>
        <v/>
      </c>
      <c r="J573" s="100"/>
    </row>
    <row r="574" spans="1:10" ht="30" customHeight="1">
      <c r="A574" s="100"/>
      <c r="B574" s="103"/>
      <c r="C574" s="104"/>
      <c r="D574" s="100"/>
      <c r="E574" s="100"/>
      <c r="F574" s="100"/>
      <c r="G574" s="105" t="str">
        <f>IF(A574="","",IF(COUNTIFS('[969]8'!$A$3:$A$202,A574,'[969]8'!$L$3:$L$202,"Đã kiểm chứng",'[969]8'!$M$3:$M$202,"ĐẠT")&lt;&gt;1,"",IFERROR(INDEX('[969]8'!$J$3:$J$202,MATCH(A574,'[969]8'!$A$3:$A$202,0)),"")))</f>
        <v/>
      </c>
      <c r="H574" s="105" t="str">
        <f t="shared" si="8"/>
        <v/>
      </c>
      <c r="I574" s="102" t="str">
        <f>IF(A574="","",IF(OR(NOT(ISNUMBER(B574)),B574&lt;2027,B574&gt;2031,B574&lt;&gt;INT(B574)),"NĂM KHÔNG HỢP LỆ",IF(COUNTIFS($A$3:$A$1002,A574,$B$3:$B$1002,B574)&gt;1,"TRÙNG MÃ VTVL – NĂM",IF(G574="","C574 CHƯA ĐƯỢC XÁC NHẬN",IF(NOT(ISNUMBER(C574)),"THIẾU BIẾN ĐỘNG (NHẬP 0 NẾU KHÔNG ĐỔI)",IF(G574+C574&lt;0,"NHU CẦU ÂM",IF(OR(D574="",E574=""),"THIẾU GIẢI TRÌNH/NGUỒN",IF(F574&lt;&gt;"Đã kiểm chứng","CHƯA KIỂM CHỨNG DỰ BÁO","ĐẠT"))))))))</f>
        <v/>
      </c>
      <c r="J574" s="100"/>
    </row>
    <row r="575" spans="1:10" ht="30" customHeight="1">
      <c r="A575" s="100"/>
      <c r="B575" s="103"/>
      <c r="C575" s="104"/>
      <c r="D575" s="100"/>
      <c r="E575" s="100"/>
      <c r="F575" s="100"/>
      <c r="G575" s="105" t="str">
        <f>IF(A575="","",IF(COUNTIFS('[970]8'!$A$3:$A$202,A575,'[970]8'!$L$3:$L$202,"Đã kiểm chứng",'[970]8'!$M$3:$M$202,"ĐẠT")&lt;&gt;1,"",IFERROR(INDEX('[970]8'!$J$3:$J$202,MATCH(A575,'[970]8'!$A$3:$A$202,0)),"")))</f>
        <v/>
      </c>
      <c r="H575" s="105" t="str">
        <f t="shared" si="8"/>
        <v/>
      </c>
      <c r="I575" s="102" t="str">
        <f>IF(A575="","",IF(OR(NOT(ISNUMBER(B575)),B575&lt;2027,B575&gt;2031,B575&lt;&gt;INT(B575)),"NĂM KHÔNG HỢP LỆ",IF(COUNTIFS($A$3:$A$1002,A575,$B$3:$B$1002,B575)&gt;1,"TRÙNG MÃ VTVL – NĂM",IF(G575="","C575 CHƯA ĐƯỢC XÁC NHẬN",IF(NOT(ISNUMBER(C575)),"THIẾU BIẾN ĐỘNG (NHẬP 0 NẾU KHÔNG ĐỔI)",IF(G575+C575&lt;0,"NHU CẦU ÂM",IF(OR(D575="",E575=""),"THIẾU GIẢI TRÌNH/NGUỒN",IF(F575&lt;&gt;"Đã kiểm chứng","CHƯA KIỂM CHỨNG DỰ BÁO","ĐẠT"))))))))</f>
        <v/>
      </c>
      <c r="J575" s="100"/>
    </row>
    <row r="576" spans="1:10" ht="30" customHeight="1">
      <c r="A576" s="100"/>
      <c r="B576" s="103"/>
      <c r="C576" s="104"/>
      <c r="D576" s="100"/>
      <c r="E576" s="100"/>
      <c r="F576" s="100"/>
      <c r="G576" s="105" t="str">
        <f>IF(A576="","",IF(COUNTIFS('[971]8'!$A$3:$A$202,A576,'[971]8'!$L$3:$L$202,"Đã kiểm chứng",'[971]8'!$M$3:$M$202,"ĐẠT")&lt;&gt;1,"",IFERROR(INDEX('[971]8'!$J$3:$J$202,MATCH(A576,'[971]8'!$A$3:$A$202,0)),"")))</f>
        <v/>
      </c>
      <c r="H576" s="105" t="str">
        <f t="shared" si="8"/>
        <v/>
      </c>
      <c r="I576" s="102" t="str">
        <f>IF(A576="","",IF(OR(NOT(ISNUMBER(B576)),B576&lt;2027,B576&gt;2031,B576&lt;&gt;INT(B576)),"NĂM KHÔNG HỢP LỆ",IF(COUNTIFS($A$3:$A$1002,A576,$B$3:$B$1002,B576)&gt;1,"TRÙNG MÃ VTVL – NĂM",IF(G576="","C576 CHƯA ĐƯỢC XÁC NHẬN",IF(NOT(ISNUMBER(C576)),"THIẾU BIẾN ĐỘNG (NHẬP 0 NẾU KHÔNG ĐỔI)",IF(G576+C576&lt;0,"NHU CẦU ÂM",IF(OR(D576="",E576=""),"THIẾU GIẢI TRÌNH/NGUỒN",IF(F576&lt;&gt;"Đã kiểm chứng","CHƯA KIỂM CHỨNG DỰ BÁO","ĐẠT"))))))))</f>
        <v/>
      </c>
      <c r="J576" s="100"/>
    </row>
    <row r="577" spans="1:10" ht="30" customHeight="1">
      <c r="A577" s="100"/>
      <c r="B577" s="103"/>
      <c r="C577" s="104"/>
      <c r="D577" s="100"/>
      <c r="E577" s="100"/>
      <c r="F577" s="100"/>
      <c r="G577" s="105" t="str">
        <f>IF(A577="","",IF(COUNTIFS('[972]8'!$A$3:$A$202,A577,'[972]8'!$L$3:$L$202,"Đã kiểm chứng",'[972]8'!$M$3:$M$202,"ĐẠT")&lt;&gt;1,"",IFERROR(INDEX('[972]8'!$J$3:$J$202,MATCH(A577,'[972]8'!$A$3:$A$202,0)),"")))</f>
        <v/>
      </c>
      <c r="H577" s="105" t="str">
        <f t="shared" si="8"/>
        <v/>
      </c>
      <c r="I577" s="102" t="str">
        <f>IF(A577="","",IF(OR(NOT(ISNUMBER(B577)),B577&lt;2027,B577&gt;2031,B577&lt;&gt;INT(B577)),"NĂM KHÔNG HỢP LỆ",IF(COUNTIFS($A$3:$A$1002,A577,$B$3:$B$1002,B577)&gt;1,"TRÙNG MÃ VTVL – NĂM",IF(G577="","C577 CHƯA ĐƯỢC XÁC NHẬN",IF(NOT(ISNUMBER(C577)),"THIẾU BIẾN ĐỘNG (NHẬP 0 NẾU KHÔNG ĐỔI)",IF(G577+C577&lt;0,"NHU CẦU ÂM",IF(OR(D577="",E577=""),"THIẾU GIẢI TRÌNH/NGUỒN",IF(F577&lt;&gt;"Đã kiểm chứng","CHƯA KIỂM CHỨNG DỰ BÁO","ĐẠT"))))))))</f>
        <v/>
      </c>
      <c r="J577" s="100"/>
    </row>
    <row r="578" spans="1:10" ht="30" customHeight="1">
      <c r="A578" s="100"/>
      <c r="B578" s="103"/>
      <c r="C578" s="104"/>
      <c r="D578" s="100"/>
      <c r="E578" s="100"/>
      <c r="F578" s="100"/>
      <c r="G578" s="105" t="str">
        <f>IF(A578="","",IF(COUNTIFS('[973]8'!$A$3:$A$202,A578,'[973]8'!$L$3:$L$202,"Đã kiểm chứng",'[973]8'!$M$3:$M$202,"ĐẠT")&lt;&gt;1,"",IFERROR(INDEX('[973]8'!$J$3:$J$202,MATCH(A578,'[973]8'!$A$3:$A$202,0)),"")))</f>
        <v/>
      </c>
      <c r="H578" s="105" t="str">
        <f t="shared" si="8"/>
        <v/>
      </c>
      <c r="I578" s="102" t="str">
        <f>IF(A578="","",IF(OR(NOT(ISNUMBER(B578)),B578&lt;2027,B578&gt;2031,B578&lt;&gt;INT(B578)),"NĂM KHÔNG HỢP LỆ",IF(COUNTIFS($A$3:$A$1002,A578,$B$3:$B$1002,B578)&gt;1,"TRÙNG MÃ VTVL – NĂM",IF(G578="","C578 CHƯA ĐƯỢC XÁC NHẬN",IF(NOT(ISNUMBER(C578)),"THIẾU BIẾN ĐỘNG (NHẬP 0 NẾU KHÔNG ĐỔI)",IF(G578+C578&lt;0,"NHU CẦU ÂM",IF(OR(D578="",E578=""),"THIẾU GIẢI TRÌNH/NGUỒN",IF(F578&lt;&gt;"Đã kiểm chứng","CHƯA KIỂM CHỨNG DỰ BÁO","ĐẠT"))))))))</f>
        <v/>
      </c>
      <c r="J578" s="100"/>
    </row>
    <row r="579" spans="1:10" ht="30" customHeight="1">
      <c r="A579" s="100"/>
      <c r="B579" s="103"/>
      <c r="C579" s="104"/>
      <c r="D579" s="100"/>
      <c r="E579" s="100"/>
      <c r="F579" s="100"/>
      <c r="G579" s="105" t="str">
        <f>IF(A579="","",IF(COUNTIFS('[974]8'!$A$3:$A$202,A579,'[974]8'!$L$3:$L$202,"Đã kiểm chứng",'[974]8'!$M$3:$M$202,"ĐẠT")&lt;&gt;1,"",IFERROR(INDEX('[974]8'!$J$3:$J$202,MATCH(A579,'[974]8'!$A$3:$A$202,0)),"")))</f>
        <v/>
      </c>
      <c r="H579" s="105" t="str">
        <f t="shared" ref="H579:H642" si="9">IF(I579="ĐẠT",G579+C579,"")</f>
        <v/>
      </c>
      <c r="I579" s="102" t="str">
        <f>IF(A579="","",IF(OR(NOT(ISNUMBER(B579)),B579&lt;2027,B579&gt;2031,B579&lt;&gt;INT(B579)),"NĂM KHÔNG HỢP LỆ",IF(COUNTIFS($A$3:$A$1002,A579,$B$3:$B$1002,B579)&gt;1,"TRÙNG MÃ VTVL – NĂM",IF(G579="","C579 CHƯA ĐƯỢC XÁC NHẬN",IF(NOT(ISNUMBER(C579)),"THIẾU BIẾN ĐỘNG (NHẬP 0 NẾU KHÔNG ĐỔI)",IF(G579+C579&lt;0,"NHU CẦU ÂM",IF(OR(D579="",E579=""),"THIẾU GIẢI TRÌNH/NGUỒN",IF(F579&lt;&gt;"Đã kiểm chứng","CHƯA KIỂM CHỨNG DỰ BÁO","ĐẠT"))))))))</f>
        <v/>
      </c>
      <c r="J579" s="100"/>
    </row>
    <row r="580" spans="1:10" ht="30" customHeight="1">
      <c r="A580" s="100"/>
      <c r="B580" s="103"/>
      <c r="C580" s="104"/>
      <c r="D580" s="100"/>
      <c r="E580" s="100"/>
      <c r="F580" s="100"/>
      <c r="G580" s="105" t="str">
        <f>IF(A580="","",IF(COUNTIFS('[975]8'!$A$3:$A$202,A580,'[975]8'!$L$3:$L$202,"Đã kiểm chứng",'[975]8'!$M$3:$M$202,"ĐẠT")&lt;&gt;1,"",IFERROR(INDEX('[975]8'!$J$3:$J$202,MATCH(A580,'[975]8'!$A$3:$A$202,0)),"")))</f>
        <v/>
      </c>
      <c r="H580" s="105" t="str">
        <f t="shared" si="9"/>
        <v/>
      </c>
      <c r="I580" s="102" t="str">
        <f>IF(A580="","",IF(OR(NOT(ISNUMBER(B580)),B580&lt;2027,B580&gt;2031,B580&lt;&gt;INT(B580)),"NĂM KHÔNG HỢP LỆ",IF(COUNTIFS($A$3:$A$1002,A580,$B$3:$B$1002,B580)&gt;1,"TRÙNG MÃ VTVL – NĂM",IF(G580="","C580 CHƯA ĐƯỢC XÁC NHẬN",IF(NOT(ISNUMBER(C580)),"THIẾU BIẾN ĐỘNG (NHẬP 0 NẾU KHÔNG ĐỔI)",IF(G580+C580&lt;0,"NHU CẦU ÂM",IF(OR(D580="",E580=""),"THIẾU GIẢI TRÌNH/NGUỒN",IF(F580&lt;&gt;"Đã kiểm chứng","CHƯA KIỂM CHỨNG DỰ BÁO","ĐẠT"))))))))</f>
        <v/>
      </c>
      <c r="J580" s="100"/>
    </row>
    <row r="581" spans="1:10" ht="30" customHeight="1">
      <c r="A581" s="100"/>
      <c r="B581" s="103"/>
      <c r="C581" s="104"/>
      <c r="D581" s="100"/>
      <c r="E581" s="100"/>
      <c r="F581" s="100"/>
      <c r="G581" s="105" t="str">
        <f>IF(A581="","",IF(COUNTIFS('[976]8'!$A$3:$A$202,A581,'[976]8'!$L$3:$L$202,"Đã kiểm chứng",'[976]8'!$M$3:$M$202,"ĐẠT")&lt;&gt;1,"",IFERROR(INDEX('[976]8'!$J$3:$J$202,MATCH(A581,'[976]8'!$A$3:$A$202,0)),"")))</f>
        <v/>
      </c>
      <c r="H581" s="105" t="str">
        <f t="shared" si="9"/>
        <v/>
      </c>
      <c r="I581" s="102" t="str">
        <f>IF(A581="","",IF(OR(NOT(ISNUMBER(B581)),B581&lt;2027,B581&gt;2031,B581&lt;&gt;INT(B581)),"NĂM KHÔNG HỢP LỆ",IF(COUNTIFS($A$3:$A$1002,A581,$B$3:$B$1002,B581)&gt;1,"TRÙNG MÃ VTVL – NĂM",IF(G581="","C581 CHƯA ĐƯỢC XÁC NHẬN",IF(NOT(ISNUMBER(C581)),"THIẾU BIẾN ĐỘNG (NHẬP 0 NẾU KHÔNG ĐỔI)",IF(G581+C581&lt;0,"NHU CẦU ÂM",IF(OR(D581="",E581=""),"THIẾU GIẢI TRÌNH/NGUỒN",IF(F581&lt;&gt;"Đã kiểm chứng","CHƯA KIỂM CHỨNG DỰ BÁO","ĐẠT"))))))))</f>
        <v/>
      </c>
      <c r="J581" s="100"/>
    </row>
    <row r="582" spans="1:10" ht="30" customHeight="1">
      <c r="A582" s="100"/>
      <c r="B582" s="103"/>
      <c r="C582" s="104"/>
      <c r="D582" s="100"/>
      <c r="E582" s="100"/>
      <c r="F582" s="100"/>
      <c r="G582" s="105" t="str">
        <f>IF(A582="","",IF(COUNTIFS('[977]8'!$A$3:$A$202,A582,'[977]8'!$L$3:$L$202,"Đã kiểm chứng",'[977]8'!$M$3:$M$202,"ĐẠT")&lt;&gt;1,"",IFERROR(INDEX('[977]8'!$J$3:$J$202,MATCH(A582,'[977]8'!$A$3:$A$202,0)),"")))</f>
        <v/>
      </c>
      <c r="H582" s="105" t="str">
        <f t="shared" si="9"/>
        <v/>
      </c>
      <c r="I582" s="102" t="str">
        <f>IF(A582="","",IF(OR(NOT(ISNUMBER(B582)),B582&lt;2027,B582&gt;2031,B582&lt;&gt;INT(B582)),"NĂM KHÔNG HỢP LỆ",IF(COUNTIFS($A$3:$A$1002,A582,$B$3:$B$1002,B582)&gt;1,"TRÙNG MÃ VTVL – NĂM",IF(G582="","C582 CHƯA ĐƯỢC XÁC NHẬN",IF(NOT(ISNUMBER(C582)),"THIẾU BIẾN ĐỘNG (NHẬP 0 NẾU KHÔNG ĐỔI)",IF(G582+C582&lt;0,"NHU CẦU ÂM",IF(OR(D582="",E582=""),"THIẾU GIẢI TRÌNH/NGUỒN",IF(F582&lt;&gt;"Đã kiểm chứng","CHƯA KIỂM CHỨNG DỰ BÁO","ĐẠT"))))))))</f>
        <v/>
      </c>
      <c r="J582" s="100"/>
    </row>
    <row r="583" spans="1:10" ht="30" customHeight="1">
      <c r="A583" s="100"/>
      <c r="B583" s="103"/>
      <c r="C583" s="104"/>
      <c r="D583" s="100"/>
      <c r="E583" s="100"/>
      <c r="F583" s="100"/>
      <c r="G583" s="105" t="str">
        <f>IF(A583="","",IF(COUNTIFS('[978]8'!$A$3:$A$202,A583,'[978]8'!$L$3:$L$202,"Đã kiểm chứng",'[978]8'!$M$3:$M$202,"ĐẠT")&lt;&gt;1,"",IFERROR(INDEX('[978]8'!$J$3:$J$202,MATCH(A583,'[978]8'!$A$3:$A$202,0)),"")))</f>
        <v/>
      </c>
      <c r="H583" s="105" t="str">
        <f t="shared" si="9"/>
        <v/>
      </c>
      <c r="I583" s="102" t="str">
        <f>IF(A583="","",IF(OR(NOT(ISNUMBER(B583)),B583&lt;2027,B583&gt;2031,B583&lt;&gt;INT(B583)),"NĂM KHÔNG HỢP LỆ",IF(COUNTIFS($A$3:$A$1002,A583,$B$3:$B$1002,B583)&gt;1,"TRÙNG MÃ VTVL – NĂM",IF(G583="","C583 CHƯA ĐƯỢC XÁC NHẬN",IF(NOT(ISNUMBER(C583)),"THIẾU BIẾN ĐỘNG (NHẬP 0 NẾU KHÔNG ĐỔI)",IF(G583+C583&lt;0,"NHU CẦU ÂM",IF(OR(D583="",E583=""),"THIẾU GIẢI TRÌNH/NGUỒN",IF(F583&lt;&gt;"Đã kiểm chứng","CHƯA KIỂM CHỨNG DỰ BÁO","ĐẠT"))))))))</f>
        <v/>
      </c>
      <c r="J583" s="100"/>
    </row>
    <row r="584" spans="1:10" ht="30" customHeight="1">
      <c r="A584" s="100"/>
      <c r="B584" s="103"/>
      <c r="C584" s="104"/>
      <c r="D584" s="100"/>
      <c r="E584" s="100"/>
      <c r="F584" s="100"/>
      <c r="G584" s="105" t="str">
        <f>IF(A584="","",IF(COUNTIFS('[979]8'!$A$3:$A$202,A584,'[979]8'!$L$3:$L$202,"Đã kiểm chứng",'[979]8'!$M$3:$M$202,"ĐẠT")&lt;&gt;1,"",IFERROR(INDEX('[979]8'!$J$3:$J$202,MATCH(A584,'[979]8'!$A$3:$A$202,0)),"")))</f>
        <v/>
      </c>
      <c r="H584" s="105" t="str">
        <f t="shared" si="9"/>
        <v/>
      </c>
      <c r="I584" s="102" t="str">
        <f>IF(A584="","",IF(OR(NOT(ISNUMBER(B584)),B584&lt;2027,B584&gt;2031,B584&lt;&gt;INT(B584)),"NĂM KHÔNG HỢP LỆ",IF(COUNTIFS($A$3:$A$1002,A584,$B$3:$B$1002,B584)&gt;1,"TRÙNG MÃ VTVL – NĂM",IF(G584="","C584 CHƯA ĐƯỢC XÁC NHẬN",IF(NOT(ISNUMBER(C584)),"THIẾU BIẾN ĐỘNG (NHẬP 0 NẾU KHÔNG ĐỔI)",IF(G584+C584&lt;0,"NHU CẦU ÂM",IF(OR(D584="",E584=""),"THIẾU GIẢI TRÌNH/NGUỒN",IF(F584&lt;&gt;"Đã kiểm chứng","CHƯA KIỂM CHỨNG DỰ BÁO","ĐẠT"))))))))</f>
        <v/>
      </c>
      <c r="J584" s="100"/>
    </row>
    <row r="585" spans="1:10" ht="30" customHeight="1">
      <c r="A585" s="100"/>
      <c r="B585" s="103"/>
      <c r="C585" s="104"/>
      <c r="D585" s="100"/>
      <c r="E585" s="100"/>
      <c r="F585" s="100"/>
      <c r="G585" s="105" t="str">
        <f>IF(A585="","",IF(COUNTIFS('[980]8'!$A$3:$A$202,A585,'[980]8'!$L$3:$L$202,"Đã kiểm chứng",'[980]8'!$M$3:$M$202,"ĐẠT")&lt;&gt;1,"",IFERROR(INDEX('[980]8'!$J$3:$J$202,MATCH(A585,'[980]8'!$A$3:$A$202,0)),"")))</f>
        <v/>
      </c>
      <c r="H585" s="105" t="str">
        <f t="shared" si="9"/>
        <v/>
      </c>
      <c r="I585" s="102" t="str">
        <f>IF(A585="","",IF(OR(NOT(ISNUMBER(B585)),B585&lt;2027,B585&gt;2031,B585&lt;&gt;INT(B585)),"NĂM KHÔNG HỢP LỆ",IF(COUNTIFS($A$3:$A$1002,A585,$B$3:$B$1002,B585)&gt;1,"TRÙNG MÃ VTVL – NĂM",IF(G585="","C585 CHƯA ĐƯỢC XÁC NHẬN",IF(NOT(ISNUMBER(C585)),"THIẾU BIẾN ĐỘNG (NHẬP 0 NẾU KHÔNG ĐỔI)",IF(G585+C585&lt;0,"NHU CẦU ÂM",IF(OR(D585="",E585=""),"THIẾU GIẢI TRÌNH/NGUỒN",IF(F585&lt;&gt;"Đã kiểm chứng","CHƯA KIỂM CHỨNG DỰ BÁO","ĐẠT"))))))))</f>
        <v/>
      </c>
      <c r="J585" s="100"/>
    </row>
    <row r="586" spans="1:10" ht="30" customHeight="1">
      <c r="A586" s="100"/>
      <c r="B586" s="103"/>
      <c r="C586" s="104"/>
      <c r="D586" s="100"/>
      <c r="E586" s="100"/>
      <c r="F586" s="100"/>
      <c r="G586" s="105" t="str">
        <f>IF(A586="","",IF(COUNTIFS('[981]8'!$A$3:$A$202,A586,'[981]8'!$L$3:$L$202,"Đã kiểm chứng",'[981]8'!$M$3:$M$202,"ĐẠT")&lt;&gt;1,"",IFERROR(INDEX('[981]8'!$J$3:$J$202,MATCH(A586,'[981]8'!$A$3:$A$202,0)),"")))</f>
        <v/>
      </c>
      <c r="H586" s="105" t="str">
        <f t="shared" si="9"/>
        <v/>
      </c>
      <c r="I586" s="102" t="str">
        <f>IF(A586="","",IF(OR(NOT(ISNUMBER(B586)),B586&lt;2027,B586&gt;2031,B586&lt;&gt;INT(B586)),"NĂM KHÔNG HỢP LỆ",IF(COUNTIFS($A$3:$A$1002,A586,$B$3:$B$1002,B586)&gt;1,"TRÙNG MÃ VTVL – NĂM",IF(G586="","C586 CHƯA ĐƯỢC XÁC NHẬN",IF(NOT(ISNUMBER(C586)),"THIẾU BIẾN ĐỘNG (NHẬP 0 NẾU KHÔNG ĐỔI)",IF(G586+C586&lt;0,"NHU CẦU ÂM",IF(OR(D586="",E586=""),"THIẾU GIẢI TRÌNH/NGUỒN",IF(F586&lt;&gt;"Đã kiểm chứng","CHƯA KIỂM CHỨNG DỰ BÁO","ĐẠT"))))))))</f>
        <v/>
      </c>
      <c r="J586" s="100"/>
    </row>
    <row r="587" spans="1:10" ht="30" customHeight="1">
      <c r="A587" s="100"/>
      <c r="B587" s="103"/>
      <c r="C587" s="104"/>
      <c r="D587" s="100"/>
      <c r="E587" s="100"/>
      <c r="F587" s="100"/>
      <c r="G587" s="105" t="str">
        <f>IF(A587="","",IF(COUNTIFS('[982]8'!$A$3:$A$202,A587,'[982]8'!$L$3:$L$202,"Đã kiểm chứng",'[982]8'!$M$3:$M$202,"ĐẠT")&lt;&gt;1,"",IFERROR(INDEX('[982]8'!$J$3:$J$202,MATCH(A587,'[982]8'!$A$3:$A$202,0)),"")))</f>
        <v/>
      </c>
      <c r="H587" s="105" t="str">
        <f t="shared" si="9"/>
        <v/>
      </c>
      <c r="I587" s="102" t="str">
        <f>IF(A587="","",IF(OR(NOT(ISNUMBER(B587)),B587&lt;2027,B587&gt;2031,B587&lt;&gt;INT(B587)),"NĂM KHÔNG HỢP LỆ",IF(COUNTIFS($A$3:$A$1002,A587,$B$3:$B$1002,B587)&gt;1,"TRÙNG MÃ VTVL – NĂM",IF(G587="","C587 CHƯA ĐƯỢC XÁC NHẬN",IF(NOT(ISNUMBER(C587)),"THIẾU BIẾN ĐỘNG (NHẬP 0 NẾU KHÔNG ĐỔI)",IF(G587+C587&lt;0,"NHU CẦU ÂM",IF(OR(D587="",E587=""),"THIẾU GIẢI TRÌNH/NGUỒN",IF(F587&lt;&gt;"Đã kiểm chứng","CHƯA KIỂM CHỨNG DỰ BÁO","ĐẠT"))))))))</f>
        <v/>
      </c>
      <c r="J587" s="100"/>
    </row>
    <row r="588" spans="1:10" ht="30" customHeight="1">
      <c r="A588" s="100"/>
      <c r="B588" s="103"/>
      <c r="C588" s="104"/>
      <c r="D588" s="100"/>
      <c r="E588" s="100"/>
      <c r="F588" s="100"/>
      <c r="G588" s="105" t="str">
        <f>IF(A588="","",IF(COUNTIFS('[983]8'!$A$3:$A$202,A588,'[983]8'!$L$3:$L$202,"Đã kiểm chứng",'[983]8'!$M$3:$M$202,"ĐẠT")&lt;&gt;1,"",IFERROR(INDEX('[983]8'!$J$3:$J$202,MATCH(A588,'[983]8'!$A$3:$A$202,0)),"")))</f>
        <v/>
      </c>
      <c r="H588" s="105" t="str">
        <f t="shared" si="9"/>
        <v/>
      </c>
      <c r="I588" s="102" t="str">
        <f>IF(A588="","",IF(OR(NOT(ISNUMBER(B588)),B588&lt;2027,B588&gt;2031,B588&lt;&gt;INT(B588)),"NĂM KHÔNG HỢP LỆ",IF(COUNTIFS($A$3:$A$1002,A588,$B$3:$B$1002,B588)&gt;1,"TRÙNG MÃ VTVL – NĂM",IF(G588="","C588 CHƯA ĐƯỢC XÁC NHẬN",IF(NOT(ISNUMBER(C588)),"THIẾU BIẾN ĐỘNG (NHẬP 0 NẾU KHÔNG ĐỔI)",IF(G588+C588&lt;0,"NHU CẦU ÂM",IF(OR(D588="",E588=""),"THIẾU GIẢI TRÌNH/NGUỒN",IF(F588&lt;&gt;"Đã kiểm chứng","CHƯA KIỂM CHỨNG DỰ BÁO","ĐẠT"))))))))</f>
        <v/>
      </c>
      <c r="J588" s="100"/>
    </row>
    <row r="589" spans="1:10" ht="30" customHeight="1">
      <c r="A589" s="100"/>
      <c r="B589" s="103"/>
      <c r="C589" s="104"/>
      <c r="D589" s="100"/>
      <c r="E589" s="100"/>
      <c r="F589" s="100"/>
      <c r="G589" s="105" t="str">
        <f>IF(A589="","",IF(COUNTIFS('[984]8'!$A$3:$A$202,A589,'[984]8'!$L$3:$L$202,"Đã kiểm chứng",'[984]8'!$M$3:$M$202,"ĐẠT")&lt;&gt;1,"",IFERROR(INDEX('[984]8'!$J$3:$J$202,MATCH(A589,'[984]8'!$A$3:$A$202,0)),"")))</f>
        <v/>
      </c>
      <c r="H589" s="105" t="str">
        <f t="shared" si="9"/>
        <v/>
      </c>
      <c r="I589" s="102" t="str">
        <f>IF(A589="","",IF(OR(NOT(ISNUMBER(B589)),B589&lt;2027,B589&gt;2031,B589&lt;&gt;INT(B589)),"NĂM KHÔNG HỢP LỆ",IF(COUNTIFS($A$3:$A$1002,A589,$B$3:$B$1002,B589)&gt;1,"TRÙNG MÃ VTVL – NĂM",IF(G589="","C589 CHƯA ĐƯỢC XÁC NHẬN",IF(NOT(ISNUMBER(C589)),"THIẾU BIẾN ĐỘNG (NHẬP 0 NẾU KHÔNG ĐỔI)",IF(G589+C589&lt;0,"NHU CẦU ÂM",IF(OR(D589="",E589=""),"THIẾU GIẢI TRÌNH/NGUỒN",IF(F589&lt;&gt;"Đã kiểm chứng","CHƯA KIỂM CHỨNG DỰ BÁO","ĐẠT"))))))))</f>
        <v/>
      </c>
      <c r="J589" s="100"/>
    </row>
    <row r="590" spans="1:10" ht="30" customHeight="1">
      <c r="A590" s="100"/>
      <c r="B590" s="103"/>
      <c r="C590" s="104"/>
      <c r="D590" s="100"/>
      <c r="E590" s="100"/>
      <c r="F590" s="100"/>
      <c r="G590" s="105" t="str">
        <f>IF(A590="","",IF(COUNTIFS('[985]8'!$A$3:$A$202,A590,'[985]8'!$L$3:$L$202,"Đã kiểm chứng",'[985]8'!$M$3:$M$202,"ĐẠT")&lt;&gt;1,"",IFERROR(INDEX('[985]8'!$J$3:$J$202,MATCH(A590,'[985]8'!$A$3:$A$202,0)),"")))</f>
        <v/>
      </c>
      <c r="H590" s="105" t="str">
        <f t="shared" si="9"/>
        <v/>
      </c>
      <c r="I590" s="102" t="str">
        <f>IF(A590="","",IF(OR(NOT(ISNUMBER(B590)),B590&lt;2027,B590&gt;2031,B590&lt;&gt;INT(B590)),"NĂM KHÔNG HỢP LỆ",IF(COUNTIFS($A$3:$A$1002,A590,$B$3:$B$1002,B590)&gt;1,"TRÙNG MÃ VTVL – NĂM",IF(G590="","C590 CHƯA ĐƯỢC XÁC NHẬN",IF(NOT(ISNUMBER(C590)),"THIẾU BIẾN ĐỘNG (NHẬP 0 NẾU KHÔNG ĐỔI)",IF(G590+C590&lt;0,"NHU CẦU ÂM",IF(OR(D590="",E590=""),"THIẾU GIẢI TRÌNH/NGUỒN",IF(F590&lt;&gt;"Đã kiểm chứng","CHƯA KIỂM CHỨNG DỰ BÁO","ĐẠT"))))))))</f>
        <v/>
      </c>
      <c r="J590" s="100"/>
    </row>
    <row r="591" spans="1:10" ht="30" customHeight="1">
      <c r="A591" s="100"/>
      <c r="B591" s="103"/>
      <c r="C591" s="104"/>
      <c r="D591" s="100"/>
      <c r="E591" s="100"/>
      <c r="F591" s="100"/>
      <c r="G591" s="105" t="str">
        <f>IF(A591="","",IF(COUNTIFS('[986]8'!$A$3:$A$202,A591,'[986]8'!$L$3:$L$202,"Đã kiểm chứng",'[986]8'!$M$3:$M$202,"ĐẠT")&lt;&gt;1,"",IFERROR(INDEX('[986]8'!$J$3:$J$202,MATCH(A591,'[986]8'!$A$3:$A$202,0)),"")))</f>
        <v/>
      </c>
      <c r="H591" s="105" t="str">
        <f t="shared" si="9"/>
        <v/>
      </c>
      <c r="I591" s="102" t="str">
        <f>IF(A591="","",IF(OR(NOT(ISNUMBER(B591)),B591&lt;2027,B591&gt;2031,B591&lt;&gt;INT(B591)),"NĂM KHÔNG HỢP LỆ",IF(COUNTIFS($A$3:$A$1002,A591,$B$3:$B$1002,B591)&gt;1,"TRÙNG MÃ VTVL – NĂM",IF(G591="","C591 CHƯA ĐƯỢC XÁC NHẬN",IF(NOT(ISNUMBER(C591)),"THIẾU BIẾN ĐỘNG (NHẬP 0 NẾU KHÔNG ĐỔI)",IF(G591+C591&lt;0,"NHU CẦU ÂM",IF(OR(D591="",E591=""),"THIẾU GIẢI TRÌNH/NGUỒN",IF(F591&lt;&gt;"Đã kiểm chứng","CHƯA KIỂM CHỨNG DỰ BÁO","ĐẠT"))))))))</f>
        <v/>
      </c>
      <c r="J591" s="100"/>
    </row>
    <row r="592" spans="1:10" ht="30" customHeight="1">
      <c r="A592" s="100"/>
      <c r="B592" s="103"/>
      <c r="C592" s="104"/>
      <c r="D592" s="100"/>
      <c r="E592" s="100"/>
      <c r="F592" s="100"/>
      <c r="G592" s="105" t="str">
        <f>IF(A592="","",IF(COUNTIFS('[987]8'!$A$3:$A$202,A592,'[987]8'!$L$3:$L$202,"Đã kiểm chứng",'[987]8'!$M$3:$M$202,"ĐẠT")&lt;&gt;1,"",IFERROR(INDEX('[987]8'!$J$3:$J$202,MATCH(A592,'[987]8'!$A$3:$A$202,0)),"")))</f>
        <v/>
      </c>
      <c r="H592" s="105" t="str">
        <f t="shared" si="9"/>
        <v/>
      </c>
      <c r="I592" s="102" t="str">
        <f>IF(A592="","",IF(OR(NOT(ISNUMBER(B592)),B592&lt;2027,B592&gt;2031,B592&lt;&gt;INT(B592)),"NĂM KHÔNG HỢP LỆ",IF(COUNTIFS($A$3:$A$1002,A592,$B$3:$B$1002,B592)&gt;1,"TRÙNG MÃ VTVL – NĂM",IF(G592="","C592 CHƯA ĐƯỢC XÁC NHẬN",IF(NOT(ISNUMBER(C592)),"THIẾU BIẾN ĐỘNG (NHẬP 0 NẾU KHÔNG ĐỔI)",IF(G592+C592&lt;0,"NHU CẦU ÂM",IF(OR(D592="",E592=""),"THIẾU GIẢI TRÌNH/NGUỒN",IF(F592&lt;&gt;"Đã kiểm chứng","CHƯA KIỂM CHỨNG DỰ BÁO","ĐẠT"))))))))</f>
        <v/>
      </c>
      <c r="J592" s="100"/>
    </row>
    <row r="593" spans="1:10" ht="30" customHeight="1">
      <c r="A593" s="100"/>
      <c r="B593" s="103"/>
      <c r="C593" s="104"/>
      <c r="D593" s="100"/>
      <c r="E593" s="100"/>
      <c r="F593" s="100"/>
      <c r="G593" s="105" t="str">
        <f>IF(A593="","",IF(COUNTIFS('[988]8'!$A$3:$A$202,A593,'[988]8'!$L$3:$L$202,"Đã kiểm chứng",'[988]8'!$M$3:$M$202,"ĐẠT")&lt;&gt;1,"",IFERROR(INDEX('[988]8'!$J$3:$J$202,MATCH(A593,'[988]8'!$A$3:$A$202,0)),"")))</f>
        <v/>
      </c>
      <c r="H593" s="105" t="str">
        <f t="shared" si="9"/>
        <v/>
      </c>
      <c r="I593" s="102" t="str">
        <f>IF(A593="","",IF(OR(NOT(ISNUMBER(B593)),B593&lt;2027,B593&gt;2031,B593&lt;&gt;INT(B593)),"NĂM KHÔNG HỢP LỆ",IF(COUNTIFS($A$3:$A$1002,A593,$B$3:$B$1002,B593)&gt;1,"TRÙNG MÃ VTVL – NĂM",IF(G593="","C593 CHƯA ĐƯỢC XÁC NHẬN",IF(NOT(ISNUMBER(C593)),"THIẾU BIẾN ĐỘNG (NHẬP 0 NẾU KHÔNG ĐỔI)",IF(G593+C593&lt;0,"NHU CẦU ÂM",IF(OR(D593="",E593=""),"THIẾU GIẢI TRÌNH/NGUỒN",IF(F593&lt;&gt;"Đã kiểm chứng","CHƯA KIỂM CHỨNG DỰ BÁO","ĐẠT"))))))))</f>
        <v/>
      </c>
      <c r="J593" s="100"/>
    </row>
    <row r="594" spans="1:10" ht="30" customHeight="1">
      <c r="A594" s="100"/>
      <c r="B594" s="103"/>
      <c r="C594" s="104"/>
      <c r="D594" s="100"/>
      <c r="E594" s="100"/>
      <c r="F594" s="100"/>
      <c r="G594" s="105" t="str">
        <f>IF(A594="","",IF(COUNTIFS('[989]8'!$A$3:$A$202,A594,'[989]8'!$L$3:$L$202,"Đã kiểm chứng",'[989]8'!$M$3:$M$202,"ĐẠT")&lt;&gt;1,"",IFERROR(INDEX('[989]8'!$J$3:$J$202,MATCH(A594,'[989]8'!$A$3:$A$202,0)),"")))</f>
        <v/>
      </c>
      <c r="H594" s="105" t="str">
        <f t="shared" si="9"/>
        <v/>
      </c>
      <c r="I594" s="102" t="str">
        <f>IF(A594="","",IF(OR(NOT(ISNUMBER(B594)),B594&lt;2027,B594&gt;2031,B594&lt;&gt;INT(B594)),"NĂM KHÔNG HỢP LỆ",IF(COUNTIFS($A$3:$A$1002,A594,$B$3:$B$1002,B594)&gt;1,"TRÙNG MÃ VTVL – NĂM",IF(G594="","C594 CHƯA ĐƯỢC XÁC NHẬN",IF(NOT(ISNUMBER(C594)),"THIẾU BIẾN ĐỘNG (NHẬP 0 NẾU KHÔNG ĐỔI)",IF(G594+C594&lt;0,"NHU CẦU ÂM",IF(OR(D594="",E594=""),"THIẾU GIẢI TRÌNH/NGUỒN",IF(F594&lt;&gt;"Đã kiểm chứng","CHƯA KIỂM CHỨNG DỰ BÁO","ĐẠT"))))))))</f>
        <v/>
      </c>
      <c r="J594" s="100"/>
    </row>
    <row r="595" spans="1:10" ht="30" customHeight="1">
      <c r="A595" s="100"/>
      <c r="B595" s="103"/>
      <c r="C595" s="104"/>
      <c r="D595" s="100"/>
      <c r="E595" s="100"/>
      <c r="F595" s="100"/>
      <c r="G595" s="105" t="str">
        <f>IF(A595="","",IF(COUNTIFS('[990]8'!$A$3:$A$202,A595,'[990]8'!$L$3:$L$202,"Đã kiểm chứng",'[990]8'!$M$3:$M$202,"ĐẠT")&lt;&gt;1,"",IFERROR(INDEX('[990]8'!$J$3:$J$202,MATCH(A595,'[990]8'!$A$3:$A$202,0)),"")))</f>
        <v/>
      </c>
      <c r="H595" s="105" t="str">
        <f t="shared" si="9"/>
        <v/>
      </c>
      <c r="I595" s="102" t="str">
        <f>IF(A595="","",IF(OR(NOT(ISNUMBER(B595)),B595&lt;2027,B595&gt;2031,B595&lt;&gt;INT(B595)),"NĂM KHÔNG HỢP LỆ",IF(COUNTIFS($A$3:$A$1002,A595,$B$3:$B$1002,B595)&gt;1,"TRÙNG MÃ VTVL – NĂM",IF(G595="","C595 CHƯA ĐƯỢC XÁC NHẬN",IF(NOT(ISNUMBER(C595)),"THIẾU BIẾN ĐỘNG (NHẬP 0 NẾU KHÔNG ĐỔI)",IF(G595+C595&lt;0,"NHU CẦU ÂM",IF(OR(D595="",E595=""),"THIẾU GIẢI TRÌNH/NGUỒN",IF(F595&lt;&gt;"Đã kiểm chứng","CHƯA KIỂM CHỨNG DỰ BÁO","ĐẠT"))))))))</f>
        <v/>
      </c>
      <c r="J595" s="100"/>
    </row>
    <row r="596" spans="1:10" ht="30" customHeight="1">
      <c r="A596" s="100"/>
      <c r="B596" s="103"/>
      <c r="C596" s="104"/>
      <c r="D596" s="100"/>
      <c r="E596" s="100"/>
      <c r="F596" s="100"/>
      <c r="G596" s="105" t="str">
        <f>IF(A596="","",IF(COUNTIFS('[991]8'!$A$3:$A$202,A596,'[991]8'!$L$3:$L$202,"Đã kiểm chứng",'[991]8'!$M$3:$M$202,"ĐẠT")&lt;&gt;1,"",IFERROR(INDEX('[991]8'!$J$3:$J$202,MATCH(A596,'[991]8'!$A$3:$A$202,0)),"")))</f>
        <v/>
      </c>
      <c r="H596" s="105" t="str">
        <f t="shared" si="9"/>
        <v/>
      </c>
      <c r="I596" s="102" t="str">
        <f>IF(A596="","",IF(OR(NOT(ISNUMBER(B596)),B596&lt;2027,B596&gt;2031,B596&lt;&gt;INT(B596)),"NĂM KHÔNG HỢP LỆ",IF(COUNTIFS($A$3:$A$1002,A596,$B$3:$B$1002,B596)&gt;1,"TRÙNG MÃ VTVL – NĂM",IF(G596="","C596 CHƯA ĐƯỢC XÁC NHẬN",IF(NOT(ISNUMBER(C596)),"THIẾU BIẾN ĐỘNG (NHẬP 0 NẾU KHÔNG ĐỔI)",IF(G596+C596&lt;0,"NHU CẦU ÂM",IF(OR(D596="",E596=""),"THIẾU GIẢI TRÌNH/NGUỒN",IF(F596&lt;&gt;"Đã kiểm chứng","CHƯA KIỂM CHỨNG DỰ BÁO","ĐẠT"))))))))</f>
        <v/>
      </c>
      <c r="J596" s="100"/>
    </row>
    <row r="597" spans="1:10" ht="30" customHeight="1">
      <c r="A597" s="100"/>
      <c r="B597" s="103"/>
      <c r="C597" s="104"/>
      <c r="D597" s="100"/>
      <c r="E597" s="100"/>
      <c r="F597" s="100"/>
      <c r="G597" s="105" t="str">
        <f>IF(A597="","",IF(COUNTIFS('[992]8'!$A$3:$A$202,A597,'[992]8'!$L$3:$L$202,"Đã kiểm chứng",'[992]8'!$M$3:$M$202,"ĐẠT")&lt;&gt;1,"",IFERROR(INDEX('[992]8'!$J$3:$J$202,MATCH(A597,'[992]8'!$A$3:$A$202,0)),"")))</f>
        <v/>
      </c>
      <c r="H597" s="105" t="str">
        <f t="shared" si="9"/>
        <v/>
      </c>
      <c r="I597" s="102" t="str">
        <f>IF(A597="","",IF(OR(NOT(ISNUMBER(B597)),B597&lt;2027,B597&gt;2031,B597&lt;&gt;INT(B597)),"NĂM KHÔNG HỢP LỆ",IF(COUNTIFS($A$3:$A$1002,A597,$B$3:$B$1002,B597)&gt;1,"TRÙNG MÃ VTVL – NĂM",IF(G597="","C597 CHƯA ĐƯỢC XÁC NHẬN",IF(NOT(ISNUMBER(C597)),"THIẾU BIẾN ĐỘNG (NHẬP 0 NẾU KHÔNG ĐỔI)",IF(G597+C597&lt;0,"NHU CẦU ÂM",IF(OR(D597="",E597=""),"THIẾU GIẢI TRÌNH/NGUỒN",IF(F597&lt;&gt;"Đã kiểm chứng","CHƯA KIỂM CHỨNG DỰ BÁO","ĐẠT"))))))))</f>
        <v/>
      </c>
      <c r="J597" s="100"/>
    </row>
    <row r="598" spans="1:10" ht="30" customHeight="1">
      <c r="A598" s="100"/>
      <c r="B598" s="103"/>
      <c r="C598" s="104"/>
      <c r="D598" s="100"/>
      <c r="E598" s="100"/>
      <c r="F598" s="100"/>
      <c r="G598" s="105" t="str">
        <f>IF(A598="","",IF(COUNTIFS('[993]8'!$A$3:$A$202,A598,'[993]8'!$L$3:$L$202,"Đã kiểm chứng",'[993]8'!$M$3:$M$202,"ĐẠT")&lt;&gt;1,"",IFERROR(INDEX('[993]8'!$J$3:$J$202,MATCH(A598,'[993]8'!$A$3:$A$202,0)),"")))</f>
        <v/>
      </c>
      <c r="H598" s="105" t="str">
        <f t="shared" si="9"/>
        <v/>
      </c>
      <c r="I598" s="102" t="str">
        <f>IF(A598="","",IF(OR(NOT(ISNUMBER(B598)),B598&lt;2027,B598&gt;2031,B598&lt;&gt;INT(B598)),"NĂM KHÔNG HỢP LỆ",IF(COUNTIFS($A$3:$A$1002,A598,$B$3:$B$1002,B598)&gt;1,"TRÙNG MÃ VTVL – NĂM",IF(G598="","C598 CHƯA ĐƯỢC XÁC NHẬN",IF(NOT(ISNUMBER(C598)),"THIẾU BIẾN ĐỘNG (NHẬP 0 NẾU KHÔNG ĐỔI)",IF(G598+C598&lt;0,"NHU CẦU ÂM",IF(OR(D598="",E598=""),"THIẾU GIẢI TRÌNH/NGUỒN",IF(F598&lt;&gt;"Đã kiểm chứng","CHƯA KIỂM CHỨNG DỰ BÁO","ĐẠT"))))))))</f>
        <v/>
      </c>
      <c r="J598" s="100"/>
    </row>
    <row r="599" spans="1:10" ht="30" customHeight="1">
      <c r="A599" s="100"/>
      <c r="B599" s="103"/>
      <c r="C599" s="104"/>
      <c r="D599" s="100"/>
      <c r="E599" s="100"/>
      <c r="F599" s="100"/>
      <c r="G599" s="105" t="str">
        <f>IF(A599="","",IF(COUNTIFS('[994]8'!$A$3:$A$202,A599,'[994]8'!$L$3:$L$202,"Đã kiểm chứng",'[994]8'!$M$3:$M$202,"ĐẠT")&lt;&gt;1,"",IFERROR(INDEX('[994]8'!$J$3:$J$202,MATCH(A599,'[994]8'!$A$3:$A$202,0)),"")))</f>
        <v/>
      </c>
      <c r="H599" s="105" t="str">
        <f t="shared" si="9"/>
        <v/>
      </c>
      <c r="I599" s="102" t="str">
        <f>IF(A599="","",IF(OR(NOT(ISNUMBER(B599)),B599&lt;2027,B599&gt;2031,B599&lt;&gt;INT(B599)),"NĂM KHÔNG HỢP LỆ",IF(COUNTIFS($A$3:$A$1002,A599,$B$3:$B$1002,B599)&gt;1,"TRÙNG MÃ VTVL – NĂM",IF(G599="","C599 CHƯA ĐƯỢC XÁC NHẬN",IF(NOT(ISNUMBER(C599)),"THIẾU BIẾN ĐỘNG (NHẬP 0 NẾU KHÔNG ĐỔI)",IF(G599+C599&lt;0,"NHU CẦU ÂM",IF(OR(D599="",E599=""),"THIẾU GIẢI TRÌNH/NGUỒN",IF(F599&lt;&gt;"Đã kiểm chứng","CHƯA KIỂM CHỨNG DỰ BÁO","ĐẠT"))))))))</f>
        <v/>
      </c>
      <c r="J599" s="100"/>
    </row>
    <row r="600" spans="1:10" ht="30" customHeight="1">
      <c r="A600" s="100"/>
      <c r="B600" s="103"/>
      <c r="C600" s="104"/>
      <c r="D600" s="100"/>
      <c r="E600" s="100"/>
      <c r="F600" s="100"/>
      <c r="G600" s="105" t="str">
        <f>IF(A600="","",IF(COUNTIFS('[995]8'!$A$3:$A$202,A600,'[995]8'!$L$3:$L$202,"Đã kiểm chứng",'[995]8'!$M$3:$M$202,"ĐẠT")&lt;&gt;1,"",IFERROR(INDEX('[995]8'!$J$3:$J$202,MATCH(A600,'[995]8'!$A$3:$A$202,0)),"")))</f>
        <v/>
      </c>
      <c r="H600" s="105" t="str">
        <f t="shared" si="9"/>
        <v/>
      </c>
      <c r="I600" s="102" t="str">
        <f>IF(A600="","",IF(OR(NOT(ISNUMBER(B600)),B600&lt;2027,B600&gt;2031,B600&lt;&gt;INT(B600)),"NĂM KHÔNG HỢP LỆ",IF(COUNTIFS($A$3:$A$1002,A600,$B$3:$B$1002,B600)&gt;1,"TRÙNG MÃ VTVL – NĂM",IF(G600="","C600 CHƯA ĐƯỢC XÁC NHẬN",IF(NOT(ISNUMBER(C600)),"THIẾU BIẾN ĐỘNG (NHẬP 0 NẾU KHÔNG ĐỔI)",IF(G600+C600&lt;0,"NHU CẦU ÂM",IF(OR(D600="",E600=""),"THIẾU GIẢI TRÌNH/NGUỒN",IF(F600&lt;&gt;"Đã kiểm chứng","CHƯA KIỂM CHỨNG DỰ BÁO","ĐẠT"))))))))</f>
        <v/>
      </c>
      <c r="J600" s="100"/>
    </row>
    <row r="601" spans="1:10" ht="30" customHeight="1">
      <c r="A601" s="100"/>
      <c r="B601" s="103"/>
      <c r="C601" s="104"/>
      <c r="D601" s="100"/>
      <c r="E601" s="100"/>
      <c r="F601" s="100"/>
      <c r="G601" s="105" t="str">
        <f>IF(A601="","",IF(COUNTIFS('[996]8'!$A$3:$A$202,A601,'[996]8'!$L$3:$L$202,"Đã kiểm chứng",'[996]8'!$M$3:$M$202,"ĐẠT")&lt;&gt;1,"",IFERROR(INDEX('[996]8'!$J$3:$J$202,MATCH(A601,'[996]8'!$A$3:$A$202,0)),"")))</f>
        <v/>
      </c>
      <c r="H601" s="105" t="str">
        <f t="shared" si="9"/>
        <v/>
      </c>
      <c r="I601" s="102" t="str">
        <f>IF(A601="","",IF(OR(NOT(ISNUMBER(B601)),B601&lt;2027,B601&gt;2031,B601&lt;&gt;INT(B601)),"NĂM KHÔNG HỢP LỆ",IF(COUNTIFS($A$3:$A$1002,A601,$B$3:$B$1002,B601)&gt;1,"TRÙNG MÃ VTVL – NĂM",IF(G601="","C601 CHƯA ĐƯỢC XÁC NHẬN",IF(NOT(ISNUMBER(C601)),"THIẾU BIẾN ĐỘNG (NHẬP 0 NẾU KHÔNG ĐỔI)",IF(G601+C601&lt;0,"NHU CẦU ÂM",IF(OR(D601="",E601=""),"THIẾU GIẢI TRÌNH/NGUỒN",IF(F601&lt;&gt;"Đã kiểm chứng","CHƯA KIỂM CHỨNG DỰ BÁO","ĐẠT"))))))))</f>
        <v/>
      </c>
      <c r="J601" s="100"/>
    </row>
    <row r="602" spans="1:10" ht="30" customHeight="1">
      <c r="A602" s="100"/>
      <c r="B602" s="103"/>
      <c r="C602" s="104"/>
      <c r="D602" s="100"/>
      <c r="E602" s="100"/>
      <c r="F602" s="100"/>
      <c r="G602" s="105" t="str">
        <f>IF(A602="","",IF(COUNTIFS('[997]8'!$A$3:$A$202,A602,'[997]8'!$L$3:$L$202,"Đã kiểm chứng",'[997]8'!$M$3:$M$202,"ĐẠT")&lt;&gt;1,"",IFERROR(INDEX('[997]8'!$J$3:$J$202,MATCH(A602,'[997]8'!$A$3:$A$202,0)),"")))</f>
        <v/>
      </c>
      <c r="H602" s="105" t="str">
        <f t="shared" si="9"/>
        <v/>
      </c>
      <c r="I602" s="102" t="str">
        <f>IF(A602="","",IF(OR(NOT(ISNUMBER(B602)),B602&lt;2027,B602&gt;2031,B602&lt;&gt;INT(B602)),"NĂM KHÔNG HỢP LỆ",IF(COUNTIFS($A$3:$A$1002,A602,$B$3:$B$1002,B602)&gt;1,"TRÙNG MÃ VTVL – NĂM",IF(G602="","C602 CHƯA ĐƯỢC XÁC NHẬN",IF(NOT(ISNUMBER(C602)),"THIẾU BIẾN ĐỘNG (NHẬP 0 NẾU KHÔNG ĐỔI)",IF(G602+C602&lt;0,"NHU CẦU ÂM",IF(OR(D602="",E602=""),"THIẾU GIẢI TRÌNH/NGUỒN",IF(F602&lt;&gt;"Đã kiểm chứng","CHƯA KIỂM CHỨNG DỰ BÁO","ĐẠT"))))))))</f>
        <v/>
      </c>
      <c r="J602" s="100"/>
    </row>
    <row r="603" spans="1:10" ht="30" customHeight="1">
      <c r="A603" s="100"/>
      <c r="B603" s="103"/>
      <c r="C603" s="104"/>
      <c r="D603" s="100"/>
      <c r="E603" s="100"/>
      <c r="F603" s="100"/>
      <c r="G603" s="105" t="str">
        <f>IF(A603="","",IF(COUNTIFS('[998]8'!$A$3:$A$202,A603,'[998]8'!$L$3:$L$202,"Đã kiểm chứng",'[998]8'!$M$3:$M$202,"ĐẠT")&lt;&gt;1,"",IFERROR(INDEX('[998]8'!$J$3:$J$202,MATCH(A603,'[998]8'!$A$3:$A$202,0)),"")))</f>
        <v/>
      </c>
      <c r="H603" s="105" t="str">
        <f t="shared" si="9"/>
        <v/>
      </c>
      <c r="I603" s="102" t="str">
        <f>IF(A603="","",IF(OR(NOT(ISNUMBER(B603)),B603&lt;2027,B603&gt;2031,B603&lt;&gt;INT(B603)),"NĂM KHÔNG HỢP LỆ",IF(COUNTIFS($A$3:$A$1002,A603,$B$3:$B$1002,B603)&gt;1,"TRÙNG MÃ VTVL – NĂM",IF(G603="","C603 CHƯA ĐƯỢC XÁC NHẬN",IF(NOT(ISNUMBER(C603)),"THIẾU BIẾN ĐỘNG (NHẬP 0 NẾU KHÔNG ĐỔI)",IF(G603+C603&lt;0,"NHU CẦU ÂM",IF(OR(D603="",E603=""),"THIẾU GIẢI TRÌNH/NGUỒN",IF(F603&lt;&gt;"Đã kiểm chứng","CHƯA KIỂM CHỨNG DỰ BÁO","ĐẠT"))))))))</f>
        <v/>
      </c>
      <c r="J603" s="100"/>
    </row>
    <row r="604" spans="1:10" ht="30" customHeight="1">
      <c r="A604" s="100"/>
      <c r="B604" s="103"/>
      <c r="C604" s="104"/>
      <c r="D604" s="100"/>
      <c r="E604" s="100"/>
      <c r="F604" s="100"/>
      <c r="G604" s="105" t="str">
        <f>IF(A604="","",IF(COUNTIFS('[999]8'!$A$3:$A$202,A604,'[999]8'!$L$3:$L$202,"Đã kiểm chứng",'[999]8'!$M$3:$M$202,"ĐẠT")&lt;&gt;1,"",IFERROR(INDEX('[999]8'!$J$3:$J$202,MATCH(A604,'[999]8'!$A$3:$A$202,0)),"")))</f>
        <v/>
      </c>
      <c r="H604" s="105" t="str">
        <f t="shared" si="9"/>
        <v/>
      </c>
      <c r="I604" s="102" t="str">
        <f>IF(A604="","",IF(OR(NOT(ISNUMBER(B604)),B604&lt;2027,B604&gt;2031,B604&lt;&gt;INT(B604)),"NĂM KHÔNG HỢP LỆ",IF(COUNTIFS($A$3:$A$1002,A604,$B$3:$B$1002,B604)&gt;1,"TRÙNG MÃ VTVL – NĂM",IF(G604="","C604 CHƯA ĐƯỢC XÁC NHẬN",IF(NOT(ISNUMBER(C604)),"THIẾU BIẾN ĐỘNG (NHẬP 0 NẾU KHÔNG ĐỔI)",IF(G604+C604&lt;0,"NHU CẦU ÂM",IF(OR(D604="",E604=""),"THIẾU GIẢI TRÌNH/NGUỒN",IF(F604&lt;&gt;"Đã kiểm chứng","CHƯA KIỂM CHỨNG DỰ BÁO","ĐẠT"))))))))</f>
        <v/>
      </c>
      <c r="J604" s="100"/>
    </row>
    <row r="605" spans="1:10" ht="30" customHeight="1">
      <c r="A605" s="100"/>
      <c r="B605" s="103"/>
      <c r="C605" s="104"/>
      <c r="D605" s="100"/>
      <c r="E605" s="100"/>
      <c r="F605" s="100"/>
      <c r="G605" s="105" t="str">
        <f>IF(A605="","",IF(COUNTIFS('[1000]8'!$A$3:$A$202,A605,'[1000]8'!$L$3:$L$202,"Đã kiểm chứng",'[1000]8'!$M$3:$M$202,"ĐẠT")&lt;&gt;1,"",IFERROR(INDEX('[1000]8'!$J$3:$J$202,MATCH(A605,'[1000]8'!$A$3:$A$202,0)),"")))</f>
        <v/>
      </c>
      <c r="H605" s="105" t="str">
        <f t="shared" si="9"/>
        <v/>
      </c>
      <c r="I605" s="102" t="str">
        <f>IF(A605="","",IF(OR(NOT(ISNUMBER(B605)),B605&lt;2027,B605&gt;2031,B605&lt;&gt;INT(B605)),"NĂM KHÔNG HỢP LỆ",IF(COUNTIFS($A$3:$A$1002,A605,$B$3:$B$1002,B605)&gt;1,"TRÙNG MÃ VTVL – NĂM",IF(G605="","C605 CHƯA ĐƯỢC XÁC NHẬN",IF(NOT(ISNUMBER(C605)),"THIẾU BIẾN ĐỘNG (NHẬP 0 NẾU KHÔNG ĐỔI)",IF(G605+C605&lt;0,"NHU CẦU ÂM",IF(OR(D605="",E605=""),"THIẾU GIẢI TRÌNH/NGUỒN",IF(F605&lt;&gt;"Đã kiểm chứng","CHƯA KIỂM CHỨNG DỰ BÁO","ĐẠT"))))))))</f>
        <v/>
      </c>
      <c r="J605" s="100"/>
    </row>
    <row r="606" spans="1:10" ht="30" customHeight="1">
      <c r="A606" s="100"/>
      <c r="B606" s="103"/>
      <c r="C606" s="104"/>
      <c r="D606" s="100"/>
      <c r="E606" s="100"/>
      <c r="F606" s="100"/>
      <c r="G606" s="105" t="str">
        <f>IF(A606="","",IF(COUNTIFS('[1001]8'!$A$3:$A$202,A606,'[1001]8'!$L$3:$L$202,"Đã kiểm chứng",'[1001]8'!$M$3:$M$202,"ĐẠT")&lt;&gt;1,"",IFERROR(INDEX('[1001]8'!$J$3:$J$202,MATCH(A606,'[1001]8'!$A$3:$A$202,0)),"")))</f>
        <v/>
      </c>
      <c r="H606" s="105" t="str">
        <f t="shared" si="9"/>
        <v/>
      </c>
      <c r="I606" s="102" t="str">
        <f>IF(A606="","",IF(OR(NOT(ISNUMBER(B606)),B606&lt;2027,B606&gt;2031,B606&lt;&gt;INT(B606)),"NĂM KHÔNG HỢP LỆ",IF(COUNTIFS($A$3:$A$1002,A606,$B$3:$B$1002,B606)&gt;1,"TRÙNG MÃ VTVL – NĂM",IF(G606="","C606 CHƯA ĐƯỢC XÁC NHẬN",IF(NOT(ISNUMBER(C606)),"THIẾU BIẾN ĐỘNG (NHẬP 0 NẾU KHÔNG ĐỔI)",IF(G606+C606&lt;0,"NHU CẦU ÂM",IF(OR(D606="",E606=""),"THIẾU GIẢI TRÌNH/NGUỒN",IF(F606&lt;&gt;"Đã kiểm chứng","CHƯA KIỂM CHỨNG DỰ BÁO","ĐẠT"))))))))</f>
        <v/>
      </c>
      <c r="J606" s="100"/>
    </row>
    <row r="607" spans="1:10" ht="30" customHeight="1">
      <c r="A607" s="100"/>
      <c r="B607" s="103"/>
      <c r="C607" s="104"/>
      <c r="D607" s="100"/>
      <c r="E607" s="100"/>
      <c r="F607" s="100"/>
      <c r="G607" s="105" t="str">
        <f>IF(A607="","",IF(COUNTIFS('[1002]8'!$A$3:$A$202,A607,'[1002]8'!$L$3:$L$202,"Đã kiểm chứng",'[1002]8'!$M$3:$M$202,"ĐẠT")&lt;&gt;1,"",IFERROR(INDEX('[1002]8'!$J$3:$J$202,MATCH(A607,'[1002]8'!$A$3:$A$202,0)),"")))</f>
        <v/>
      </c>
      <c r="H607" s="105" t="str">
        <f t="shared" si="9"/>
        <v/>
      </c>
      <c r="I607" s="102" t="str">
        <f>IF(A607="","",IF(OR(NOT(ISNUMBER(B607)),B607&lt;2027,B607&gt;2031,B607&lt;&gt;INT(B607)),"NĂM KHÔNG HỢP LỆ",IF(COUNTIFS($A$3:$A$1002,A607,$B$3:$B$1002,B607)&gt;1,"TRÙNG MÃ VTVL – NĂM",IF(G607="","C607 CHƯA ĐƯỢC XÁC NHẬN",IF(NOT(ISNUMBER(C607)),"THIẾU BIẾN ĐỘNG (NHẬP 0 NẾU KHÔNG ĐỔI)",IF(G607+C607&lt;0,"NHU CẦU ÂM",IF(OR(D607="",E607=""),"THIẾU GIẢI TRÌNH/NGUỒN",IF(F607&lt;&gt;"Đã kiểm chứng","CHƯA KIỂM CHỨNG DỰ BÁO","ĐẠT"))))))))</f>
        <v/>
      </c>
      <c r="J607" s="100"/>
    </row>
    <row r="608" spans="1:10" ht="30" customHeight="1">
      <c r="A608" s="100"/>
      <c r="B608" s="103"/>
      <c r="C608" s="104"/>
      <c r="D608" s="100"/>
      <c r="E608" s="100"/>
      <c r="F608" s="100"/>
      <c r="G608" s="105" t="str">
        <f>IF(A608="","",IF(COUNTIFS('[1003]8'!$A$3:$A$202,A608,'[1003]8'!$L$3:$L$202,"Đã kiểm chứng",'[1003]8'!$M$3:$M$202,"ĐẠT")&lt;&gt;1,"",IFERROR(INDEX('[1003]8'!$J$3:$J$202,MATCH(A608,'[1003]8'!$A$3:$A$202,0)),"")))</f>
        <v/>
      </c>
      <c r="H608" s="105" t="str">
        <f t="shared" si="9"/>
        <v/>
      </c>
      <c r="I608" s="102" t="str">
        <f>IF(A608="","",IF(OR(NOT(ISNUMBER(B608)),B608&lt;2027,B608&gt;2031,B608&lt;&gt;INT(B608)),"NĂM KHÔNG HỢP LỆ",IF(COUNTIFS($A$3:$A$1002,A608,$B$3:$B$1002,B608)&gt;1,"TRÙNG MÃ VTVL – NĂM",IF(G608="","C608 CHƯA ĐƯỢC XÁC NHẬN",IF(NOT(ISNUMBER(C608)),"THIẾU BIẾN ĐỘNG (NHẬP 0 NẾU KHÔNG ĐỔI)",IF(G608+C608&lt;0,"NHU CẦU ÂM",IF(OR(D608="",E608=""),"THIẾU GIẢI TRÌNH/NGUỒN",IF(F608&lt;&gt;"Đã kiểm chứng","CHƯA KIỂM CHỨNG DỰ BÁO","ĐẠT"))))))))</f>
        <v/>
      </c>
      <c r="J608" s="100"/>
    </row>
    <row r="609" spans="1:10" ht="30" customHeight="1">
      <c r="A609" s="100"/>
      <c r="B609" s="103"/>
      <c r="C609" s="104"/>
      <c r="D609" s="100"/>
      <c r="E609" s="100"/>
      <c r="F609" s="100"/>
      <c r="G609" s="105" t="str">
        <f>IF(A609="","",IF(COUNTIFS('[1004]8'!$A$3:$A$202,A609,'[1004]8'!$L$3:$L$202,"Đã kiểm chứng",'[1004]8'!$M$3:$M$202,"ĐẠT")&lt;&gt;1,"",IFERROR(INDEX('[1004]8'!$J$3:$J$202,MATCH(A609,'[1004]8'!$A$3:$A$202,0)),"")))</f>
        <v/>
      </c>
      <c r="H609" s="105" t="str">
        <f t="shared" si="9"/>
        <v/>
      </c>
      <c r="I609" s="102" t="str">
        <f>IF(A609="","",IF(OR(NOT(ISNUMBER(B609)),B609&lt;2027,B609&gt;2031,B609&lt;&gt;INT(B609)),"NĂM KHÔNG HỢP LỆ",IF(COUNTIFS($A$3:$A$1002,A609,$B$3:$B$1002,B609)&gt;1,"TRÙNG MÃ VTVL – NĂM",IF(G609="","C609 CHƯA ĐƯỢC XÁC NHẬN",IF(NOT(ISNUMBER(C609)),"THIẾU BIẾN ĐỘNG (NHẬP 0 NẾU KHÔNG ĐỔI)",IF(G609+C609&lt;0,"NHU CẦU ÂM",IF(OR(D609="",E609=""),"THIẾU GIẢI TRÌNH/NGUỒN",IF(F609&lt;&gt;"Đã kiểm chứng","CHƯA KIỂM CHỨNG DỰ BÁO","ĐẠT"))))))))</f>
        <v/>
      </c>
      <c r="J609" s="100"/>
    </row>
    <row r="610" spans="1:10" ht="30" customHeight="1">
      <c r="A610" s="100"/>
      <c r="B610" s="103"/>
      <c r="C610" s="104"/>
      <c r="D610" s="100"/>
      <c r="E610" s="100"/>
      <c r="F610" s="100"/>
      <c r="G610" s="105" t="str">
        <f>IF(A610="","",IF(COUNTIFS('[1005]8'!$A$3:$A$202,A610,'[1005]8'!$L$3:$L$202,"Đã kiểm chứng",'[1005]8'!$M$3:$M$202,"ĐẠT")&lt;&gt;1,"",IFERROR(INDEX('[1005]8'!$J$3:$J$202,MATCH(A610,'[1005]8'!$A$3:$A$202,0)),"")))</f>
        <v/>
      </c>
      <c r="H610" s="105" t="str">
        <f t="shared" si="9"/>
        <v/>
      </c>
      <c r="I610" s="102" t="str">
        <f>IF(A610="","",IF(OR(NOT(ISNUMBER(B610)),B610&lt;2027,B610&gt;2031,B610&lt;&gt;INT(B610)),"NĂM KHÔNG HỢP LỆ",IF(COUNTIFS($A$3:$A$1002,A610,$B$3:$B$1002,B610)&gt;1,"TRÙNG MÃ VTVL – NĂM",IF(G610="","C610 CHƯA ĐƯỢC XÁC NHẬN",IF(NOT(ISNUMBER(C610)),"THIẾU BIẾN ĐỘNG (NHẬP 0 NẾU KHÔNG ĐỔI)",IF(G610+C610&lt;0,"NHU CẦU ÂM",IF(OR(D610="",E610=""),"THIẾU GIẢI TRÌNH/NGUỒN",IF(F610&lt;&gt;"Đã kiểm chứng","CHƯA KIỂM CHỨNG DỰ BÁO","ĐẠT"))))))))</f>
        <v/>
      </c>
      <c r="J610" s="100"/>
    </row>
    <row r="611" spans="1:10" ht="30" customHeight="1">
      <c r="A611" s="100"/>
      <c r="B611" s="103"/>
      <c r="C611" s="104"/>
      <c r="D611" s="100"/>
      <c r="E611" s="100"/>
      <c r="F611" s="100"/>
      <c r="G611" s="105" t="str">
        <f>IF(A611="","",IF(COUNTIFS('[1006]8'!$A$3:$A$202,A611,'[1006]8'!$L$3:$L$202,"Đã kiểm chứng",'[1006]8'!$M$3:$M$202,"ĐẠT")&lt;&gt;1,"",IFERROR(INDEX('[1006]8'!$J$3:$J$202,MATCH(A611,'[1006]8'!$A$3:$A$202,0)),"")))</f>
        <v/>
      </c>
      <c r="H611" s="105" t="str">
        <f t="shared" si="9"/>
        <v/>
      </c>
      <c r="I611" s="102" t="str">
        <f>IF(A611="","",IF(OR(NOT(ISNUMBER(B611)),B611&lt;2027,B611&gt;2031,B611&lt;&gt;INT(B611)),"NĂM KHÔNG HỢP LỆ",IF(COUNTIFS($A$3:$A$1002,A611,$B$3:$B$1002,B611)&gt;1,"TRÙNG MÃ VTVL – NĂM",IF(G611="","C611 CHƯA ĐƯỢC XÁC NHẬN",IF(NOT(ISNUMBER(C611)),"THIẾU BIẾN ĐỘNG (NHẬP 0 NẾU KHÔNG ĐỔI)",IF(G611+C611&lt;0,"NHU CẦU ÂM",IF(OR(D611="",E611=""),"THIẾU GIẢI TRÌNH/NGUỒN",IF(F611&lt;&gt;"Đã kiểm chứng","CHƯA KIỂM CHỨNG DỰ BÁO","ĐẠT"))))))))</f>
        <v/>
      </c>
      <c r="J611" s="100"/>
    </row>
    <row r="612" spans="1:10" ht="30" customHeight="1">
      <c r="A612" s="100"/>
      <c r="B612" s="103"/>
      <c r="C612" s="104"/>
      <c r="D612" s="100"/>
      <c r="E612" s="100"/>
      <c r="F612" s="100"/>
      <c r="G612" s="105" t="str">
        <f>IF(A612="","",IF(COUNTIFS('[1007]8'!$A$3:$A$202,A612,'[1007]8'!$L$3:$L$202,"Đã kiểm chứng",'[1007]8'!$M$3:$M$202,"ĐẠT")&lt;&gt;1,"",IFERROR(INDEX('[1007]8'!$J$3:$J$202,MATCH(A612,'[1007]8'!$A$3:$A$202,0)),"")))</f>
        <v/>
      </c>
      <c r="H612" s="105" t="str">
        <f t="shared" si="9"/>
        <v/>
      </c>
      <c r="I612" s="102" t="str">
        <f>IF(A612="","",IF(OR(NOT(ISNUMBER(B612)),B612&lt;2027,B612&gt;2031,B612&lt;&gt;INT(B612)),"NĂM KHÔNG HỢP LỆ",IF(COUNTIFS($A$3:$A$1002,A612,$B$3:$B$1002,B612)&gt;1,"TRÙNG MÃ VTVL – NĂM",IF(G612="","C612 CHƯA ĐƯỢC XÁC NHẬN",IF(NOT(ISNUMBER(C612)),"THIẾU BIẾN ĐỘNG (NHẬP 0 NẾU KHÔNG ĐỔI)",IF(G612+C612&lt;0,"NHU CẦU ÂM",IF(OR(D612="",E612=""),"THIẾU GIẢI TRÌNH/NGUỒN",IF(F612&lt;&gt;"Đã kiểm chứng","CHƯA KIỂM CHỨNG DỰ BÁO","ĐẠT"))))))))</f>
        <v/>
      </c>
      <c r="J612" s="100"/>
    </row>
    <row r="613" spans="1:10" ht="30" customHeight="1">
      <c r="A613" s="100"/>
      <c r="B613" s="103"/>
      <c r="C613" s="104"/>
      <c r="D613" s="100"/>
      <c r="E613" s="100"/>
      <c r="F613" s="100"/>
      <c r="G613" s="105" t="str">
        <f>IF(A613="","",IF(COUNTIFS('[1008]8'!$A$3:$A$202,A613,'[1008]8'!$L$3:$L$202,"Đã kiểm chứng",'[1008]8'!$M$3:$M$202,"ĐẠT")&lt;&gt;1,"",IFERROR(INDEX('[1008]8'!$J$3:$J$202,MATCH(A613,'[1008]8'!$A$3:$A$202,0)),"")))</f>
        <v/>
      </c>
      <c r="H613" s="105" t="str">
        <f t="shared" si="9"/>
        <v/>
      </c>
      <c r="I613" s="102" t="str">
        <f>IF(A613="","",IF(OR(NOT(ISNUMBER(B613)),B613&lt;2027,B613&gt;2031,B613&lt;&gt;INT(B613)),"NĂM KHÔNG HỢP LỆ",IF(COUNTIFS($A$3:$A$1002,A613,$B$3:$B$1002,B613)&gt;1,"TRÙNG MÃ VTVL – NĂM",IF(G613="","C613 CHƯA ĐƯỢC XÁC NHẬN",IF(NOT(ISNUMBER(C613)),"THIẾU BIẾN ĐỘNG (NHẬP 0 NẾU KHÔNG ĐỔI)",IF(G613+C613&lt;0,"NHU CẦU ÂM",IF(OR(D613="",E613=""),"THIẾU GIẢI TRÌNH/NGUỒN",IF(F613&lt;&gt;"Đã kiểm chứng","CHƯA KIỂM CHỨNG DỰ BÁO","ĐẠT"))))))))</f>
        <v/>
      </c>
      <c r="J613" s="100"/>
    </row>
    <row r="614" spans="1:10" ht="30" customHeight="1">
      <c r="A614" s="100"/>
      <c r="B614" s="103"/>
      <c r="C614" s="104"/>
      <c r="D614" s="100"/>
      <c r="E614" s="100"/>
      <c r="F614" s="100"/>
      <c r="G614" s="105" t="str">
        <f>IF(A614="","",IF(COUNTIFS('[1009]8'!$A$3:$A$202,A614,'[1009]8'!$L$3:$L$202,"Đã kiểm chứng",'[1009]8'!$M$3:$M$202,"ĐẠT")&lt;&gt;1,"",IFERROR(INDEX('[1009]8'!$J$3:$J$202,MATCH(A614,'[1009]8'!$A$3:$A$202,0)),"")))</f>
        <v/>
      </c>
      <c r="H614" s="105" t="str">
        <f t="shared" si="9"/>
        <v/>
      </c>
      <c r="I614" s="102" t="str">
        <f>IF(A614="","",IF(OR(NOT(ISNUMBER(B614)),B614&lt;2027,B614&gt;2031,B614&lt;&gt;INT(B614)),"NĂM KHÔNG HỢP LỆ",IF(COUNTIFS($A$3:$A$1002,A614,$B$3:$B$1002,B614)&gt;1,"TRÙNG MÃ VTVL – NĂM",IF(G614="","C614 CHƯA ĐƯỢC XÁC NHẬN",IF(NOT(ISNUMBER(C614)),"THIẾU BIẾN ĐỘNG (NHẬP 0 NẾU KHÔNG ĐỔI)",IF(G614+C614&lt;0,"NHU CẦU ÂM",IF(OR(D614="",E614=""),"THIẾU GIẢI TRÌNH/NGUỒN",IF(F614&lt;&gt;"Đã kiểm chứng","CHƯA KIỂM CHỨNG DỰ BÁO","ĐẠT"))))))))</f>
        <v/>
      </c>
      <c r="J614" s="100"/>
    </row>
    <row r="615" spans="1:10" ht="30" customHeight="1">
      <c r="A615" s="100"/>
      <c r="B615" s="103"/>
      <c r="C615" s="104"/>
      <c r="D615" s="100"/>
      <c r="E615" s="100"/>
      <c r="F615" s="100"/>
      <c r="G615" s="105" t="str">
        <f>IF(A615="","",IF(COUNTIFS('[1010]8'!$A$3:$A$202,A615,'[1010]8'!$L$3:$L$202,"Đã kiểm chứng",'[1010]8'!$M$3:$M$202,"ĐẠT")&lt;&gt;1,"",IFERROR(INDEX('[1010]8'!$J$3:$J$202,MATCH(A615,'[1010]8'!$A$3:$A$202,0)),"")))</f>
        <v/>
      </c>
      <c r="H615" s="105" t="str">
        <f t="shared" si="9"/>
        <v/>
      </c>
      <c r="I615" s="102" t="str">
        <f>IF(A615="","",IF(OR(NOT(ISNUMBER(B615)),B615&lt;2027,B615&gt;2031,B615&lt;&gt;INT(B615)),"NĂM KHÔNG HỢP LỆ",IF(COUNTIFS($A$3:$A$1002,A615,$B$3:$B$1002,B615)&gt;1,"TRÙNG MÃ VTVL – NĂM",IF(G615="","C615 CHƯA ĐƯỢC XÁC NHẬN",IF(NOT(ISNUMBER(C615)),"THIẾU BIẾN ĐỘNG (NHẬP 0 NẾU KHÔNG ĐỔI)",IF(G615+C615&lt;0,"NHU CẦU ÂM",IF(OR(D615="",E615=""),"THIẾU GIẢI TRÌNH/NGUỒN",IF(F615&lt;&gt;"Đã kiểm chứng","CHƯA KIỂM CHỨNG DỰ BÁO","ĐẠT"))))))))</f>
        <v/>
      </c>
      <c r="J615" s="100"/>
    </row>
    <row r="616" spans="1:10" ht="30" customHeight="1">
      <c r="A616" s="100"/>
      <c r="B616" s="103"/>
      <c r="C616" s="104"/>
      <c r="D616" s="100"/>
      <c r="E616" s="100"/>
      <c r="F616" s="100"/>
      <c r="G616" s="105" t="str">
        <f>IF(A616="","",IF(COUNTIFS('[1011]8'!$A$3:$A$202,A616,'[1011]8'!$L$3:$L$202,"Đã kiểm chứng",'[1011]8'!$M$3:$M$202,"ĐẠT")&lt;&gt;1,"",IFERROR(INDEX('[1011]8'!$J$3:$J$202,MATCH(A616,'[1011]8'!$A$3:$A$202,0)),"")))</f>
        <v/>
      </c>
      <c r="H616" s="105" t="str">
        <f t="shared" si="9"/>
        <v/>
      </c>
      <c r="I616" s="102" t="str">
        <f>IF(A616="","",IF(OR(NOT(ISNUMBER(B616)),B616&lt;2027,B616&gt;2031,B616&lt;&gt;INT(B616)),"NĂM KHÔNG HỢP LỆ",IF(COUNTIFS($A$3:$A$1002,A616,$B$3:$B$1002,B616)&gt;1,"TRÙNG MÃ VTVL – NĂM",IF(G616="","C616 CHƯA ĐƯỢC XÁC NHẬN",IF(NOT(ISNUMBER(C616)),"THIẾU BIẾN ĐỘNG (NHẬP 0 NẾU KHÔNG ĐỔI)",IF(G616+C616&lt;0,"NHU CẦU ÂM",IF(OR(D616="",E616=""),"THIẾU GIẢI TRÌNH/NGUỒN",IF(F616&lt;&gt;"Đã kiểm chứng","CHƯA KIỂM CHỨNG DỰ BÁO","ĐẠT"))))))))</f>
        <v/>
      </c>
      <c r="J616" s="100"/>
    </row>
    <row r="617" spans="1:10" ht="30" customHeight="1">
      <c r="A617" s="100"/>
      <c r="B617" s="103"/>
      <c r="C617" s="104"/>
      <c r="D617" s="100"/>
      <c r="E617" s="100"/>
      <c r="F617" s="100"/>
      <c r="G617" s="105" t="str">
        <f>IF(A617="","",IF(COUNTIFS('[1012]8'!$A$3:$A$202,A617,'[1012]8'!$L$3:$L$202,"Đã kiểm chứng",'[1012]8'!$M$3:$M$202,"ĐẠT")&lt;&gt;1,"",IFERROR(INDEX('[1012]8'!$J$3:$J$202,MATCH(A617,'[1012]8'!$A$3:$A$202,0)),"")))</f>
        <v/>
      </c>
      <c r="H617" s="105" t="str">
        <f t="shared" si="9"/>
        <v/>
      </c>
      <c r="I617" s="102" t="str">
        <f>IF(A617="","",IF(OR(NOT(ISNUMBER(B617)),B617&lt;2027,B617&gt;2031,B617&lt;&gt;INT(B617)),"NĂM KHÔNG HỢP LỆ",IF(COUNTIFS($A$3:$A$1002,A617,$B$3:$B$1002,B617)&gt;1,"TRÙNG MÃ VTVL – NĂM",IF(G617="","C617 CHƯA ĐƯỢC XÁC NHẬN",IF(NOT(ISNUMBER(C617)),"THIẾU BIẾN ĐỘNG (NHẬP 0 NẾU KHÔNG ĐỔI)",IF(G617+C617&lt;0,"NHU CẦU ÂM",IF(OR(D617="",E617=""),"THIẾU GIẢI TRÌNH/NGUỒN",IF(F617&lt;&gt;"Đã kiểm chứng","CHƯA KIỂM CHỨNG DỰ BÁO","ĐẠT"))))))))</f>
        <v/>
      </c>
      <c r="J617" s="100"/>
    </row>
    <row r="618" spans="1:10" ht="30" customHeight="1">
      <c r="A618" s="100"/>
      <c r="B618" s="103"/>
      <c r="C618" s="104"/>
      <c r="D618" s="100"/>
      <c r="E618" s="100"/>
      <c r="F618" s="100"/>
      <c r="G618" s="105" t="str">
        <f>IF(A618="","",IF(COUNTIFS('[1013]8'!$A$3:$A$202,A618,'[1013]8'!$L$3:$L$202,"Đã kiểm chứng",'[1013]8'!$M$3:$M$202,"ĐẠT")&lt;&gt;1,"",IFERROR(INDEX('[1013]8'!$J$3:$J$202,MATCH(A618,'[1013]8'!$A$3:$A$202,0)),"")))</f>
        <v/>
      </c>
      <c r="H618" s="105" t="str">
        <f t="shared" si="9"/>
        <v/>
      </c>
      <c r="I618" s="102" t="str">
        <f>IF(A618="","",IF(OR(NOT(ISNUMBER(B618)),B618&lt;2027,B618&gt;2031,B618&lt;&gt;INT(B618)),"NĂM KHÔNG HỢP LỆ",IF(COUNTIFS($A$3:$A$1002,A618,$B$3:$B$1002,B618)&gt;1,"TRÙNG MÃ VTVL – NĂM",IF(G618="","C618 CHƯA ĐƯỢC XÁC NHẬN",IF(NOT(ISNUMBER(C618)),"THIẾU BIẾN ĐỘNG (NHẬP 0 NẾU KHÔNG ĐỔI)",IF(G618+C618&lt;0,"NHU CẦU ÂM",IF(OR(D618="",E618=""),"THIẾU GIẢI TRÌNH/NGUỒN",IF(F618&lt;&gt;"Đã kiểm chứng","CHƯA KIỂM CHỨNG DỰ BÁO","ĐẠT"))))))))</f>
        <v/>
      </c>
      <c r="J618" s="100"/>
    </row>
    <row r="619" spans="1:10" ht="30" customHeight="1">
      <c r="A619" s="100"/>
      <c r="B619" s="103"/>
      <c r="C619" s="104"/>
      <c r="D619" s="100"/>
      <c r="E619" s="100"/>
      <c r="F619" s="100"/>
      <c r="G619" s="105" t="str">
        <f>IF(A619="","",IF(COUNTIFS('[1014]8'!$A$3:$A$202,A619,'[1014]8'!$L$3:$L$202,"Đã kiểm chứng",'[1014]8'!$M$3:$M$202,"ĐẠT")&lt;&gt;1,"",IFERROR(INDEX('[1014]8'!$J$3:$J$202,MATCH(A619,'[1014]8'!$A$3:$A$202,0)),"")))</f>
        <v/>
      </c>
      <c r="H619" s="105" t="str">
        <f t="shared" si="9"/>
        <v/>
      </c>
      <c r="I619" s="102" t="str">
        <f>IF(A619="","",IF(OR(NOT(ISNUMBER(B619)),B619&lt;2027,B619&gt;2031,B619&lt;&gt;INT(B619)),"NĂM KHÔNG HỢP LỆ",IF(COUNTIFS($A$3:$A$1002,A619,$B$3:$B$1002,B619)&gt;1,"TRÙNG MÃ VTVL – NĂM",IF(G619="","C619 CHƯA ĐƯỢC XÁC NHẬN",IF(NOT(ISNUMBER(C619)),"THIẾU BIẾN ĐỘNG (NHẬP 0 NẾU KHÔNG ĐỔI)",IF(G619+C619&lt;0,"NHU CẦU ÂM",IF(OR(D619="",E619=""),"THIẾU GIẢI TRÌNH/NGUỒN",IF(F619&lt;&gt;"Đã kiểm chứng","CHƯA KIỂM CHỨNG DỰ BÁO","ĐẠT"))))))))</f>
        <v/>
      </c>
      <c r="J619" s="100"/>
    </row>
    <row r="620" spans="1:10" ht="30" customHeight="1">
      <c r="A620" s="100"/>
      <c r="B620" s="103"/>
      <c r="C620" s="104"/>
      <c r="D620" s="100"/>
      <c r="E620" s="100"/>
      <c r="F620" s="100"/>
      <c r="G620" s="105" t="str">
        <f>IF(A620="","",IF(COUNTIFS('[1015]8'!$A$3:$A$202,A620,'[1015]8'!$L$3:$L$202,"Đã kiểm chứng",'[1015]8'!$M$3:$M$202,"ĐẠT")&lt;&gt;1,"",IFERROR(INDEX('[1015]8'!$J$3:$J$202,MATCH(A620,'[1015]8'!$A$3:$A$202,0)),"")))</f>
        <v/>
      </c>
      <c r="H620" s="105" t="str">
        <f t="shared" si="9"/>
        <v/>
      </c>
      <c r="I620" s="102" t="str">
        <f>IF(A620="","",IF(OR(NOT(ISNUMBER(B620)),B620&lt;2027,B620&gt;2031,B620&lt;&gt;INT(B620)),"NĂM KHÔNG HỢP LỆ",IF(COUNTIFS($A$3:$A$1002,A620,$B$3:$B$1002,B620)&gt;1,"TRÙNG MÃ VTVL – NĂM",IF(G620="","C620 CHƯA ĐƯỢC XÁC NHẬN",IF(NOT(ISNUMBER(C620)),"THIẾU BIẾN ĐỘNG (NHẬP 0 NẾU KHÔNG ĐỔI)",IF(G620+C620&lt;0,"NHU CẦU ÂM",IF(OR(D620="",E620=""),"THIẾU GIẢI TRÌNH/NGUỒN",IF(F620&lt;&gt;"Đã kiểm chứng","CHƯA KIỂM CHỨNG DỰ BÁO","ĐẠT"))))))))</f>
        <v/>
      </c>
      <c r="J620" s="100"/>
    </row>
    <row r="621" spans="1:10" ht="30" customHeight="1">
      <c r="A621" s="100"/>
      <c r="B621" s="103"/>
      <c r="C621" s="104"/>
      <c r="D621" s="100"/>
      <c r="E621" s="100"/>
      <c r="F621" s="100"/>
      <c r="G621" s="105" t="str">
        <f>IF(A621="","",IF(COUNTIFS('[1016]8'!$A$3:$A$202,A621,'[1016]8'!$L$3:$L$202,"Đã kiểm chứng",'[1016]8'!$M$3:$M$202,"ĐẠT")&lt;&gt;1,"",IFERROR(INDEX('[1016]8'!$J$3:$J$202,MATCH(A621,'[1016]8'!$A$3:$A$202,0)),"")))</f>
        <v/>
      </c>
      <c r="H621" s="105" t="str">
        <f t="shared" si="9"/>
        <v/>
      </c>
      <c r="I621" s="102" t="str">
        <f>IF(A621="","",IF(OR(NOT(ISNUMBER(B621)),B621&lt;2027,B621&gt;2031,B621&lt;&gt;INT(B621)),"NĂM KHÔNG HỢP LỆ",IF(COUNTIFS($A$3:$A$1002,A621,$B$3:$B$1002,B621)&gt;1,"TRÙNG MÃ VTVL – NĂM",IF(G621="","C621 CHƯA ĐƯỢC XÁC NHẬN",IF(NOT(ISNUMBER(C621)),"THIẾU BIẾN ĐỘNG (NHẬP 0 NẾU KHÔNG ĐỔI)",IF(G621+C621&lt;0,"NHU CẦU ÂM",IF(OR(D621="",E621=""),"THIẾU GIẢI TRÌNH/NGUỒN",IF(F621&lt;&gt;"Đã kiểm chứng","CHƯA KIỂM CHỨNG DỰ BÁO","ĐẠT"))))))))</f>
        <v/>
      </c>
      <c r="J621" s="100"/>
    </row>
    <row r="622" spans="1:10" ht="30" customHeight="1">
      <c r="A622" s="100"/>
      <c r="B622" s="103"/>
      <c r="C622" s="104"/>
      <c r="D622" s="100"/>
      <c r="E622" s="100"/>
      <c r="F622" s="100"/>
      <c r="G622" s="105" t="str">
        <f>IF(A622="","",IF(COUNTIFS('[1017]8'!$A$3:$A$202,A622,'[1017]8'!$L$3:$L$202,"Đã kiểm chứng",'[1017]8'!$M$3:$M$202,"ĐẠT")&lt;&gt;1,"",IFERROR(INDEX('[1017]8'!$J$3:$J$202,MATCH(A622,'[1017]8'!$A$3:$A$202,0)),"")))</f>
        <v/>
      </c>
      <c r="H622" s="105" t="str">
        <f t="shared" si="9"/>
        <v/>
      </c>
      <c r="I622" s="102" t="str">
        <f>IF(A622="","",IF(OR(NOT(ISNUMBER(B622)),B622&lt;2027,B622&gt;2031,B622&lt;&gt;INT(B622)),"NĂM KHÔNG HỢP LỆ",IF(COUNTIFS($A$3:$A$1002,A622,$B$3:$B$1002,B622)&gt;1,"TRÙNG MÃ VTVL – NĂM",IF(G622="","C622 CHƯA ĐƯỢC XÁC NHẬN",IF(NOT(ISNUMBER(C622)),"THIẾU BIẾN ĐỘNG (NHẬP 0 NẾU KHÔNG ĐỔI)",IF(G622+C622&lt;0,"NHU CẦU ÂM",IF(OR(D622="",E622=""),"THIẾU GIẢI TRÌNH/NGUỒN",IF(F622&lt;&gt;"Đã kiểm chứng","CHƯA KIỂM CHỨNG DỰ BÁO","ĐẠT"))))))))</f>
        <v/>
      </c>
      <c r="J622" s="100"/>
    </row>
    <row r="623" spans="1:10" ht="30" customHeight="1">
      <c r="A623" s="100"/>
      <c r="B623" s="103"/>
      <c r="C623" s="104"/>
      <c r="D623" s="100"/>
      <c r="E623" s="100"/>
      <c r="F623" s="100"/>
      <c r="G623" s="105" t="str">
        <f>IF(A623="","",IF(COUNTIFS('[1018]8'!$A$3:$A$202,A623,'[1018]8'!$L$3:$L$202,"Đã kiểm chứng",'[1018]8'!$M$3:$M$202,"ĐẠT")&lt;&gt;1,"",IFERROR(INDEX('[1018]8'!$J$3:$J$202,MATCH(A623,'[1018]8'!$A$3:$A$202,0)),"")))</f>
        <v/>
      </c>
      <c r="H623" s="105" t="str">
        <f t="shared" si="9"/>
        <v/>
      </c>
      <c r="I623" s="102" t="str">
        <f>IF(A623="","",IF(OR(NOT(ISNUMBER(B623)),B623&lt;2027,B623&gt;2031,B623&lt;&gt;INT(B623)),"NĂM KHÔNG HỢP LỆ",IF(COUNTIFS($A$3:$A$1002,A623,$B$3:$B$1002,B623)&gt;1,"TRÙNG MÃ VTVL – NĂM",IF(G623="","C623 CHƯA ĐƯỢC XÁC NHẬN",IF(NOT(ISNUMBER(C623)),"THIẾU BIẾN ĐỘNG (NHẬP 0 NẾU KHÔNG ĐỔI)",IF(G623+C623&lt;0,"NHU CẦU ÂM",IF(OR(D623="",E623=""),"THIẾU GIẢI TRÌNH/NGUỒN",IF(F623&lt;&gt;"Đã kiểm chứng","CHƯA KIỂM CHỨNG DỰ BÁO","ĐẠT"))))))))</f>
        <v/>
      </c>
      <c r="J623" s="100"/>
    </row>
    <row r="624" spans="1:10" ht="30" customHeight="1">
      <c r="A624" s="100"/>
      <c r="B624" s="103"/>
      <c r="C624" s="104"/>
      <c r="D624" s="100"/>
      <c r="E624" s="100"/>
      <c r="F624" s="100"/>
      <c r="G624" s="105" t="str">
        <f>IF(A624="","",IF(COUNTIFS('[1019]8'!$A$3:$A$202,A624,'[1019]8'!$L$3:$L$202,"Đã kiểm chứng",'[1019]8'!$M$3:$M$202,"ĐẠT")&lt;&gt;1,"",IFERROR(INDEX('[1019]8'!$J$3:$J$202,MATCH(A624,'[1019]8'!$A$3:$A$202,0)),"")))</f>
        <v/>
      </c>
      <c r="H624" s="105" t="str">
        <f t="shared" si="9"/>
        <v/>
      </c>
      <c r="I624" s="102" t="str">
        <f>IF(A624="","",IF(OR(NOT(ISNUMBER(B624)),B624&lt;2027,B624&gt;2031,B624&lt;&gt;INT(B624)),"NĂM KHÔNG HỢP LỆ",IF(COUNTIFS($A$3:$A$1002,A624,$B$3:$B$1002,B624)&gt;1,"TRÙNG MÃ VTVL – NĂM",IF(G624="","C624 CHƯA ĐƯỢC XÁC NHẬN",IF(NOT(ISNUMBER(C624)),"THIẾU BIẾN ĐỘNG (NHẬP 0 NẾU KHÔNG ĐỔI)",IF(G624+C624&lt;0,"NHU CẦU ÂM",IF(OR(D624="",E624=""),"THIẾU GIẢI TRÌNH/NGUỒN",IF(F624&lt;&gt;"Đã kiểm chứng","CHƯA KIỂM CHỨNG DỰ BÁO","ĐẠT"))))))))</f>
        <v/>
      </c>
      <c r="J624" s="100"/>
    </row>
    <row r="625" spans="1:10" ht="30" customHeight="1">
      <c r="A625" s="100"/>
      <c r="B625" s="103"/>
      <c r="C625" s="104"/>
      <c r="D625" s="100"/>
      <c r="E625" s="100"/>
      <c r="F625" s="100"/>
      <c r="G625" s="105" t="str">
        <f>IF(A625="","",IF(COUNTIFS('[1020]8'!$A$3:$A$202,A625,'[1020]8'!$L$3:$L$202,"Đã kiểm chứng",'[1020]8'!$M$3:$M$202,"ĐẠT")&lt;&gt;1,"",IFERROR(INDEX('[1020]8'!$J$3:$J$202,MATCH(A625,'[1020]8'!$A$3:$A$202,0)),"")))</f>
        <v/>
      </c>
      <c r="H625" s="105" t="str">
        <f t="shared" si="9"/>
        <v/>
      </c>
      <c r="I625" s="102" t="str">
        <f>IF(A625="","",IF(OR(NOT(ISNUMBER(B625)),B625&lt;2027,B625&gt;2031,B625&lt;&gt;INT(B625)),"NĂM KHÔNG HỢP LỆ",IF(COUNTIFS($A$3:$A$1002,A625,$B$3:$B$1002,B625)&gt;1,"TRÙNG MÃ VTVL – NĂM",IF(G625="","C625 CHƯA ĐƯỢC XÁC NHẬN",IF(NOT(ISNUMBER(C625)),"THIẾU BIẾN ĐỘNG (NHẬP 0 NẾU KHÔNG ĐỔI)",IF(G625+C625&lt;0,"NHU CẦU ÂM",IF(OR(D625="",E625=""),"THIẾU GIẢI TRÌNH/NGUỒN",IF(F625&lt;&gt;"Đã kiểm chứng","CHƯA KIỂM CHỨNG DỰ BÁO","ĐẠT"))))))))</f>
        <v/>
      </c>
      <c r="J625" s="100"/>
    </row>
    <row r="626" spans="1:10" ht="30" customHeight="1">
      <c r="A626" s="100"/>
      <c r="B626" s="103"/>
      <c r="C626" s="104"/>
      <c r="D626" s="100"/>
      <c r="E626" s="100"/>
      <c r="F626" s="100"/>
      <c r="G626" s="105" t="str">
        <f>IF(A626="","",IF(COUNTIFS('[1021]8'!$A$3:$A$202,A626,'[1021]8'!$L$3:$L$202,"Đã kiểm chứng",'[1021]8'!$M$3:$M$202,"ĐẠT")&lt;&gt;1,"",IFERROR(INDEX('[1021]8'!$J$3:$J$202,MATCH(A626,'[1021]8'!$A$3:$A$202,0)),"")))</f>
        <v/>
      </c>
      <c r="H626" s="105" t="str">
        <f t="shared" si="9"/>
        <v/>
      </c>
      <c r="I626" s="102" t="str">
        <f>IF(A626="","",IF(OR(NOT(ISNUMBER(B626)),B626&lt;2027,B626&gt;2031,B626&lt;&gt;INT(B626)),"NĂM KHÔNG HỢP LỆ",IF(COUNTIFS($A$3:$A$1002,A626,$B$3:$B$1002,B626)&gt;1,"TRÙNG MÃ VTVL – NĂM",IF(G626="","C626 CHƯA ĐƯỢC XÁC NHẬN",IF(NOT(ISNUMBER(C626)),"THIẾU BIẾN ĐỘNG (NHẬP 0 NẾU KHÔNG ĐỔI)",IF(G626+C626&lt;0,"NHU CẦU ÂM",IF(OR(D626="",E626=""),"THIẾU GIẢI TRÌNH/NGUỒN",IF(F626&lt;&gt;"Đã kiểm chứng","CHƯA KIỂM CHỨNG DỰ BÁO","ĐẠT"))))))))</f>
        <v/>
      </c>
      <c r="J626" s="100"/>
    </row>
    <row r="627" spans="1:10" ht="30" customHeight="1">
      <c r="A627" s="100"/>
      <c r="B627" s="103"/>
      <c r="C627" s="104"/>
      <c r="D627" s="100"/>
      <c r="E627" s="100"/>
      <c r="F627" s="100"/>
      <c r="G627" s="105" t="str">
        <f>IF(A627="","",IF(COUNTIFS('[1022]8'!$A$3:$A$202,A627,'[1022]8'!$L$3:$L$202,"Đã kiểm chứng",'[1022]8'!$M$3:$M$202,"ĐẠT")&lt;&gt;1,"",IFERROR(INDEX('[1022]8'!$J$3:$J$202,MATCH(A627,'[1022]8'!$A$3:$A$202,0)),"")))</f>
        <v/>
      </c>
      <c r="H627" s="105" t="str">
        <f t="shared" si="9"/>
        <v/>
      </c>
      <c r="I627" s="102" t="str">
        <f>IF(A627="","",IF(OR(NOT(ISNUMBER(B627)),B627&lt;2027,B627&gt;2031,B627&lt;&gt;INT(B627)),"NĂM KHÔNG HỢP LỆ",IF(COUNTIFS($A$3:$A$1002,A627,$B$3:$B$1002,B627)&gt;1,"TRÙNG MÃ VTVL – NĂM",IF(G627="","C627 CHƯA ĐƯỢC XÁC NHẬN",IF(NOT(ISNUMBER(C627)),"THIẾU BIẾN ĐỘNG (NHẬP 0 NẾU KHÔNG ĐỔI)",IF(G627+C627&lt;0,"NHU CẦU ÂM",IF(OR(D627="",E627=""),"THIẾU GIẢI TRÌNH/NGUỒN",IF(F627&lt;&gt;"Đã kiểm chứng","CHƯA KIỂM CHỨNG DỰ BÁO","ĐẠT"))))))))</f>
        <v/>
      </c>
      <c r="J627" s="100"/>
    </row>
    <row r="628" spans="1:10" ht="30" customHeight="1">
      <c r="A628" s="100"/>
      <c r="B628" s="103"/>
      <c r="C628" s="104"/>
      <c r="D628" s="100"/>
      <c r="E628" s="100"/>
      <c r="F628" s="100"/>
      <c r="G628" s="105" t="str">
        <f>IF(A628="","",IF(COUNTIFS('[1023]8'!$A$3:$A$202,A628,'[1023]8'!$L$3:$L$202,"Đã kiểm chứng",'[1023]8'!$M$3:$M$202,"ĐẠT")&lt;&gt;1,"",IFERROR(INDEX('[1023]8'!$J$3:$J$202,MATCH(A628,'[1023]8'!$A$3:$A$202,0)),"")))</f>
        <v/>
      </c>
      <c r="H628" s="105" t="str">
        <f t="shared" si="9"/>
        <v/>
      </c>
      <c r="I628" s="102" t="str">
        <f>IF(A628="","",IF(OR(NOT(ISNUMBER(B628)),B628&lt;2027,B628&gt;2031,B628&lt;&gt;INT(B628)),"NĂM KHÔNG HỢP LỆ",IF(COUNTIFS($A$3:$A$1002,A628,$B$3:$B$1002,B628)&gt;1,"TRÙNG MÃ VTVL – NĂM",IF(G628="","C628 CHƯA ĐƯỢC XÁC NHẬN",IF(NOT(ISNUMBER(C628)),"THIẾU BIẾN ĐỘNG (NHẬP 0 NẾU KHÔNG ĐỔI)",IF(G628+C628&lt;0,"NHU CẦU ÂM",IF(OR(D628="",E628=""),"THIẾU GIẢI TRÌNH/NGUỒN",IF(F628&lt;&gt;"Đã kiểm chứng","CHƯA KIỂM CHỨNG DỰ BÁO","ĐẠT"))))))))</f>
        <v/>
      </c>
      <c r="J628" s="100"/>
    </row>
    <row r="629" spans="1:10" ht="30" customHeight="1">
      <c r="A629" s="100"/>
      <c r="B629" s="103"/>
      <c r="C629" s="104"/>
      <c r="D629" s="100"/>
      <c r="E629" s="100"/>
      <c r="F629" s="100"/>
      <c r="G629" s="105" t="str">
        <f>IF(A629="","",IF(COUNTIFS('[1024]8'!$A$3:$A$202,A629,'[1024]8'!$L$3:$L$202,"Đã kiểm chứng",'[1024]8'!$M$3:$M$202,"ĐẠT")&lt;&gt;1,"",IFERROR(INDEX('[1024]8'!$J$3:$J$202,MATCH(A629,'[1024]8'!$A$3:$A$202,0)),"")))</f>
        <v/>
      </c>
      <c r="H629" s="105" t="str">
        <f t="shared" si="9"/>
        <v/>
      </c>
      <c r="I629" s="102" t="str">
        <f>IF(A629="","",IF(OR(NOT(ISNUMBER(B629)),B629&lt;2027,B629&gt;2031,B629&lt;&gt;INT(B629)),"NĂM KHÔNG HỢP LỆ",IF(COUNTIFS($A$3:$A$1002,A629,$B$3:$B$1002,B629)&gt;1,"TRÙNG MÃ VTVL – NĂM",IF(G629="","C629 CHƯA ĐƯỢC XÁC NHẬN",IF(NOT(ISNUMBER(C629)),"THIẾU BIẾN ĐỘNG (NHẬP 0 NẾU KHÔNG ĐỔI)",IF(G629+C629&lt;0,"NHU CẦU ÂM",IF(OR(D629="",E629=""),"THIẾU GIẢI TRÌNH/NGUỒN",IF(F629&lt;&gt;"Đã kiểm chứng","CHƯA KIỂM CHỨNG DỰ BÁO","ĐẠT"))))))))</f>
        <v/>
      </c>
      <c r="J629" s="100"/>
    </row>
    <row r="630" spans="1:10" ht="30" customHeight="1">
      <c r="A630" s="100"/>
      <c r="B630" s="103"/>
      <c r="C630" s="104"/>
      <c r="D630" s="100"/>
      <c r="E630" s="100"/>
      <c r="F630" s="100"/>
      <c r="G630" s="105" t="str">
        <f>IF(A630="","",IF(COUNTIFS('[1025]8'!$A$3:$A$202,A630,'[1025]8'!$L$3:$L$202,"Đã kiểm chứng",'[1025]8'!$M$3:$M$202,"ĐẠT")&lt;&gt;1,"",IFERROR(INDEX('[1025]8'!$J$3:$J$202,MATCH(A630,'[1025]8'!$A$3:$A$202,0)),"")))</f>
        <v/>
      </c>
      <c r="H630" s="105" t="str">
        <f t="shared" si="9"/>
        <v/>
      </c>
      <c r="I630" s="102" t="str">
        <f>IF(A630="","",IF(OR(NOT(ISNUMBER(B630)),B630&lt;2027,B630&gt;2031,B630&lt;&gt;INT(B630)),"NĂM KHÔNG HỢP LỆ",IF(COUNTIFS($A$3:$A$1002,A630,$B$3:$B$1002,B630)&gt;1,"TRÙNG MÃ VTVL – NĂM",IF(G630="","C630 CHƯA ĐƯỢC XÁC NHẬN",IF(NOT(ISNUMBER(C630)),"THIẾU BIẾN ĐỘNG (NHẬP 0 NẾU KHÔNG ĐỔI)",IF(G630+C630&lt;0,"NHU CẦU ÂM",IF(OR(D630="",E630=""),"THIẾU GIẢI TRÌNH/NGUỒN",IF(F630&lt;&gt;"Đã kiểm chứng","CHƯA KIỂM CHỨNG DỰ BÁO","ĐẠT"))))))))</f>
        <v/>
      </c>
      <c r="J630" s="100"/>
    </row>
    <row r="631" spans="1:10" ht="30" customHeight="1">
      <c r="A631" s="100"/>
      <c r="B631" s="103"/>
      <c r="C631" s="104"/>
      <c r="D631" s="100"/>
      <c r="E631" s="100"/>
      <c r="F631" s="100"/>
      <c r="G631" s="105" t="str">
        <f>IF(A631="","",IF(COUNTIFS('[1026]8'!$A$3:$A$202,A631,'[1026]8'!$L$3:$L$202,"Đã kiểm chứng",'[1026]8'!$M$3:$M$202,"ĐẠT")&lt;&gt;1,"",IFERROR(INDEX('[1026]8'!$J$3:$J$202,MATCH(A631,'[1026]8'!$A$3:$A$202,0)),"")))</f>
        <v/>
      </c>
      <c r="H631" s="105" t="str">
        <f t="shared" si="9"/>
        <v/>
      </c>
      <c r="I631" s="102" t="str">
        <f>IF(A631="","",IF(OR(NOT(ISNUMBER(B631)),B631&lt;2027,B631&gt;2031,B631&lt;&gt;INT(B631)),"NĂM KHÔNG HỢP LỆ",IF(COUNTIFS($A$3:$A$1002,A631,$B$3:$B$1002,B631)&gt;1,"TRÙNG MÃ VTVL – NĂM",IF(G631="","C631 CHƯA ĐƯỢC XÁC NHẬN",IF(NOT(ISNUMBER(C631)),"THIẾU BIẾN ĐỘNG (NHẬP 0 NẾU KHÔNG ĐỔI)",IF(G631+C631&lt;0,"NHU CẦU ÂM",IF(OR(D631="",E631=""),"THIẾU GIẢI TRÌNH/NGUỒN",IF(F631&lt;&gt;"Đã kiểm chứng","CHƯA KIỂM CHỨNG DỰ BÁO","ĐẠT"))))))))</f>
        <v/>
      </c>
      <c r="J631" s="100"/>
    </row>
    <row r="632" spans="1:10" ht="30" customHeight="1">
      <c r="A632" s="100"/>
      <c r="B632" s="103"/>
      <c r="C632" s="104"/>
      <c r="D632" s="100"/>
      <c r="E632" s="100"/>
      <c r="F632" s="100"/>
      <c r="G632" s="105" t="str">
        <f>IF(A632="","",IF(COUNTIFS('[1027]8'!$A$3:$A$202,A632,'[1027]8'!$L$3:$L$202,"Đã kiểm chứng",'[1027]8'!$M$3:$M$202,"ĐẠT")&lt;&gt;1,"",IFERROR(INDEX('[1027]8'!$J$3:$J$202,MATCH(A632,'[1027]8'!$A$3:$A$202,0)),"")))</f>
        <v/>
      </c>
      <c r="H632" s="105" t="str">
        <f t="shared" si="9"/>
        <v/>
      </c>
      <c r="I632" s="102" t="str">
        <f>IF(A632="","",IF(OR(NOT(ISNUMBER(B632)),B632&lt;2027,B632&gt;2031,B632&lt;&gt;INT(B632)),"NĂM KHÔNG HỢP LỆ",IF(COUNTIFS($A$3:$A$1002,A632,$B$3:$B$1002,B632)&gt;1,"TRÙNG MÃ VTVL – NĂM",IF(G632="","C632 CHƯA ĐƯỢC XÁC NHẬN",IF(NOT(ISNUMBER(C632)),"THIẾU BIẾN ĐỘNG (NHẬP 0 NẾU KHÔNG ĐỔI)",IF(G632+C632&lt;0,"NHU CẦU ÂM",IF(OR(D632="",E632=""),"THIẾU GIẢI TRÌNH/NGUỒN",IF(F632&lt;&gt;"Đã kiểm chứng","CHƯA KIỂM CHỨNG DỰ BÁO","ĐẠT"))))))))</f>
        <v/>
      </c>
      <c r="J632" s="100"/>
    </row>
    <row r="633" spans="1:10" ht="30" customHeight="1">
      <c r="A633" s="100"/>
      <c r="B633" s="103"/>
      <c r="C633" s="104"/>
      <c r="D633" s="100"/>
      <c r="E633" s="100"/>
      <c r="F633" s="100"/>
      <c r="G633" s="105" t="str">
        <f>IF(A633="","",IF(COUNTIFS('[1028]8'!$A$3:$A$202,A633,'[1028]8'!$L$3:$L$202,"Đã kiểm chứng",'[1028]8'!$M$3:$M$202,"ĐẠT")&lt;&gt;1,"",IFERROR(INDEX('[1028]8'!$J$3:$J$202,MATCH(A633,'[1028]8'!$A$3:$A$202,0)),"")))</f>
        <v/>
      </c>
      <c r="H633" s="105" t="str">
        <f t="shared" si="9"/>
        <v/>
      </c>
      <c r="I633" s="102" t="str">
        <f>IF(A633="","",IF(OR(NOT(ISNUMBER(B633)),B633&lt;2027,B633&gt;2031,B633&lt;&gt;INT(B633)),"NĂM KHÔNG HỢP LỆ",IF(COUNTIFS($A$3:$A$1002,A633,$B$3:$B$1002,B633)&gt;1,"TRÙNG MÃ VTVL – NĂM",IF(G633="","C633 CHƯA ĐƯỢC XÁC NHẬN",IF(NOT(ISNUMBER(C633)),"THIẾU BIẾN ĐỘNG (NHẬP 0 NẾU KHÔNG ĐỔI)",IF(G633+C633&lt;0,"NHU CẦU ÂM",IF(OR(D633="",E633=""),"THIẾU GIẢI TRÌNH/NGUỒN",IF(F633&lt;&gt;"Đã kiểm chứng","CHƯA KIỂM CHỨNG DỰ BÁO","ĐẠT"))))))))</f>
        <v/>
      </c>
      <c r="J633" s="100"/>
    </row>
    <row r="634" spans="1:10" ht="30" customHeight="1">
      <c r="A634" s="100"/>
      <c r="B634" s="103"/>
      <c r="C634" s="104"/>
      <c r="D634" s="100"/>
      <c r="E634" s="100"/>
      <c r="F634" s="100"/>
      <c r="G634" s="105" t="str">
        <f>IF(A634="","",IF(COUNTIFS('[1029]8'!$A$3:$A$202,A634,'[1029]8'!$L$3:$L$202,"Đã kiểm chứng",'[1029]8'!$M$3:$M$202,"ĐẠT")&lt;&gt;1,"",IFERROR(INDEX('[1029]8'!$J$3:$J$202,MATCH(A634,'[1029]8'!$A$3:$A$202,0)),"")))</f>
        <v/>
      </c>
      <c r="H634" s="105" t="str">
        <f t="shared" si="9"/>
        <v/>
      </c>
      <c r="I634" s="102" t="str">
        <f>IF(A634="","",IF(OR(NOT(ISNUMBER(B634)),B634&lt;2027,B634&gt;2031,B634&lt;&gt;INT(B634)),"NĂM KHÔNG HỢP LỆ",IF(COUNTIFS($A$3:$A$1002,A634,$B$3:$B$1002,B634)&gt;1,"TRÙNG MÃ VTVL – NĂM",IF(G634="","C634 CHƯA ĐƯỢC XÁC NHẬN",IF(NOT(ISNUMBER(C634)),"THIẾU BIẾN ĐỘNG (NHẬP 0 NẾU KHÔNG ĐỔI)",IF(G634+C634&lt;0,"NHU CẦU ÂM",IF(OR(D634="",E634=""),"THIẾU GIẢI TRÌNH/NGUỒN",IF(F634&lt;&gt;"Đã kiểm chứng","CHƯA KIỂM CHỨNG DỰ BÁO","ĐẠT"))))))))</f>
        <v/>
      </c>
      <c r="J634" s="100"/>
    </row>
    <row r="635" spans="1:10" ht="30" customHeight="1">
      <c r="A635" s="100"/>
      <c r="B635" s="103"/>
      <c r="C635" s="104"/>
      <c r="D635" s="100"/>
      <c r="E635" s="100"/>
      <c r="F635" s="100"/>
      <c r="G635" s="105" t="str">
        <f>IF(A635="","",IF(COUNTIFS('[1030]8'!$A$3:$A$202,A635,'[1030]8'!$L$3:$L$202,"Đã kiểm chứng",'[1030]8'!$M$3:$M$202,"ĐẠT")&lt;&gt;1,"",IFERROR(INDEX('[1030]8'!$J$3:$J$202,MATCH(A635,'[1030]8'!$A$3:$A$202,0)),"")))</f>
        <v/>
      </c>
      <c r="H635" s="105" t="str">
        <f t="shared" si="9"/>
        <v/>
      </c>
      <c r="I635" s="102" t="str">
        <f>IF(A635="","",IF(OR(NOT(ISNUMBER(B635)),B635&lt;2027,B635&gt;2031,B635&lt;&gt;INT(B635)),"NĂM KHÔNG HỢP LỆ",IF(COUNTIFS($A$3:$A$1002,A635,$B$3:$B$1002,B635)&gt;1,"TRÙNG MÃ VTVL – NĂM",IF(G635="","C635 CHƯA ĐƯỢC XÁC NHẬN",IF(NOT(ISNUMBER(C635)),"THIẾU BIẾN ĐỘNG (NHẬP 0 NẾU KHÔNG ĐỔI)",IF(G635+C635&lt;0,"NHU CẦU ÂM",IF(OR(D635="",E635=""),"THIẾU GIẢI TRÌNH/NGUỒN",IF(F635&lt;&gt;"Đã kiểm chứng","CHƯA KIỂM CHỨNG DỰ BÁO","ĐẠT"))))))))</f>
        <v/>
      </c>
      <c r="J635" s="100"/>
    </row>
    <row r="636" spans="1:10" ht="30" customHeight="1">
      <c r="A636" s="100"/>
      <c r="B636" s="103"/>
      <c r="C636" s="104"/>
      <c r="D636" s="100"/>
      <c r="E636" s="100"/>
      <c r="F636" s="100"/>
      <c r="G636" s="105" t="str">
        <f>IF(A636="","",IF(COUNTIFS('[1031]8'!$A$3:$A$202,A636,'[1031]8'!$L$3:$L$202,"Đã kiểm chứng",'[1031]8'!$M$3:$M$202,"ĐẠT")&lt;&gt;1,"",IFERROR(INDEX('[1031]8'!$J$3:$J$202,MATCH(A636,'[1031]8'!$A$3:$A$202,0)),"")))</f>
        <v/>
      </c>
      <c r="H636" s="105" t="str">
        <f t="shared" si="9"/>
        <v/>
      </c>
      <c r="I636" s="102" t="str">
        <f>IF(A636="","",IF(OR(NOT(ISNUMBER(B636)),B636&lt;2027,B636&gt;2031,B636&lt;&gt;INT(B636)),"NĂM KHÔNG HỢP LỆ",IF(COUNTIFS($A$3:$A$1002,A636,$B$3:$B$1002,B636)&gt;1,"TRÙNG MÃ VTVL – NĂM",IF(G636="","C636 CHƯA ĐƯỢC XÁC NHẬN",IF(NOT(ISNUMBER(C636)),"THIẾU BIẾN ĐỘNG (NHẬP 0 NẾU KHÔNG ĐỔI)",IF(G636+C636&lt;0,"NHU CẦU ÂM",IF(OR(D636="",E636=""),"THIẾU GIẢI TRÌNH/NGUỒN",IF(F636&lt;&gt;"Đã kiểm chứng","CHƯA KIỂM CHỨNG DỰ BÁO","ĐẠT"))))))))</f>
        <v/>
      </c>
      <c r="J636" s="100"/>
    </row>
    <row r="637" spans="1:10" ht="30" customHeight="1">
      <c r="A637" s="100"/>
      <c r="B637" s="103"/>
      <c r="C637" s="104"/>
      <c r="D637" s="100"/>
      <c r="E637" s="100"/>
      <c r="F637" s="100"/>
      <c r="G637" s="105" t="str">
        <f>IF(A637="","",IF(COUNTIFS('[1032]8'!$A$3:$A$202,A637,'[1032]8'!$L$3:$L$202,"Đã kiểm chứng",'[1032]8'!$M$3:$M$202,"ĐẠT")&lt;&gt;1,"",IFERROR(INDEX('[1032]8'!$J$3:$J$202,MATCH(A637,'[1032]8'!$A$3:$A$202,0)),"")))</f>
        <v/>
      </c>
      <c r="H637" s="105" t="str">
        <f t="shared" si="9"/>
        <v/>
      </c>
      <c r="I637" s="102" t="str">
        <f>IF(A637="","",IF(OR(NOT(ISNUMBER(B637)),B637&lt;2027,B637&gt;2031,B637&lt;&gt;INT(B637)),"NĂM KHÔNG HỢP LỆ",IF(COUNTIFS($A$3:$A$1002,A637,$B$3:$B$1002,B637)&gt;1,"TRÙNG MÃ VTVL – NĂM",IF(G637="","C637 CHƯA ĐƯỢC XÁC NHẬN",IF(NOT(ISNUMBER(C637)),"THIẾU BIẾN ĐỘNG (NHẬP 0 NẾU KHÔNG ĐỔI)",IF(G637+C637&lt;0,"NHU CẦU ÂM",IF(OR(D637="",E637=""),"THIẾU GIẢI TRÌNH/NGUỒN",IF(F637&lt;&gt;"Đã kiểm chứng","CHƯA KIỂM CHỨNG DỰ BÁO","ĐẠT"))))))))</f>
        <v/>
      </c>
      <c r="J637" s="100"/>
    </row>
    <row r="638" spans="1:10" ht="30" customHeight="1">
      <c r="A638" s="100"/>
      <c r="B638" s="103"/>
      <c r="C638" s="104"/>
      <c r="D638" s="100"/>
      <c r="E638" s="100"/>
      <c r="F638" s="100"/>
      <c r="G638" s="105" t="str">
        <f>IF(A638="","",IF(COUNTIFS('[1033]8'!$A$3:$A$202,A638,'[1033]8'!$L$3:$L$202,"Đã kiểm chứng",'[1033]8'!$M$3:$M$202,"ĐẠT")&lt;&gt;1,"",IFERROR(INDEX('[1033]8'!$J$3:$J$202,MATCH(A638,'[1033]8'!$A$3:$A$202,0)),"")))</f>
        <v/>
      </c>
      <c r="H638" s="105" t="str">
        <f t="shared" si="9"/>
        <v/>
      </c>
      <c r="I638" s="102" t="str">
        <f>IF(A638="","",IF(OR(NOT(ISNUMBER(B638)),B638&lt;2027,B638&gt;2031,B638&lt;&gt;INT(B638)),"NĂM KHÔNG HỢP LỆ",IF(COUNTIFS($A$3:$A$1002,A638,$B$3:$B$1002,B638)&gt;1,"TRÙNG MÃ VTVL – NĂM",IF(G638="","C638 CHƯA ĐƯỢC XÁC NHẬN",IF(NOT(ISNUMBER(C638)),"THIẾU BIẾN ĐỘNG (NHẬP 0 NẾU KHÔNG ĐỔI)",IF(G638+C638&lt;0,"NHU CẦU ÂM",IF(OR(D638="",E638=""),"THIẾU GIẢI TRÌNH/NGUỒN",IF(F638&lt;&gt;"Đã kiểm chứng","CHƯA KIỂM CHỨNG DỰ BÁO","ĐẠT"))))))))</f>
        <v/>
      </c>
      <c r="J638" s="100"/>
    </row>
    <row r="639" spans="1:10" ht="30" customHeight="1">
      <c r="A639" s="100"/>
      <c r="B639" s="103"/>
      <c r="C639" s="104"/>
      <c r="D639" s="100"/>
      <c r="E639" s="100"/>
      <c r="F639" s="100"/>
      <c r="G639" s="105" t="str">
        <f>IF(A639="","",IF(COUNTIFS('[1034]8'!$A$3:$A$202,A639,'[1034]8'!$L$3:$L$202,"Đã kiểm chứng",'[1034]8'!$M$3:$M$202,"ĐẠT")&lt;&gt;1,"",IFERROR(INDEX('[1034]8'!$J$3:$J$202,MATCH(A639,'[1034]8'!$A$3:$A$202,0)),"")))</f>
        <v/>
      </c>
      <c r="H639" s="105" t="str">
        <f t="shared" si="9"/>
        <v/>
      </c>
      <c r="I639" s="102" t="str">
        <f>IF(A639="","",IF(OR(NOT(ISNUMBER(B639)),B639&lt;2027,B639&gt;2031,B639&lt;&gt;INT(B639)),"NĂM KHÔNG HỢP LỆ",IF(COUNTIFS($A$3:$A$1002,A639,$B$3:$B$1002,B639)&gt;1,"TRÙNG MÃ VTVL – NĂM",IF(G639="","C639 CHƯA ĐƯỢC XÁC NHẬN",IF(NOT(ISNUMBER(C639)),"THIẾU BIẾN ĐỘNG (NHẬP 0 NẾU KHÔNG ĐỔI)",IF(G639+C639&lt;0,"NHU CẦU ÂM",IF(OR(D639="",E639=""),"THIẾU GIẢI TRÌNH/NGUỒN",IF(F639&lt;&gt;"Đã kiểm chứng","CHƯA KIỂM CHỨNG DỰ BÁO","ĐẠT"))))))))</f>
        <v/>
      </c>
      <c r="J639" s="100"/>
    </row>
    <row r="640" spans="1:10" ht="30" customHeight="1">
      <c r="A640" s="100"/>
      <c r="B640" s="103"/>
      <c r="C640" s="104"/>
      <c r="D640" s="100"/>
      <c r="E640" s="100"/>
      <c r="F640" s="100"/>
      <c r="G640" s="105" t="str">
        <f>IF(A640="","",IF(COUNTIFS('[1035]8'!$A$3:$A$202,A640,'[1035]8'!$L$3:$L$202,"Đã kiểm chứng",'[1035]8'!$M$3:$M$202,"ĐẠT")&lt;&gt;1,"",IFERROR(INDEX('[1035]8'!$J$3:$J$202,MATCH(A640,'[1035]8'!$A$3:$A$202,0)),"")))</f>
        <v/>
      </c>
      <c r="H640" s="105" t="str">
        <f t="shared" si="9"/>
        <v/>
      </c>
      <c r="I640" s="102" t="str">
        <f>IF(A640="","",IF(OR(NOT(ISNUMBER(B640)),B640&lt;2027,B640&gt;2031,B640&lt;&gt;INT(B640)),"NĂM KHÔNG HỢP LỆ",IF(COUNTIFS($A$3:$A$1002,A640,$B$3:$B$1002,B640)&gt;1,"TRÙNG MÃ VTVL – NĂM",IF(G640="","C640 CHƯA ĐƯỢC XÁC NHẬN",IF(NOT(ISNUMBER(C640)),"THIẾU BIẾN ĐỘNG (NHẬP 0 NẾU KHÔNG ĐỔI)",IF(G640+C640&lt;0,"NHU CẦU ÂM",IF(OR(D640="",E640=""),"THIẾU GIẢI TRÌNH/NGUỒN",IF(F640&lt;&gt;"Đã kiểm chứng","CHƯA KIỂM CHỨNG DỰ BÁO","ĐẠT"))))))))</f>
        <v/>
      </c>
      <c r="J640" s="100"/>
    </row>
    <row r="641" spans="1:10" ht="30" customHeight="1">
      <c r="A641" s="100"/>
      <c r="B641" s="103"/>
      <c r="C641" s="104"/>
      <c r="D641" s="100"/>
      <c r="E641" s="100"/>
      <c r="F641" s="100"/>
      <c r="G641" s="105" t="str">
        <f>IF(A641="","",IF(COUNTIFS('[1036]8'!$A$3:$A$202,A641,'[1036]8'!$L$3:$L$202,"Đã kiểm chứng",'[1036]8'!$M$3:$M$202,"ĐẠT")&lt;&gt;1,"",IFERROR(INDEX('[1036]8'!$J$3:$J$202,MATCH(A641,'[1036]8'!$A$3:$A$202,0)),"")))</f>
        <v/>
      </c>
      <c r="H641" s="105" t="str">
        <f t="shared" si="9"/>
        <v/>
      </c>
      <c r="I641" s="102" t="str">
        <f>IF(A641="","",IF(OR(NOT(ISNUMBER(B641)),B641&lt;2027,B641&gt;2031,B641&lt;&gt;INT(B641)),"NĂM KHÔNG HỢP LỆ",IF(COUNTIFS($A$3:$A$1002,A641,$B$3:$B$1002,B641)&gt;1,"TRÙNG MÃ VTVL – NĂM",IF(G641="","C641 CHƯA ĐƯỢC XÁC NHẬN",IF(NOT(ISNUMBER(C641)),"THIẾU BIẾN ĐỘNG (NHẬP 0 NẾU KHÔNG ĐỔI)",IF(G641+C641&lt;0,"NHU CẦU ÂM",IF(OR(D641="",E641=""),"THIẾU GIẢI TRÌNH/NGUỒN",IF(F641&lt;&gt;"Đã kiểm chứng","CHƯA KIỂM CHỨNG DỰ BÁO","ĐẠT"))))))))</f>
        <v/>
      </c>
      <c r="J641" s="100"/>
    </row>
    <row r="642" spans="1:10" ht="30" customHeight="1">
      <c r="A642" s="100"/>
      <c r="B642" s="103"/>
      <c r="C642" s="104"/>
      <c r="D642" s="100"/>
      <c r="E642" s="100"/>
      <c r="F642" s="100"/>
      <c r="G642" s="105" t="str">
        <f>IF(A642="","",IF(COUNTIFS('[1037]8'!$A$3:$A$202,A642,'[1037]8'!$L$3:$L$202,"Đã kiểm chứng",'[1037]8'!$M$3:$M$202,"ĐẠT")&lt;&gt;1,"",IFERROR(INDEX('[1037]8'!$J$3:$J$202,MATCH(A642,'[1037]8'!$A$3:$A$202,0)),"")))</f>
        <v/>
      </c>
      <c r="H642" s="105" t="str">
        <f t="shared" si="9"/>
        <v/>
      </c>
      <c r="I642" s="102" t="str">
        <f>IF(A642="","",IF(OR(NOT(ISNUMBER(B642)),B642&lt;2027,B642&gt;2031,B642&lt;&gt;INT(B642)),"NĂM KHÔNG HỢP LỆ",IF(COUNTIFS($A$3:$A$1002,A642,$B$3:$B$1002,B642)&gt;1,"TRÙNG MÃ VTVL – NĂM",IF(G642="","C642 CHƯA ĐƯỢC XÁC NHẬN",IF(NOT(ISNUMBER(C642)),"THIẾU BIẾN ĐỘNG (NHẬP 0 NẾU KHÔNG ĐỔI)",IF(G642+C642&lt;0,"NHU CẦU ÂM",IF(OR(D642="",E642=""),"THIẾU GIẢI TRÌNH/NGUỒN",IF(F642&lt;&gt;"Đã kiểm chứng","CHƯA KIỂM CHỨNG DỰ BÁO","ĐẠT"))))))))</f>
        <v/>
      </c>
      <c r="J642" s="100"/>
    </row>
    <row r="643" spans="1:10" ht="30" customHeight="1">
      <c r="A643" s="100"/>
      <c r="B643" s="103"/>
      <c r="C643" s="104"/>
      <c r="D643" s="100"/>
      <c r="E643" s="100"/>
      <c r="F643" s="100"/>
      <c r="G643" s="105" t="str">
        <f>IF(A643="","",IF(COUNTIFS('[1038]8'!$A$3:$A$202,A643,'[1038]8'!$L$3:$L$202,"Đã kiểm chứng",'[1038]8'!$M$3:$M$202,"ĐẠT")&lt;&gt;1,"",IFERROR(INDEX('[1038]8'!$J$3:$J$202,MATCH(A643,'[1038]8'!$A$3:$A$202,0)),"")))</f>
        <v/>
      </c>
      <c r="H643" s="105" t="str">
        <f t="shared" ref="H643:H706" si="10">IF(I643="ĐẠT",G643+C643,"")</f>
        <v/>
      </c>
      <c r="I643" s="102" t="str">
        <f>IF(A643="","",IF(OR(NOT(ISNUMBER(B643)),B643&lt;2027,B643&gt;2031,B643&lt;&gt;INT(B643)),"NĂM KHÔNG HỢP LỆ",IF(COUNTIFS($A$3:$A$1002,A643,$B$3:$B$1002,B643)&gt;1,"TRÙNG MÃ VTVL – NĂM",IF(G643="","C643 CHƯA ĐƯỢC XÁC NHẬN",IF(NOT(ISNUMBER(C643)),"THIẾU BIẾN ĐỘNG (NHẬP 0 NẾU KHÔNG ĐỔI)",IF(G643+C643&lt;0,"NHU CẦU ÂM",IF(OR(D643="",E643=""),"THIẾU GIẢI TRÌNH/NGUỒN",IF(F643&lt;&gt;"Đã kiểm chứng","CHƯA KIỂM CHỨNG DỰ BÁO","ĐẠT"))))))))</f>
        <v/>
      </c>
      <c r="J643" s="100"/>
    </row>
    <row r="644" spans="1:10" ht="30" customHeight="1">
      <c r="A644" s="100"/>
      <c r="B644" s="103"/>
      <c r="C644" s="104"/>
      <c r="D644" s="100"/>
      <c r="E644" s="100"/>
      <c r="F644" s="100"/>
      <c r="G644" s="105" t="str">
        <f>IF(A644="","",IF(COUNTIFS('[1039]8'!$A$3:$A$202,A644,'[1039]8'!$L$3:$L$202,"Đã kiểm chứng",'[1039]8'!$M$3:$M$202,"ĐẠT")&lt;&gt;1,"",IFERROR(INDEX('[1039]8'!$J$3:$J$202,MATCH(A644,'[1039]8'!$A$3:$A$202,0)),"")))</f>
        <v/>
      </c>
      <c r="H644" s="105" t="str">
        <f t="shared" si="10"/>
        <v/>
      </c>
      <c r="I644" s="102" t="str">
        <f>IF(A644="","",IF(OR(NOT(ISNUMBER(B644)),B644&lt;2027,B644&gt;2031,B644&lt;&gt;INT(B644)),"NĂM KHÔNG HỢP LỆ",IF(COUNTIFS($A$3:$A$1002,A644,$B$3:$B$1002,B644)&gt;1,"TRÙNG MÃ VTVL – NĂM",IF(G644="","C644 CHƯA ĐƯỢC XÁC NHẬN",IF(NOT(ISNUMBER(C644)),"THIẾU BIẾN ĐỘNG (NHẬP 0 NẾU KHÔNG ĐỔI)",IF(G644+C644&lt;0,"NHU CẦU ÂM",IF(OR(D644="",E644=""),"THIẾU GIẢI TRÌNH/NGUỒN",IF(F644&lt;&gt;"Đã kiểm chứng","CHƯA KIỂM CHỨNG DỰ BÁO","ĐẠT"))))))))</f>
        <v/>
      </c>
      <c r="J644" s="100"/>
    </row>
    <row r="645" spans="1:10" ht="30" customHeight="1">
      <c r="A645" s="100"/>
      <c r="B645" s="103"/>
      <c r="C645" s="104"/>
      <c r="D645" s="100"/>
      <c r="E645" s="100"/>
      <c r="F645" s="100"/>
      <c r="G645" s="105" t="str">
        <f>IF(A645="","",IF(COUNTIFS('[1040]8'!$A$3:$A$202,A645,'[1040]8'!$L$3:$L$202,"Đã kiểm chứng",'[1040]8'!$M$3:$M$202,"ĐẠT")&lt;&gt;1,"",IFERROR(INDEX('[1040]8'!$J$3:$J$202,MATCH(A645,'[1040]8'!$A$3:$A$202,0)),"")))</f>
        <v/>
      </c>
      <c r="H645" s="105" t="str">
        <f t="shared" si="10"/>
        <v/>
      </c>
      <c r="I645" s="102" t="str">
        <f>IF(A645="","",IF(OR(NOT(ISNUMBER(B645)),B645&lt;2027,B645&gt;2031,B645&lt;&gt;INT(B645)),"NĂM KHÔNG HỢP LỆ",IF(COUNTIFS($A$3:$A$1002,A645,$B$3:$B$1002,B645)&gt;1,"TRÙNG MÃ VTVL – NĂM",IF(G645="","C645 CHƯA ĐƯỢC XÁC NHẬN",IF(NOT(ISNUMBER(C645)),"THIẾU BIẾN ĐỘNG (NHẬP 0 NẾU KHÔNG ĐỔI)",IF(G645+C645&lt;0,"NHU CẦU ÂM",IF(OR(D645="",E645=""),"THIẾU GIẢI TRÌNH/NGUỒN",IF(F645&lt;&gt;"Đã kiểm chứng","CHƯA KIỂM CHỨNG DỰ BÁO","ĐẠT"))))))))</f>
        <v/>
      </c>
      <c r="J645" s="100"/>
    </row>
    <row r="646" spans="1:10" ht="30" customHeight="1">
      <c r="A646" s="100"/>
      <c r="B646" s="103"/>
      <c r="C646" s="104"/>
      <c r="D646" s="100"/>
      <c r="E646" s="100"/>
      <c r="F646" s="100"/>
      <c r="G646" s="105" t="str">
        <f>IF(A646="","",IF(COUNTIFS('[1041]8'!$A$3:$A$202,A646,'[1041]8'!$L$3:$L$202,"Đã kiểm chứng",'[1041]8'!$M$3:$M$202,"ĐẠT")&lt;&gt;1,"",IFERROR(INDEX('[1041]8'!$J$3:$J$202,MATCH(A646,'[1041]8'!$A$3:$A$202,0)),"")))</f>
        <v/>
      </c>
      <c r="H646" s="105" t="str">
        <f t="shared" si="10"/>
        <v/>
      </c>
      <c r="I646" s="102" t="str">
        <f>IF(A646="","",IF(OR(NOT(ISNUMBER(B646)),B646&lt;2027,B646&gt;2031,B646&lt;&gt;INT(B646)),"NĂM KHÔNG HỢP LỆ",IF(COUNTIFS($A$3:$A$1002,A646,$B$3:$B$1002,B646)&gt;1,"TRÙNG MÃ VTVL – NĂM",IF(G646="","C646 CHƯA ĐƯỢC XÁC NHẬN",IF(NOT(ISNUMBER(C646)),"THIẾU BIẾN ĐỘNG (NHẬP 0 NẾU KHÔNG ĐỔI)",IF(G646+C646&lt;0,"NHU CẦU ÂM",IF(OR(D646="",E646=""),"THIẾU GIẢI TRÌNH/NGUỒN",IF(F646&lt;&gt;"Đã kiểm chứng","CHƯA KIỂM CHỨNG DỰ BÁO","ĐẠT"))))))))</f>
        <v/>
      </c>
      <c r="J646" s="100"/>
    </row>
    <row r="647" spans="1:10" ht="30" customHeight="1">
      <c r="A647" s="100"/>
      <c r="B647" s="103"/>
      <c r="C647" s="104"/>
      <c r="D647" s="100"/>
      <c r="E647" s="100"/>
      <c r="F647" s="100"/>
      <c r="G647" s="105" t="str">
        <f>IF(A647="","",IF(COUNTIFS('[1042]8'!$A$3:$A$202,A647,'[1042]8'!$L$3:$L$202,"Đã kiểm chứng",'[1042]8'!$M$3:$M$202,"ĐẠT")&lt;&gt;1,"",IFERROR(INDEX('[1042]8'!$J$3:$J$202,MATCH(A647,'[1042]8'!$A$3:$A$202,0)),"")))</f>
        <v/>
      </c>
      <c r="H647" s="105" t="str">
        <f t="shared" si="10"/>
        <v/>
      </c>
      <c r="I647" s="102" t="str">
        <f>IF(A647="","",IF(OR(NOT(ISNUMBER(B647)),B647&lt;2027,B647&gt;2031,B647&lt;&gt;INT(B647)),"NĂM KHÔNG HỢP LỆ",IF(COUNTIFS($A$3:$A$1002,A647,$B$3:$B$1002,B647)&gt;1,"TRÙNG MÃ VTVL – NĂM",IF(G647="","C647 CHƯA ĐƯỢC XÁC NHẬN",IF(NOT(ISNUMBER(C647)),"THIẾU BIẾN ĐỘNG (NHẬP 0 NẾU KHÔNG ĐỔI)",IF(G647+C647&lt;0,"NHU CẦU ÂM",IF(OR(D647="",E647=""),"THIẾU GIẢI TRÌNH/NGUỒN",IF(F647&lt;&gt;"Đã kiểm chứng","CHƯA KIỂM CHỨNG DỰ BÁO","ĐẠT"))))))))</f>
        <v/>
      </c>
      <c r="J647" s="100"/>
    </row>
    <row r="648" spans="1:10" ht="30" customHeight="1">
      <c r="A648" s="100"/>
      <c r="B648" s="103"/>
      <c r="C648" s="104"/>
      <c r="D648" s="100"/>
      <c r="E648" s="100"/>
      <c r="F648" s="100"/>
      <c r="G648" s="105" t="str">
        <f>IF(A648="","",IF(COUNTIFS('[1043]8'!$A$3:$A$202,A648,'[1043]8'!$L$3:$L$202,"Đã kiểm chứng",'[1043]8'!$M$3:$M$202,"ĐẠT")&lt;&gt;1,"",IFERROR(INDEX('[1043]8'!$J$3:$J$202,MATCH(A648,'[1043]8'!$A$3:$A$202,0)),"")))</f>
        <v/>
      </c>
      <c r="H648" s="105" t="str">
        <f t="shared" si="10"/>
        <v/>
      </c>
      <c r="I648" s="102" t="str">
        <f>IF(A648="","",IF(OR(NOT(ISNUMBER(B648)),B648&lt;2027,B648&gt;2031,B648&lt;&gt;INT(B648)),"NĂM KHÔNG HỢP LỆ",IF(COUNTIFS($A$3:$A$1002,A648,$B$3:$B$1002,B648)&gt;1,"TRÙNG MÃ VTVL – NĂM",IF(G648="","C648 CHƯA ĐƯỢC XÁC NHẬN",IF(NOT(ISNUMBER(C648)),"THIẾU BIẾN ĐỘNG (NHẬP 0 NẾU KHÔNG ĐỔI)",IF(G648+C648&lt;0,"NHU CẦU ÂM",IF(OR(D648="",E648=""),"THIẾU GIẢI TRÌNH/NGUỒN",IF(F648&lt;&gt;"Đã kiểm chứng","CHƯA KIỂM CHỨNG DỰ BÁO","ĐẠT"))))))))</f>
        <v/>
      </c>
      <c r="J648" s="100"/>
    </row>
    <row r="649" spans="1:10" ht="30" customHeight="1">
      <c r="A649" s="100"/>
      <c r="B649" s="103"/>
      <c r="C649" s="104"/>
      <c r="D649" s="100"/>
      <c r="E649" s="100"/>
      <c r="F649" s="100"/>
      <c r="G649" s="105" t="str">
        <f>IF(A649="","",IF(COUNTIFS('[1044]8'!$A$3:$A$202,A649,'[1044]8'!$L$3:$L$202,"Đã kiểm chứng",'[1044]8'!$M$3:$M$202,"ĐẠT")&lt;&gt;1,"",IFERROR(INDEX('[1044]8'!$J$3:$J$202,MATCH(A649,'[1044]8'!$A$3:$A$202,0)),"")))</f>
        <v/>
      </c>
      <c r="H649" s="105" t="str">
        <f t="shared" si="10"/>
        <v/>
      </c>
      <c r="I649" s="102" t="str">
        <f>IF(A649="","",IF(OR(NOT(ISNUMBER(B649)),B649&lt;2027,B649&gt;2031,B649&lt;&gt;INT(B649)),"NĂM KHÔNG HỢP LỆ",IF(COUNTIFS($A$3:$A$1002,A649,$B$3:$B$1002,B649)&gt;1,"TRÙNG MÃ VTVL – NĂM",IF(G649="","C649 CHƯA ĐƯỢC XÁC NHẬN",IF(NOT(ISNUMBER(C649)),"THIẾU BIẾN ĐỘNG (NHẬP 0 NẾU KHÔNG ĐỔI)",IF(G649+C649&lt;0,"NHU CẦU ÂM",IF(OR(D649="",E649=""),"THIẾU GIẢI TRÌNH/NGUỒN",IF(F649&lt;&gt;"Đã kiểm chứng","CHƯA KIỂM CHỨNG DỰ BÁO","ĐẠT"))))))))</f>
        <v/>
      </c>
      <c r="J649" s="100"/>
    </row>
    <row r="650" spans="1:10" ht="30" customHeight="1">
      <c r="A650" s="100"/>
      <c r="B650" s="103"/>
      <c r="C650" s="104"/>
      <c r="D650" s="100"/>
      <c r="E650" s="100"/>
      <c r="F650" s="100"/>
      <c r="G650" s="105" t="str">
        <f>IF(A650="","",IF(COUNTIFS('[1045]8'!$A$3:$A$202,A650,'[1045]8'!$L$3:$L$202,"Đã kiểm chứng",'[1045]8'!$M$3:$M$202,"ĐẠT")&lt;&gt;1,"",IFERROR(INDEX('[1045]8'!$J$3:$J$202,MATCH(A650,'[1045]8'!$A$3:$A$202,0)),"")))</f>
        <v/>
      </c>
      <c r="H650" s="105" t="str">
        <f t="shared" si="10"/>
        <v/>
      </c>
      <c r="I650" s="102" t="str">
        <f>IF(A650="","",IF(OR(NOT(ISNUMBER(B650)),B650&lt;2027,B650&gt;2031,B650&lt;&gt;INT(B650)),"NĂM KHÔNG HỢP LỆ",IF(COUNTIFS($A$3:$A$1002,A650,$B$3:$B$1002,B650)&gt;1,"TRÙNG MÃ VTVL – NĂM",IF(G650="","C650 CHƯA ĐƯỢC XÁC NHẬN",IF(NOT(ISNUMBER(C650)),"THIẾU BIẾN ĐỘNG (NHẬP 0 NẾU KHÔNG ĐỔI)",IF(G650+C650&lt;0,"NHU CẦU ÂM",IF(OR(D650="",E650=""),"THIẾU GIẢI TRÌNH/NGUỒN",IF(F650&lt;&gt;"Đã kiểm chứng","CHƯA KIỂM CHỨNG DỰ BÁO","ĐẠT"))))))))</f>
        <v/>
      </c>
      <c r="J650" s="100"/>
    </row>
    <row r="651" spans="1:10" ht="30" customHeight="1">
      <c r="A651" s="100"/>
      <c r="B651" s="103"/>
      <c r="C651" s="104"/>
      <c r="D651" s="100"/>
      <c r="E651" s="100"/>
      <c r="F651" s="100"/>
      <c r="G651" s="105" t="str">
        <f>IF(A651="","",IF(COUNTIFS('[1046]8'!$A$3:$A$202,A651,'[1046]8'!$L$3:$L$202,"Đã kiểm chứng",'[1046]8'!$M$3:$M$202,"ĐẠT")&lt;&gt;1,"",IFERROR(INDEX('[1046]8'!$J$3:$J$202,MATCH(A651,'[1046]8'!$A$3:$A$202,0)),"")))</f>
        <v/>
      </c>
      <c r="H651" s="105" t="str">
        <f t="shared" si="10"/>
        <v/>
      </c>
      <c r="I651" s="102" t="str">
        <f>IF(A651="","",IF(OR(NOT(ISNUMBER(B651)),B651&lt;2027,B651&gt;2031,B651&lt;&gt;INT(B651)),"NĂM KHÔNG HỢP LỆ",IF(COUNTIFS($A$3:$A$1002,A651,$B$3:$B$1002,B651)&gt;1,"TRÙNG MÃ VTVL – NĂM",IF(G651="","C651 CHƯA ĐƯỢC XÁC NHẬN",IF(NOT(ISNUMBER(C651)),"THIẾU BIẾN ĐỘNG (NHẬP 0 NẾU KHÔNG ĐỔI)",IF(G651+C651&lt;0,"NHU CẦU ÂM",IF(OR(D651="",E651=""),"THIẾU GIẢI TRÌNH/NGUỒN",IF(F651&lt;&gt;"Đã kiểm chứng","CHƯA KIỂM CHỨNG DỰ BÁO","ĐẠT"))))))))</f>
        <v/>
      </c>
      <c r="J651" s="100"/>
    </row>
    <row r="652" spans="1:10" ht="30" customHeight="1">
      <c r="A652" s="100"/>
      <c r="B652" s="103"/>
      <c r="C652" s="104"/>
      <c r="D652" s="100"/>
      <c r="E652" s="100"/>
      <c r="F652" s="100"/>
      <c r="G652" s="105" t="str">
        <f>IF(A652="","",IF(COUNTIFS('[1047]8'!$A$3:$A$202,A652,'[1047]8'!$L$3:$L$202,"Đã kiểm chứng",'[1047]8'!$M$3:$M$202,"ĐẠT")&lt;&gt;1,"",IFERROR(INDEX('[1047]8'!$J$3:$J$202,MATCH(A652,'[1047]8'!$A$3:$A$202,0)),"")))</f>
        <v/>
      </c>
      <c r="H652" s="105" t="str">
        <f t="shared" si="10"/>
        <v/>
      </c>
      <c r="I652" s="102" t="str">
        <f>IF(A652="","",IF(OR(NOT(ISNUMBER(B652)),B652&lt;2027,B652&gt;2031,B652&lt;&gt;INT(B652)),"NĂM KHÔNG HỢP LỆ",IF(COUNTIFS($A$3:$A$1002,A652,$B$3:$B$1002,B652)&gt;1,"TRÙNG MÃ VTVL – NĂM",IF(G652="","C652 CHƯA ĐƯỢC XÁC NHẬN",IF(NOT(ISNUMBER(C652)),"THIẾU BIẾN ĐỘNG (NHẬP 0 NẾU KHÔNG ĐỔI)",IF(G652+C652&lt;0,"NHU CẦU ÂM",IF(OR(D652="",E652=""),"THIẾU GIẢI TRÌNH/NGUỒN",IF(F652&lt;&gt;"Đã kiểm chứng","CHƯA KIỂM CHỨNG DỰ BÁO","ĐẠT"))))))))</f>
        <v/>
      </c>
      <c r="J652" s="100"/>
    </row>
    <row r="653" spans="1:10" ht="30" customHeight="1">
      <c r="A653" s="100"/>
      <c r="B653" s="103"/>
      <c r="C653" s="104"/>
      <c r="D653" s="100"/>
      <c r="E653" s="100"/>
      <c r="F653" s="100"/>
      <c r="G653" s="105" t="str">
        <f>IF(A653="","",IF(COUNTIFS('[1048]8'!$A$3:$A$202,A653,'[1048]8'!$L$3:$L$202,"Đã kiểm chứng",'[1048]8'!$M$3:$M$202,"ĐẠT")&lt;&gt;1,"",IFERROR(INDEX('[1048]8'!$J$3:$J$202,MATCH(A653,'[1048]8'!$A$3:$A$202,0)),"")))</f>
        <v/>
      </c>
      <c r="H653" s="105" t="str">
        <f t="shared" si="10"/>
        <v/>
      </c>
      <c r="I653" s="102" t="str">
        <f>IF(A653="","",IF(OR(NOT(ISNUMBER(B653)),B653&lt;2027,B653&gt;2031,B653&lt;&gt;INT(B653)),"NĂM KHÔNG HỢP LỆ",IF(COUNTIFS($A$3:$A$1002,A653,$B$3:$B$1002,B653)&gt;1,"TRÙNG MÃ VTVL – NĂM",IF(G653="","C653 CHƯA ĐƯỢC XÁC NHẬN",IF(NOT(ISNUMBER(C653)),"THIẾU BIẾN ĐỘNG (NHẬP 0 NẾU KHÔNG ĐỔI)",IF(G653+C653&lt;0,"NHU CẦU ÂM",IF(OR(D653="",E653=""),"THIẾU GIẢI TRÌNH/NGUỒN",IF(F653&lt;&gt;"Đã kiểm chứng","CHƯA KIỂM CHỨNG DỰ BÁO","ĐẠT"))))))))</f>
        <v/>
      </c>
      <c r="J653" s="100"/>
    </row>
    <row r="654" spans="1:10" ht="30" customHeight="1">
      <c r="A654" s="100"/>
      <c r="B654" s="103"/>
      <c r="C654" s="104"/>
      <c r="D654" s="100"/>
      <c r="E654" s="100"/>
      <c r="F654" s="100"/>
      <c r="G654" s="105" t="str">
        <f>IF(A654="","",IF(COUNTIFS('[1049]8'!$A$3:$A$202,A654,'[1049]8'!$L$3:$L$202,"Đã kiểm chứng",'[1049]8'!$M$3:$M$202,"ĐẠT")&lt;&gt;1,"",IFERROR(INDEX('[1049]8'!$J$3:$J$202,MATCH(A654,'[1049]8'!$A$3:$A$202,0)),"")))</f>
        <v/>
      </c>
      <c r="H654" s="105" t="str">
        <f t="shared" si="10"/>
        <v/>
      </c>
      <c r="I654" s="102" t="str">
        <f>IF(A654="","",IF(OR(NOT(ISNUMBER(B654)),B654&lt;2027,B654&gt;2031,B654&lt;&gt;INT(B654)),"NĂM KHÔNG HỢP LỆ",IF(COUNTIFS($A$3:$A$1002,A654,$B$3:$B$1002,B654)&gt;1,"TRÙNG MÃ VTVL – NĂM",IF(G654="","C654 CHƯA ĐƯỢC XÁC NHẬN",IF(NOT(ISNUMBER(C654)),"THIẾU BIẾN ĐỘNG (NHẬP 0 NẾU KHÔNG ĐỔI)",IF(G654+C654&lt;0,"NHU CẦU ÂM",IF(OR(D654="",E654=""),"THIẾU GIẢI TRÌNH/NGUỒN",IF(F654&lt;&gt;"Đã kiểm chứng","CHƯA KIỂM CHỨNG DỰ BÁO","ĐẠT"))))))))</f>
        <v/>
      </c>
      <c r="J654" s="100"/>
    </row>
    <row r="655" spans="1:10" ht="30" customHeight="1">
      <c r="A655" s="100"/>
      <c r="B655" s="103"/>
      <c r="C655" s="104"/>
      <c r="D655" s="100"/>
      <c r="E655" s="100"/>
      <c r="F655" s="100"/>
      <c r="G655" s="105" t="str">
        <f>IF(A655="","",IF(COUNTIFS('[1050]8'!$A$3:$A$202,A655,'[1050]8'!$L$3:$L$202,"Đã kiểm chứng",'[1050]8'!$M$3:$M$202,"ĐẠT")&lt;&gt;1,"",IFERROR(INDEX('[1050]8'!$J$3:$J$202,MATCH(A655,'[1050]8'!$A$3:$A$202,0)),"")))</f>
        <v/>
      </c>
      <c r="H655" s="105" t="str">
        <f t="shared" si="10"/>
        <v/>
      </c>
      <c r="I655" s="102" t="str">
        <f>IF(A655="","",IF(OR(NOT(ISNUMBER(B655)),B655&lt;2027,B655&gt;2031,B655&lt;&gt;INT(B655)),"NĂM KHÔNG HỢP LỆ",IF(COUNTIFS($A$3:$A$1002,A655,$B$3:$B$1002,B655)&gt;1,"TRÙNG MÃ VTVL – NĂM",IF(G655="","C655 CHƯA ĐƯỢC XÁC NHẬN",IF(NOT(ISNUMBER(C655)),"THIẾU BIẾN ĐỘNG (NHẬP 0 NẾU KHÔNG ĐỔI)",IF(G655+C655&lt;0,"NHU CẦU ÂM",IF(OR(D655="",E655=""),"THIẾU GIẢI TRÌNH/NGUỒN",IF(F655&lt;&gt;"Đã kiểm chứng","CHƯA KIỂM CHỨNG DỰ BÁO","ĐẠT"))))))))</f>
        <v/>
      </c>
      <c r="J655" s="100"/>
    </row>
    <row r="656" spans="1:10" ht="30" customHeight="1">
      <c r="A656" s="100"/>
      <c r="B656" s="103"/>
      <c r="C656" s="104"/>
      <c r="D656" s="100"/>
      <c r="E656" s="100"/>
      <c r="F656" s="100"/>
      <c r="G656" s="105" t="str">
        <f>IF(A656="","",IF(COUNTIFS('[1051]8'!$A$3:$A$202,A656,'[1051]8'!$L$3:$L$202,"Đã kiểm chứng",'[1051]8'!$M$3:$M$202,"ĐẠT")&lt;&gt;1,"",IFERROR(INDEX('[1051]8'!$J$3:$J$202,MATCH(A656,'[1051]8'!$A$3:$A$202,0)),"")))</f>
        <v/>
      </c>
      <c r="H656" s="105" t="str">
        <f t="shared" si="10"/>
        <v/>
      </c>
      <c r="I656" s="102" t="str">
        <f>IF(A656="","",IF(OR(NOT(ISNUMBER(B656)),B656&lt;2027,B656&gt;2031,B656&lt;&gt;INT(B656)),"NĂM KHÔNG HỢP LỆ",IF(COUNTIFS($A$3:$A$1002,A656,$B$3:$B$1002,B656)&gt;1,"TRÙNG MÃ VTVL – NĂM",IF(G656="","C656 CHƯA ĐƯỢC XÁC NHẬN",IF(NOT(ISNUMBER(C656)),"THIẾU BIẾN ĐỘNG (NHẬP 0 NẾU KHÔNG ĐỔI)",IF(G656+C656&lt;0,"NHU CẦU ÂM",IF(OR(D656="",E656=""),"THIẾU GIẢI TRÌNH/NGUỒN",IF(F656&lt;&gt;"Đã kiểm chứng","CHƯA KIỂM CHỨNG DỰ BÁO","ĐẠT"))))))))</f>
        <v/>
      </c>
      <c r="J656" s="100"/>
    </row>
    <row r="657" spans="1:10" ht="30" customHeight="1">
      <c r="A657" s="100"/>
      <c r="B657" s="103"/>
      <c r="C657" s="104"/>
      <c r="D657" s="100"/>
      <c r="E657" s="100"/>
      <c r="F657" s="100"/>
      <c r="G657" s="105" t="str">
        <f>IF(A657="","",IF(COUNTIFS('[1052]8'!$A$3:$A$202,A657,'[1052]8'!$L$3:$L$202,"Đã kiểm chứng",'[1052]8'!$M$3:$M$202,"ĐẠT")&lt;&gt;1,"",IFERROR(INDEX('[1052]8'!$J$3:$J$202,MATCH(A657,'[1052]8'!$A$3:$A$202,0)),"")))</f>
        <v/>
      </c>
      <c r="H657" s="105" t="str">
        <f t="shared" si="10"/>
        <v/>
      </c>
      <c r="I657" s="102" t="str">
        <f>IF(A657="","",IF(OR(NOT(ISNUMBER(B657)),B657&lt;2027,B657&gt;2031,B657&lt;&gt;INT(B657)),"NĂM KHÔNG HỢP LỆ",IF(COUNTIFS($A$3:$A$1002,A657,$B$3:$B$1002,B657)&gt;1,"TRÙNG MÃ VTVL – NĂM",IF(G657="","C657 CHƯA ĐƯỢC XÁC NHẬN",IF(NOT(ISNUMBER(C657)),"THIẾU BIẾN ĐỘNG (NHẬP 0 NẾU KHÔNG ĐỔI)",IF(G657+C657&lt;0,"NHU CẦU ÂM",IF(OR(D657="",E657=""),"THIẾU GIẢI TRÌNH/NGUỒN",IF(F657&lt;&gt;"Đã kiểm chứng","CHƯA KIỂM CHỨNG DỰ BÁO","ĐẠT"))))))))</f>
        <v/>
      </c>
      <c r="J657" s="100"/>
    </row>
    <row r="658" spans="1:10" ht="30" customHeight="1">
      <c r="A658" s="100"/>
      <c r="B658" s="103"/>
      <c r="C658" s="104"/>
      <c r="D658" s="100"/>
      <c r="E658" s="100"/>
      <c r="F658" s="100"/>
      <c r="G658" s="105" t="str">
        <f>IF(A658="","",IF(COUNTIFS('[1053]8'!$A$3:$A$202,A658,'[1053]8'!$L$3:$L$202,"Đã kiểm chứng",'[1053]8'!$M$3:$M$202,"ĐẠT")&lt;&gt;1,"",IFERROR(INDEX('[1053]8'!$J$3:$J$202,MATCH(A658,'[1053]8'!$A$3:$A$202,0)),"")))</f>
        <v/>
      </c>
      <c r="H658" s="105" t="str">
        <f t="shared" si="10"/>
        <v/>
      </c>
      <c r="I658" s="102" t="str">
        <f>IF(A658="","",IF(OR(NOT(ISNUMBER(B658)),B658&lt;2027,B658&gt;2031,B658&lt;&gt;INT(B658)),"NĂM KHÔNG HỢP LỆ",IF(COUNTIFS($A$3:$A$1002,A658,$B$3:$B$1002,B658)&gt;1,"TRÙNG MÃ VTVL – NĂM",IF(G658="","C658 CHƯA ĐƯỢC XÁC NHẬN",IF(NOT(ISNUMBER(C658)),"THIẾU BIẾN ĐỘNG (NHẬP 0 NẾU KHÔNG ĐỔI)",IF(G658+C658&lt;0,"NHU CẦU ÂM",IF(OR(D658="",E658=""),"THIẾU GIẢI TRÌNH/NGUỒN",IF(F658&lt;&gt;"Đã kiểm chứng","CHƯA KIỂM CHỨNG DỰ BÁO","ĐẠT"))))))))</f>
        <v/>
      </c>
      <c r="J658" s="100"/>
    </row>
    <row r="659" spans="1:10" ht="30" customHeight="1">
      <c r="A659" s="100"/>
      <c r="B659" s="103"/>
      <c r="C659" s="104"/>
      <c r="D659" s="100"/>
      <c r="E659" s="100"/>
      <c r="F659" s="100"/>
      <c r="G659" s="105" t="str">
        <f>IF(A659="","",IF(COUNTIFS('[1054]8'!$A$3:$A$202,A659,'[1054]8'!$L$3:$L$202,"Đã kiểm chứng",'[1054]8'!$M$3:$M$202,"ĐẠT")&lt;&gt;1,"",IFERROR(INDEX('[1054]8'!$J$3:$J$202,MATCH(A659,'[1054]8'!$A$3:$A$202,0)),"")))</f>
        <v/>
      </c>
      <c r="H659" s="105" t="str">
        <f t="shared" si="10"/>
        <v/>
      </c>
      <c r="I659" s="102" t="str">
        <f>IF(A659="","",IF(OR(NOT(ISNUMBER(B659)),B659&lt;2027,B659&gt;2031,B659&lt;&gt;INT(B659)),"NĂM KHÔNG HỢP LỆ",IF(COUNTIFS($A$3:$A$1002,A659,$B$3:$B$1002,B659)&gt;1,"TRÙNG MÃ VTVL – NĂM",IF(G659="","C659 CHƯA ĐƯỢC XÁC NHẬN",IF(NOT(ISNUMBER(C659)),"THIẾU BIẾN ĐỘNG (NHẬP 0 NẾU KHÔNG ĐỔI)",IF(G659+C659&lt;0,"NHU CẦU ÂM",IF(OR(D659="",E659=""),"THIẾU GIẢI TRÌNH/NGUỒN",IF(F659&lt;&gt;"Đã kiểm chứng","CHƯA KIỂM CHỨNG DỰ BÁO","ĐẠT"))))))))</f>
        <v/>
      </c>
      <c r="J659" s="100"/>
    </row>
    <row r="660" spans="1:10" ht="30" customHeight="1">
      <c r="A660" s="100"/>
      <c r="B660" s="103"/>
      <c r="C660" s="104"/>
      <c r="D660" s="100"/>
      <c r="E660" s="100"/>
      <c r="F660" s="100"/>
      <c r="G660" s="105" t="str">
        <f>IF(A660="","",IF(COUNTIFS('[1055]8'!$A$3:$A$202,A660,'[1055]8'!$L$3:$L$202,"Đã kiểm chứng",'[1055]8'!$M$3:$M$202,"ĐẠT")&lt;&gt;1,"",IFERROR(INDEX('[1055]8'!$J$3:$J$202,MATCH(A660,'[1055]8'!$A$3:$A$202,0)),"")))</f>
        <v/>
      </c>
      <c r="H660" s="105" t="str">
        <f t="shared" si="10"/>
        <v/>
      </c>
      <c r="I660" s="102" t="str">
        <f>IF(A660="","",IF(OR(NOT(ISNUMBER(B660)),B660&lt;2027,B660&gt;2031,B660&lt;&gt;INT(B660)),"NĂM KHÔNG HỢP LỆ",IF(COUNTIFS($A$3:$A$1002,A660,$B$3:$B$1002,B660)&gt;1,"TRÙNG MÃ VTVL – NĂM",IF(G660="","C660 CHƯA ĐƯỢC XÁC NHẬN",IF(NOT(ISNUMBER(C660)),"THIẾU BIẾN ĐỘNG (NHẬP 0 NẾU KHÔNG ĐỔI)",IF(G660+C660&lt;0,"NHU CẦU ÂM",IF(OR(D660="",E660=""),"THIẾU GIẢI TRÌNH/NGUỒN",IF(F660&lt;&gt;"Đã kiểm chứng","CHƯA KIỂM CHỨNG DỰ BÁO","ĐẠT"))))))))</f>
        <v/>
      </c>
      <c r="J660" s="100"/>
    </row>
    <row r="661" spans="1:10" ht="30" customHeight="1">
      <c r="A661" s="100"/>
      <c r="B661" s="103"/>
      <c r="C661" s="104"/>
      <c r="D661" s="100"/>
      <c r="E661" s="100"/>
      <c r="F661" s="100"/>
      <c r="G661" s="105" t="str">
        <f>IF(A661="","",IF(COUNTIFS('[1056]8'!$A$3:$A$202,A661,'[1056]8'!$L$3:$L$202,"Đã kiểm chứng",'[1056]8'!$M$3:$M$202,"ĐẠT")&lt;&gt;1,"",IFERROR(INDEX('[1056]8'!$J$3:$J$202,MATCH(A661,'[1056]8'!$A$3:$A$202,0)),"")))</f>
        <v/>
      </c>
      <c r="H661" s="105" t="str">
        <f t="shared" si="10"/>
        <v/>
      </c>
      <c r="I661" s="102" t="str">
        <f>IF(A661="","",IF(OR(NOT(ISNUMBER(B661)),B661&lt;2027,B661&gt;2031,B661&lt;&gt;INT(B661)),"NĂM KHÔNG HỢP LỆ",IF(COUNTIFS($A$3:$A$1002,A661,$B$3:$B$1002,B661)&gt;1,"TRÙNG MÃ VTVL – NĂM",IF(G661="","C661 CHƯA ĐƯỢC XÁC NHẬN",IF(NOT(ISNUMBER(C661)),"THIẾU BIẾN ĐỘNG (NHẬP 0 NẾU KHÔNG ĐỔI)",IF(G661+C661&lt;0,"NHU CẦU ÂM",IF(OR(D661="",E661=""),"THIẾU GIẢI TRÌNH/NGUỒN",IF(F661&lt;&gt;"Đã kiểm chứng","CHƯA KIỂM CHỨNG DỰ BÁO","ĐẠT"))))))))</f>
        <v/>
      </c>
      <c r="J661" s="100"/>
    </row>
    <row r="662" spans="1:10" ht="30" customHeight="1">
      <c r="A662" s="100"/>
      <c r="B662" s="103"/>
      <c r="C662" s="104"/>
      <c r="D662" s="100"/>
      <c r="E662" s="100"/>
      <c r="F662" s="100"/>
      <c r="G662" s="105" t="str">
        <f>IF(A662="","",IF(COUNTIFS('[1057]8'!$A$3:$A$202,A662,'[1057]8'!$L$3:$L$202,"Đã kiểm chứng",'[1057]8'!$M$3:$M$202,"ĐẠT")&lt;&gt;1,"",IFERROR(INDEX('[1057]8'!$J$3:$J$202,MATCH(A662,'[1057]8'!$A$3:$A$202,0)),"")))</f>
        <v/>
      </c>
      <c r="H662" s="105" t="str">
        <f t="shared" si="10"/>
        <v/>
      </c>
      <c r="I662" s="102" t="str">
        <f>IF(A662="","",IF(OR(NOT(ISNUMBER(B662)),B662&lt;2027,B662&gt;2031,B662&lt;&gt;INT(B662)),"NĂM KHÔNG HỢP LỆ",IF(COUNTIFS($A$3:$A$1002,A662,$B$3:$B$1002,B662)&gt;1,"TRÙNG MÃ VTVL – NĂM",IF(G662="","C662 CHƯA ĐƯỢC XÁC NHẬN",IF(NOT(ISNUMBER(C662)),"THIẾU BIẾN ĐỘNG (NHẬP 0 NẾU KHÔNG ĐỔI)",IF(G662+C662&lt;0,"NHU CẦU ÂM",IF(OR(D662="",E662=""),"THIẾU GIẢI TRÌNH/NGUỒN",IF(F662&lt;&gt;"Đã kiểm chứng","CHƯA KIỂM CHỨNG DỰ BÁO","ĐẠT"))))))))</f>
        <v/>
      </c>
      <c r="J662" s="100"/>
    </row>
    <row r="663" spans="1:10" ht="30" customHeight="1">
      <c r="A663" s="100"/>
      <c r="B663" s="103"/>
      <c r="C663" s="104"/>
      <c r="D663" s="100"/>
      <c r="E663" s="100"/>
      <c r="F663" s="100"/>
      <c r="G663" s="105" t="str">
        <f>IF(A663="","",IF(COUNTIFS('[1058]8'!$A$3:$A$202,A663,'[1058]8'!$L$3:$L$202,"Đã kiểm chứng",'[1058]8'!$M$3:$M$202,"ĐẠT")&lt;&gt;1,"",IFERROR(INDEX('[1058]8'!$J$3:$J$202,MATCH(A663,'[1058]8'!$A$3:$A$202,0)),"")))</f>
        <v/>
      </c>
      <c r="H663" s="105" t="str">
        <f t="shared" si="10"/>
        <v/>
      </c>
      <c r="I663" s="102" t="str">
        <f>IF(A663="","",IF(OR(NOT(ISNUMBER(B663)),B663&lt;2027,B663&gt;2031,B663&lt;&gt;INT(B663)),"NĂM KHÔNG HỢP LỆ",IF(COUNTIFS($A$3:$A$1002,A663,$B$3:$B$1002,B663)&gt;1,"TRÙNG MÃ VTVL – NĂM",IF(G663="","C663 CHƯA ĐƯỢC XÁC NHẬN",IF(NOT(ISNUMBER(C663)),"THIẾU BIẾN ĐỘNG (NHẬP 0 NẾU KHÔNG ĐỔI)",IF(G663+C663&lt;0,"NHU CẦU ÂM",IF(OR(D663="",E663=""),"THIẾU GIẢI TRÌNH/NGUỒN",IF(F663&lt;&gt;"Đã kiểm chứng","CHƯA KIỂM CHỨNG DỰ BÁO","ĐẠT"))))))))</f>
        <v/>
      </c>
      <c r="J663" s="100"/>
    </row>
    <row r="664" spans="1:10" ht="30" customHeight="1">
      <c r="A664" s="100"/>
      <c r="B664" s="103"/>
      <c r="C664" s="104"/>
      <c r="D664" s="100"/>
      <c r="E664" s="100"/>
      <c r="F664" s="100"/>
      <c r="G664" s="105" t="str">
        <f>IF(A664="","",IF(COUNTIFS('[1059]8'!$A$3:$A$202,A664,'[1059]8'!$L$3:$L$202,"Đã kiểm chứng",'[1059]8'!$M$3:$M$202,"ĐẠT")&lt;&gt;1,"",IFERROR(INDEX('[1059]8'!$J$3:$J$202,MATCH(A664,'[1059]8'!$A$3:$A$202,0)),"")))</f>
        <v/>
      </c>
      <c r="H664" s="105" t="str">
        <f t="shared" si="10"/>
        <v/>
      </c>
      <c r="I664" s="102" t="str">
        <f>IF(A664="","",IF(OR(NOT(ISNUMBER(B664)),B664&lt;2027,B664&gt;2031,B664&lt;&gt;INT(B664)),"NĂM KHÔNG HỢP LỆ",IF(COUNTIFS($A$3:$A$1002,A664,$B$3:$B$1002,B664)&gt;1,"TRÙNG MÃ VTVL – NĂM",IF(G664="","C664 CHƯA ĐƯỢC XÁC NHẬN",IF(NOT(ISNUMBER(C664)),"THIẾU BIẾN ĐỘNG (NHẬP 0 NẾU KHÔNG ĐỔI)",IF(G664+C664&lt;0,"NHU CẦU ÂM",IF(OR(D664="",E664=""),"THIẾU GIẢI TRÌNH/NGUỒN",IF(F664&lt;&gt;"Đã kiểm chứng","CHƯA KIỂM CHỨNG DỰ BÁO","ĐẠT"))))))))</f>
        <v/>
      </c>
      <c r="J664" s="100"/>
    </row>
    <row r="665" spans="1:10" ht="30" customHeight="1">
      <c r="A665" s="100"/>
      <c r="B665" s="103"/>
      <c r="C665" s="104"/>
      <c r="D665" s="100"/>
      <c r="E665" s="100"/>
      <c r="F665" s="100"/>
      <c r="G665" s="105" t="str">
        <f>IF(A665="","",IF(COUNTIFS('[1060]8'!$A$3:$A$202,A665,'[1060]8'!$L$3:$L$202,"Đã kiểm chứng",'[1060]8'!$M$3:$M$202,"ĐẠT")&lt;&gt;1,"",IFERROR(INDEX('[1060]8'!$J$3:$J$202,MATCH(A665,'[1060]8'!$A$3:$A$202,0)),"")))</f>
        <v/>
      </c>
      <c r="H665" s="105" t="str">
        <f t="shared" si="10"/>
        <v/>
      </c>
      <c r="I665" s="102" t="str">
        <f>IF(A665="","",IF(OR(NOT(ISNUMBER(B665)),B665&lt;2027,B665&gt;2031,B665&lt;&gt;INT(B665)),"NĂM KHÔNG HỢP LỆ",IF(COUNTIFS($A$3:$A$1002,A665,$B$3:$B$1002,B665)&gt;1,"TRÙNG MÃ VTVL – NĂM",IF(G665="","C665 CHƯA ĐƯỢC XÁC NHẬN",IF(NOT(ISNUMBER(C665)),"THIẾU BIẾN ĐỘNG (NHẬP 0 NẾU KHÔNG ĐỔI)",IF(G665+C665&lt;0,"NHU CẦU ÂM",IF(OR(D665="",E665=""),"THIẾU GIẢI TRÌNH/NGUỒN",IF(F665&lt;&gt;"Đã kiểm chứng","CHƯA KIỂM CHỨNG DỰ BÁO","ĐẠT"))))))))</f>
        <v/>
      </c>
      <c r="J665" s="100"/>
    </row>
    <row r="666" spans="1:10" ht="30" customHeight="1">
      <c r="A666" s="100"/>
      <c r="B666" s="103"/>
      <c r="C666" s="104"/>
      <c r="D666" s="100"/>
      <c r="E666" s="100"/>
      <c r="F666" s="100"/>
      <c r="G666" s="105" t="str">
        <f>IF(A666="","",IF(COUNTIFS('[1061]8'!$A$3:$A$202,A666,'[1061]8'!$L$3:$L$202,"Đã kiểm chứng",'[1061]8'!$M$3:$M$202,"ĐẠT")&lt;&gt;1,"",IFERROR(INDEX('[1061]8'!$J$3:$J$202,MATCH(A666,'[1061]8'!$A$3:$A$202,0)),"")))</f>
        <v/>
      </c>
      <c r="H666" s="105" t="str">
        <f t="shared" si="10"/>
        <v/>
      </c>
      <c r="I666" s="102" t="str">
        <f>IF(A666="","",IF(OR(NOT(ISNUMBER(B666)),B666&lt;2027,B666&gt;2031,B666&lt;&gt;INT(B666)),"NĂM KHÔNG HỢP LỆ",IF(COUNTIFS($A$3:$A$1002,A666,$B$3:$B$1002,B666)&gt;1,"TRÙNG MÃ VTVL – NĂM",IF(G666="","C666 CHƯA ĐƯỢC XÁC NHẬN",IF(NOT(ISNUMBER(C666)),"THIẾU BIẾN ĐỘNG (NHẬP 0 NẾU KHÔNG ĐỔI)",IF(G666+C666&lt;0,"NHU CẦU ÂM",IF(OR(D666="",E666=""),"THIẾU GIẢI TRÌNH/NGUỒN",IF(F666&lt;&gt;"Đã kiểm chứng","CHƯA KIỂM CHỨNG DỰ BÁO","ĐẠT"))))))))</f>
        <v/>
      </c>
      <c r="J666" s="100"/>
    </row>
    <row r="667" spans="1:10" ht="30" customHeight="1">
      <c r="A667" s="100"/>
      <c r="B667" s="103"/>
      <c r="C667" s="104"/>
      <c r="D667" s="100"/>
      <c r="E667" s="100"/>
      <c r="F667" s="100"/>
      <c r="G667" s="105" t="str">
        <f>IF(A667="","",IF(COUNTIFS('[1062]8'!$A$3:$A$202,A667,'[1062]8'!$L$3:$L$202,"Đã kiểm chứng",'[1062]8'!$M$3:$M$202,"ĐẠT")&lt;&gt;1,"",IFERROR(INDEX('[1062]8'!$J$3:$J$202,MATCH(A667,'[1062]8'!$A$3:$A$202,0)),"")))</f>
        <v/>
      </c>
      <c r="H667" s="105" t="str">
        <f t="shared" si="10"/>
        <v/>
      </c>
      <c r="I667" s="102" t="str">
        <f>IF(A667="","",IF(OR(NOT(ISNUMBER(B667)),B667&lt;2027,B667&gt;2031,B667&lt;&gt;INT(B667)),"NĂM KHÔNG HỢP LỆ",IF(COUNTIFS($A$3:$A$1002,A667,$B$3:$B$1002,B667)&gt;1,"TRÙNG MÃ VTVL – NĂM",IF(G667="","C667 CHƯA ĐƯỢC XÁC NHẬN",IF(NOT(ISNUMBER(C667)),"THIẾU BIẾN ĐỘNG (NHẬP 0 NẾU KHÔNG ĐỔI)",IF(G667+C667&lt;0,"NHU CẦU ÂM",IF(OR(D667="",E667=""),"THIẾU GIẢI TRÌNH/NGUỒN",IF(F667&lt;&gt;"Đã kiểm chứng","CHƯA KIỂM CHỨNG DỰ BÁO","ĐẠT"))))))))</f>
        <v/>
      </c>
      <c r="J667" s="100"/>
    </row>
    <row r="668" spans="1:10" ht="30" customHeight="1">
      <c r="A668" s="100"/>
      <c r="B668" s="103"/>
      <c r="C668" s="104"/>
      <c r="D668" s="100"/>
      <c r="E668" s="100"/>
      <c r="F668" s="100"/>
      <c r="G668" s="105" t="str">
        <f>IF(A668="","",IF(COUNTIFS('[1063]8'!$A$3:$A$202,A668,'[1063]8'!$L$3:$L$202,"Đã kiểm chứng",'[1063]8'!$M$3:$M$202,"ĐẠT")&lt;&gt;1,"",IFERROR(INDEX('[1063]8'!$J$3:$J$202,MATCH(A668,'[1063]8'!$A$3:$A$202,0)),"")))</f>
        <v/>
      </c>
      <c r="H668" s="105" t="str">
        <f t="shared" si="10"/>
        <v/>
      </c>
      <c r="I668" s="102" t="str">
        <f>IF(A668="","",IF(OR(NOT(ISNUMBER(B668)),B668&lt;2027,B668&gt;2031,B668&lt;&gt;INT(B668)),"NĂM KHÔNG HỢP LỆ",IF(COUNTIFS($A$3:$A$1002,A668,$B$3:$B$1002,B668)&gt;1,"TRÙNG MÃ VTVL – NĂM",IF(G668="","C668 CHƯA ĐƯỢC XÁC NHẬN",IF(NOT(ISNUMBER(C668)),"THIẾU BIẾN ĐỘNG (NHẬP 0 NẾU KHÔNG ĐỔI)",IF(G668+C668&lt;0,"NHU CẦU ÂM",IF(OR(D668="",E668=""),"THIẾU GIẢI TRÌNH/NGUỒN",IF(F668&lt;&gt;"Đã kiểm chứng","CHƯA KIỂM CHỨNG DỰ BÁO","ĐẠT"))))))))</f>
        <v/>
      </c>
      <c r="J668" s="100"/>
    </row>
    <row r="669" spans="1:10" ht="30" customHeight="1">
      <c r="A669" s="100"/>
      <c r="B669" s="103"/>
      <c r="C669" s="104"/>
      <c r="D669" s="100"/>
      <c r="E669" s="100"/>
      <c r="F669" s="100"/>
      <c r="G669" s="105" t="str">
        <f>IF(A669="","",IF(COUNTIFS('[1064]8'!$A$3:$A$202,A669,'[1064]8'!$L$3:$L$202,"Đã kiểm chứng",'[1064]8'!$M$3:$M$202,"ĐẠT")&lt;&gt;1,"",IFERROR(INDEX('[1064]8'!$J$3:$J$202,MATCH(A669,'[1064]8'!$A$3:$A$202,0)),"")))</f>
        <v/>
      </c>
      <c r="H669" s="105" t="str">
        <f t="shared" si="10"/>
        <v/>
      </c>
      <c r="I669" s="102" t="str">
        <f>IF(A669="","",IF(OR(NOT(ISNUMBER(B669)),B669&lt;2027,B669&gt;2031,B669&lt;&gt;INT(B669)),"NĂM KHÔNG HỢP LỆ",IF(COUNTIFS($A$3:$A$1002,A669,$B$3:$B$1002,B669)&gt;1,"TRÙNG MÃ VTVL – NĂM",IF(G669="","C669 CHƯA ĐƯỢC XÁC NHẬN",IF(NOT(ISNUMBER(C669)),"THIẾU BIẾN ĐỘNG (NHẬP 0 NẾU KHÔNG ĐỔI)",IF(G669+C669&lt;0,"NHU CẦU ÂM",IF(OR(D669="",E669=""),"THIẾU GIẢI TRÌNH/NGUỒN",IF(F669&lt;&gt;"Đã kiểm chứng","CHƯA KIỂM CHỨNG DỰ BÁO","ĐẠT"))))))))</f>
        <v/>
      </c>
      <c r="J669" s="100"/>
    </row>
    <row r="670" spans="1:10" ht="30" customHeight="1">
      <c r="A670" s="100"/>
      <c r="B670" s="103"/>
      <c r="C670" s="104"/>
      <c r="D670" s="100"/>
      <c r="E670" s="100"/>
      <c r="F670" s="100"/>
      <c r="G670" s="105" t="str">
        <f>IF(A670="","",IF(COUNTIFS('[1065]8'!$A$3:$A$202,A670,'[1065]8'!$L$3:$L$202,"Đã kiểm chứng",'[1065]8'!$M$3:$M$202,"ĐẠT")&lt;&gt;1,"",IFERROR(INDEX('[1065]8'!$J$3:$J$202,MATCH(A670,'[1065]8'!$A$3:$A$202,0)),"")))</f>
        <v/>
      </c>
      <c r="H670" s="105" t="str">
        <f t="shared" si="10"/>
        <v/>
      </c>
      <c r="I670" s="102" t="str">
        <f>IF(A670="","",IF(OR(NOT(ISNUMBER(B670)),B670&lt;2027,B670&gt;2031,B670&lt;&gt;INT(B670)),"NĂM KHÔNG HỢP LỆ",IF(COUNTIFS($A$3:$A$1002,A670,$B$3:$B$1002,B670)&gt;1,"TRÙNG MÃ VTVL – NĂM",IF(G670="","C670 CHƯA ĐƯỢC XÁC NHẬN",IF(NOT(ISNUMBER(C670)),"THIẾU BIẾN ĐỘNG (NHẬP 0 NẾU KHÔNG ĐỔI)",IF(G670+C670&lt;0,"NHU CẦU ÂM",IF(OR(D670="",E670=""),"THIẾU GIẢI TRÌNH/NGUỒN",IF(F670&lt;&gt;"Đã kiểm chứng","CHƯA KIỂM CHỨNG DỰ BÁO","ĐẠT"))))))))</f>
        <v/>
      </c>
      <c r="J670" s="100"/>
    </row>
    <row r="671" spans="1:10" ht="30" customHeight="1">
      <c r="A671" s="100"/>
      <c r="B671" s="103"/>
      <c r="C671" s="104"/>
      <c r="D671" s="100"/>
      <c r="E671" s="100"/>
      <c r="F671" s="100"/>
      <c r="G671" s="105" t="str">
        <f>IF(A671="","",IF(COUNTIFS('[1066]8'!$A$3:$A$202,A671,'[1066]8'!$L$3:$L$202,"Đã kiểm chứng",'[1066]8'!$M$3:$M$202,"ĐẠT")&lt;&gt;1,"",IFERROR(INDEX('[1066]8'!$J$3:$J$202,MATCH(A671,'[1066]8'!$A$3:$A$202,0)),"")))</f>
        <v/>
      </c>
      <c r="H671" s="105" t="str">
        <f t="shared" si="10"/>
        <v/>
      </c>
      <c r="I671" s="102" t="str">
        <f>IF(A671="","",IF(OR(NOT(ISNUMBER(B671)),B671&lt;2027,B671&gt;2031,B671&lt;&gt;INT(B671)),"NĂM KHÔNG HỢP LỆ",IF(COUNTIFS($A$3:$A$1002,A671,$B$3:$B$1002,B671)&gt;1,"TRÙNG MÃ VTVL – NĂM",IF(G671="","C671 CHƯA ĐƯỢC XÁC NHẬN",IF(NOT(ISNUMBER(C671)),"THIẾU BIẾN ĐỘNG (NHẬP 0 NẾU KHÔNG ĐỔI)",IF(G671+C671&lt;0,"NHU CẦU ÂM",IF(OR(D671="",E671=""),"THIẾU GIẢI TRÌNH/NGUỒN",IF(F671&lt;&gt;"Đã kiểm chứng","CHƯA KIỂM CHỨNG DỰ BÁO","ĐẠT"))))))))</f>
        <v/>
      </c>
      <c r="J671" s="100"/>
    </row>
    <row r="672" spans="1:10" ht="30" customHeight="1">
      <c r="A672" s="100"/>
      <c r="B672" s="103"/>
      <c r="C672" s="104"/>
      <c r="D672" s="100"/>
      <c r="E672" s="100"/>
      <c r="F672" s="100"/>
      <c r="G672" s="105" t="str">
        <f>IF(A672="","",IF(COUNTIFS('[1067]8'!$A$3:$A$202,A672,'[1067]8'!$L$3:$L$202,"Đã kiểm chứng",'[1067]8'!$M$3:$M$202,"ĐẠT")&lt;&gt;1,"",IFERROR(INDEX('[1067]8'!$J$3:$J$202,MATCH(A672,'[1067]8'!$A$3:$A$202,0)),"")))</f>
        <v/>
      </c>
      <c r="H672" s="105" t="str">
        <f t="shared" si="10"/>
        <v/>
      </c>
      <c r="I672" s="102" t="str">
        <f>IF(A672="","",IF(OR(NOT(ISNUMBER(B672)),B672&lt;2027,B672&gt;2031,B672&lt;&gt;INT(B672)),"NĂM KHÔNG HỢP LỆ",IF(COUNTIFS($A$3:$A$1002,A672,$B$3:$B$1002,B672)&gt;1,"TRÙNG MÃ VTVL – NĂM",IF(G672="","C672 CHƯA ĐƯỢC XÁC NHẬN",IF(NOT(ISNUMBER(C672)),"THIẾU BIẾN ĐỘNG (NHẬP 0 NẾU KHÔNG ĐỔI)",IF(G672+C672&lt;0,"NHU CẦU ÂM",IF(OR(D672="",E672=""),"THIẾU GIẢI TRÌNH/NGUỒN",IF(F672&lt;&gt;"Đã kiểm chứng","CHƯA KIỂM CHỨNG DỰ BÁO","ĐẠT"))))))))</f>
        <v/>
      </c>
      <c r="J672" s="100"/>
    </row>
    <row r="673" spans="1:10" ht="30" customHeight="1">
      <c r="A673" s="100"/>
      <c r="B673" s="103"/>
      <c r="C673" s="104"/>
      <c r="D673" s="100"/>
      <c r="E673" s="100"/>
      <c r="F673" s="100"/>
      <c r="G673" s="105" t="str">
        <f>IF(A673="","",IF(COUNTIFS('[1068]8'!$A$3:$A$202,A673,'[1068]8'!$L$3:$L$202,"Đã kiểm chứng",'[1068]8'!$M$3:$M$202,"ĐẠT")&lt;&gt;1,"",IFERROR(INDEX('[1068]8'!$J$3:$J$202,MATCH(A673,'[1068]8'!$A$3:$A$202,0)),"")))</f>
        <v/>
      </c>
      <c r="H673" s="105" t="str">
        <f t="shared" si="10"/>
        <v/>
      </c>
      <c r="I673" s="102" t="str">
        <f>IF(A673="","",IF(OR(NOT(ISNUMBER(B673)),B673&lt;2027,B673&gt;2031,B673&lt;&gt;INT(B673)),"NĂM KHÔNG HỢP LỆ",IF(COUNTIFS($A$3:$A$1002,A673,$B$3:$B$1002,B673)&gt;1,"TRÙNG MÃ VTVL – NĂM",IF(G673="","C673 CHƯA ĐƯỢC XÁC NHẬN",IF(NOT(ISNUMBER(C673)),"THIẾU BIẾN ĐỘNG (NHẬP 0 NẾU KHÔNG ĐỔI)",IF(G673+C673&lt;0,"NHU CẦU ÂM",IF(OR(D673="",E673=""),"THIẾU GIẢI TRÌNH/NGUỒN",IF(F673&lt;&gt;"Đã kiểm chứng","CHƯA KIỂM CHỨNG DỰ BÁO","ĐẠT"))))))))</f>
        <v/>
      </c>
      <c r="J673" s="100"/>
    </row>
    <row r="674" spans="1:10" ht="30" customHeight="1">
      <c r="A674" s="100"/>
      <c r="B674" s="103"/>
      <c r="C674" s="104"/>
      <c r="D674" s="100"/>
      <c r="E674" s="100"/>
      <c r="F674" s="100"/>
      <c r="G674" s="105" t="str">
        <f>IF(A674="","",IF(COUNTIFS('[1069]8'!$A$3:$A$202,A674,'[1069]8'!$L$3:$L$202,"Đã kiểm chứng",'[1069]8'!$M$3:$M$202,"ĐẠT")&lt;&gt;1,"",IFERROR(INDEX('[1069]8'!$J$3:$J$202,MATCH(A674,'[1069]8'!$A$3:$A$202,0)),"")))</f>
        <v/>
      </c>
      <c r="H674" s="105" t="str">
        <f t="shared" si="10"/>
        <v/>
      </c>
      <c r="I674" s="102" t="str">
        <f>IF(A674="","",IF(OR(NOT(ISNUMBER(B674)),B674&lt;2027,B674&gt;2031,B674&lt;&gt;INT(B674)),"NĂM KHÔNG HỢP LỆ",IF(COUNTIFS($A$3:$A$1002,A674,$B$3:$B$1002,B674)&gt;1,"TRÙNG MÃ VTVL – NĂM",IF(G674="","C674 CHƯA ĐƯỢC XÁC NHẬN",IF(NOT(ISNUMBER(C674)),"THIẾU BIẾN ĐỘNG (NHẬP 0 NẾU KHÔNG ĐỔI)",IF(G674+C674&lt;0,"NHU CẦU ÂM",IF(OR(D674="",E674=""),"THIẾU GIẢI TRÌNH/NGUỒN",IF(F674&lt;&gt;"Đã kiểm chứng","CHƯA KIỂM CHỨNG DỰ BÁO","ĐẠT"))))))))</f>
        <v/>
      </c>
      <c r="J674" s="100"/>
    </row>
    <row r="675" spans="1:10" ht="30" customHeight="1">
      <c r="A675" s="100"/>
      <c r="B675" s="103"/>
      <c r="C675" s="104"/>
      <c r="D675" s="100"/>
      <c r="E675" s="100"/>
      <c r="F675" s="100"/>
      <c r="G675" s="105" t="str">
        <f>IF(A675="","",IF(COUNTIFS('[1070]8'!$A$3:$A$202,A675,'[1070]8'!$L$3:$L$202,"Đã kiểm chứng",'[1070]8'!$M$3:$M$202,"ĐẠT")&lt;&gt;1,"",IFERROR(INDEX('[1070]8'!$J$3:$J$202,MATCH(A675,'[1070]8'!$A$3:$A$202,0)),"")))</f>
        <v/>
      </c>
      <c r="H675" s="105" t="str">
        <f t="shared" si="10"/>
        <v/>
      </c>
      <c r="I675" s="102" t="str">
        <f>IF(A675="","",IF(OR(NOT(ISNUMBER(B675)),B675&lt;2027,B675&gt;2031,B675&lt;&gt;INT(B675)),"NĂM KHÔNG HỢP LỆ",IF(COUNTIFS($A$3:$A$1002,A675,$B$3:$B$1002,B675)&gt;1,"TRÙNG MÃ VTVL – NĂM",IF(G675="","C675 CHƯA ĐƯỢC XÁC NHẬN",IF(NOT(ISNUMBER(C675)),"THIẾU BIẾN ĐỘNG (NHẬP 0 NẾU KHÔNG ĐỔI)",IF(G675+C675&lt;0,"NHU CẦU ÂM",IF(OR(D675="",E675=""),"THIẾU GIẢI TRÌNH/NGUỒN",IF(F675&lt;&gt;"Đã kiểm chứng","CHƯA KIỂM CHỨNG DỰ BÁO","ĐẠT"))))))))</f>
        <v/>
      </c>
      <c r="J675" s="100"/>
    </row>
    <row r="676" spans="1:10" ht="30" customHeight="1">
      <c r="A676" s="100"/>
      <c r="B676" s="103"/>
      <c r="C676" s="104"/>
      <c r="D676" s="100"/>
      <c r="E676" s="100"/>
      <c r="F676" s="100"/>
      <c r="G676" s="105" t="str">
        <f>IF(A676="","",IF(COUNTIFS('[1071]8'!$A$3:$A$202,A676,'[1071]8'!$L$3:$L$202,"Đã kiểm chứng",'[1071]8'!$M$3:$M$202,"ĐẠT")&lt;&gt;1,"",IFERROR(INDEX('[1071]8'!$J$3:$J$202,MATCH(A676,'[1071]8'!$A$3:$A$202,0)),"")))</f>
        <v/>
      </c>
      <c r="H676" s="105" t="str">
        <f t="shared" si="10"/>
        <v/>
      </c>
      <c r="I676" s="102" t="str">
        <f>IF(A676="","",IF(OR(NOT(ISNUMBER(B676)),B676&lt;2027,B676&gt;2031,B676&lt;&gt;INT(B676)),"NĂM KHÔNG HỢP LỆ",IF(COUNTIFS($A$3:$A$1002,A676,$B$3:$B$1002,B676)&gt;1,"TRÙNG MÃ VTVL – NĂM",IF(G676="","C676 CHƯA ĐƯỢC XÁC NHẬN",IF(NOT(ISNUMBER(C676)),"THIẾU BIẾN ĐỘNG (NHẬP 0 NẾU KHÔNG ĐỔI)",IF(G676+C676&lt;0,"NHU CẦU ÂM",IF(OR(D676="",E676=""),"THIẾU GIẢI TRÌNH/NGUỒN",IF(F676&lt;&gt;"Đã kiểm chứng","CHƯA KIỂM CHỨNG DỰ BÁO","ĐẠT"))))))))</f>
        <v/>
      </c>
      <c r="J676" s="100"/>
    </row>
    <row r="677" spans="1:10" ht="30" customHeight="1">
      <c r="A677" s="100"/>
      <c r="B677" s="103"/>
      <c r="C677" s="104"/>
      <c r="D677" s="100"/>
      <c r="E677" s="100"/>
      <c r="F677" s="100"/>
      <c r="G677" s="105" t="str">
        <f>IF(A677="","",IF(COUNTIFS('[1072]8'!$A$3:$A$202,A677,'[1072]8'!$L$3:$L$202,"Đã kiểm chứng",'[1072]8'!$M$3:$M$202,"ĐẠT")&lt;&gt;1,"",IFERROR(INDEX('[1072]8'!$J$3:$J$202,MATCH(A677,'[1072]8'!$A$3:$A$202,0)),"")))</f>
        <v/>
      </c>
      <c r="H677" s="105" t="str">
        <f t="shared" si="10"/>
        <v/>
      </c>
      <c r="I677" s="102" t="str">
        <f>IF(A677="","",IF(OR(NOT(ISNUMBER(B677)),B677&lt;2027,B677&gt;2031,B677&lt;&gt;INT(B677)),"NĂM KHÔNG HỢP LỆ",IF(COUNTIFS($A$3:$A$1002,A677,$B$3:$B$1002,B677)&gt;1,"TRÙNG MÃ VTVL – NĂM",IF(G677="","C677 CHƯA ĐƯỢC XÁC NHẬN",IF(NOT(ISNUMBER(C677)),"THIẾU BIẾN ĐỘNG (NHẬP 0 NẾU KHÔNG ĐỔI)",IF(G677+C677&lt;0,"NHU CẦU ÂM",IF(OR(D677="",E677=""),"THIẾU GIẢI TRÌNH/NGUỒN",IF(F677&lt;&gt;"Đã kiểm chứng","CHƯA KIỂM CHỨNG DỰ BÁO","ĐẠT"))))))))</f>
        <v/>
      </c>
      <c r="J677" s="100"/>
    </row>
    <row r="678" spans="1:10" ht="30" customHeight="1">
      <c r="A678" s="100"/>
      <c r="B678" s="103"/>
      <c r="C678" s="104"/>
      <c r="D678" s="100"/>
      <c r="E678" s="100"/>
      <c r="F678" s="100"/>
      <c r="G678" s="105" t="str">
        <f>IF(A678="","",IF(COUNTIFS('[1073]8'!$A$3:$A$202,A678,'[1073]8'!$L$3:$L$202,"Đã kiểm chứng",'[1073]8'!$M$3:$M$202,"ĐẠT")&lt;&gt;1,"",IFERROR(INDEX('[1073]8'!$J$3:$J$202,MATCH(A678,'[1073]8'!$A$3:$A$202,0)),"")))</f>
        <v/>
      </c>
      <c r="H678" s="105" t="str">
        <f t="shared" si="10"/>
        <v/>
      </c>
      <c r="I678" s="102" t="str">
        <f>IF(A678="","",IF(OR(NOT(ISNUMBER(B678)),B678&lt;2027,B678&gt;2031,B678&lt;&gt;INT(B678)),"NĂM KHÔNG HỢP LỆ",IF(COUNTIFS($A$3:$A$1002,A678,$B$3:$B$1002,B678)&gt;1,"TRÙNG MÃ VTVL – NĂM",IF(G678="","C678 CHƯA ĐƯỢC XÁC NHẬN",IF(NOT(ISNUMBER(C678)),"THIẾU BIẾN ĐỘNG (NHẬP 0 NẾU KHÔNG ĐỔI)",IF(G678+C678&lt;0,"NHU CẦU ÂM",IF(OR(D678="",E678=""),"THIẾU GIẢI TRÌNH/NGUỒN",IF(F678&lt;&gt;"Đã kiểm chứng","CHƯA KIỂM CHỨNG DỰ BÁO","ĐẠT"))))))))</f>
        <v/>
      </c>
      <c r="J678" s="100"/>
    </row>
    <row r="679" spans="1:10" ht="30" customHeight="1">
      <c r="A679" s="100"/>
      <c r="B679" s="103"/>
      <c r="C679" s="104"/>
      <c r="D679" s="100"/>
      <c r="E679" s="100"/>
      <c r="F679" s="100"/>
      <c r="G679" s="105" t="str">
        <f>IF(A679="","",IF(COUNTIFS('[1074]8'!$A$3:$A$202,A679,'[1074]8'!$L$3:$L$202,"Đã kiểm chứng",'[1074]8'!$M$3:$M$202,"ĐẠT")&lt;&gt;1,"",IFERROR(INDEX('[1074]8'!$J$3:$J$202,MATCH(A679,'[1074]8'!$A$3:$A$202,0)),"")))</f>
        <v/>
      </c>
      <c r="H679" s="105" t="str">
        <f t="shared" si="10"/>
        <v/>
      </c>
      <c r="I679" s="102" t="str">
        <f>IF(A679="","",IF(OR(NOT(ISNUMBER(B679)),B679&lt;2027,B679&gt;2031,B679&lt;&gt;INT(B679)),"NĂM KHÔNG HỢP LỆ",IF(COUNTIFS($A$3:$A$1002,A679,$B$3:$B$1002,B679)&gt;1,"TRÙNG MÃ VTVL – NĂM",IF(G679="","C679 CHƯA ĐƯỢC XÁC NHẬN",IF(NOT(ISNUMBER(C679)),"THIẾU BIẾN ĐỘNG (NHẬP 0 NẾU KHÔNG ĐỔI)",IF(G679+C679&lt;0,"NHU CẦU ÂM",IF(OR(D679="",E679=""),"THIẾU GIẢI TRÌNH/NGUỒN",IF(F679&lt;&gt;"Đã kiểm chứng","CHƯA KIỂM CHỨNG DỰ BÁO","ĐẠT"))))))))</f>
        <v/>
      </c>
      <c r="J679" s="100"/>
    </row>
    <row r="680" spans="1:10" ht="30" customHeight="1">
      <c r="A680" s="100"/>
      <c r="B680" s="103"/>
      <c r="C680" s="104"/>
      <c r="D680" s="100"/>
      <c r="E680" s="100"/>
      <c r="F680" s="100"/>
      <c r="G680" s="105" t="str">
        <f>IF(A680="","",IF(COUNTIFS('[1075]8'!$A$3:$A$202,A680,'[1075]8'!$L$3:$L$202,"Đã kiểm chứng",'[1075]8'!$M$3:$M$202,"ĐẠT")&lt;&gt;1,"",IFERROR(INDEX('[1075]8'!$J$3:$J$202,MATCH(A680,'[1075]8'!$A$3:$A$202,0)),"")))</f>
        <v/>
      </c>
      <c r="H680" s="105" t="str">
        <f t="shared" si="10"/>
        <v/>
      </c>
      <c r="I680" s="102" t="str">
        <f>IF(A680="","",IF(OR(NOT(ISNUMBER(B680)),B680&lt;2027,B680&gt;2031,B680&lt;&gt;INT(B680)),"NĂM KHÔNG HỢP LỆ",IF(COUNTIFS($A$3:$A$1002,A680,$B$3:$B$1002,B680)&gt;1,"TRÙNG MÃ VTVL – NĂM",IF(G680="","C680 CHƯA ĐƯỢC XÁC NHẬN",IF(NOT(ISNUMBER(C680)),"THIẾU BIẾN ĐỘNG (NHẬP 0 NẾU KHÔNG ĐỔI)",IF(G680+C680&lt;0,"NHU CẦU ÂM",IF(OR(D680="",E680=""),"THIẾU GIẢI TRÌNH/NGUỒN",IF(F680&lt;&gt;"Đã kiểm chứng","CHƯA KIỂM CHỨNG DỰ BÁO","ĐẠT"))))))))</f>
        <v/>
      </c>
      <c r="J680" s="100"/>
    </row>
    <row r="681" spans="1:10" ht="30" customHeight="1">
      <c r="A681" s="100"/>
      <c r="B681" s="103"/>
      <c r="C681" s="104"/>
      <c r="D681" s="100"/>
      <c r="E681" s="100"/>
      <c r="F681" s="100"/>
      <c r="G681" s="105" t="str">
        <f>IF(A681="","",IF(COUNTIFS('[1076]8'!$A$3:$A$202,A681,'[1076]8'!$L$3:$L$202,"Đã kiểm chứng",'[1076]8'!$M$3:$M$202,"ĐẠT")&lt;&gt;1,"",IFERROR(INDEX('[1076]8'!$J$3:$J$202,MATCH(A681,'[1076]8'!$A$3:$A$202,0)),"")))</f>
        <v/>
      </c>
      <c r="H681" s="105" t="str">
        <f t="shared" si="10"/>
        <v/>
      </c>
      <c r="I681" s="102" t="str">
        <f>IF(A681="","",IF(OR(NOT(ISNUMBER(B681)),B681&lt;2027,B681&gt;2031,B681&lt;&gt;INT(B681)),"NĂM KHÔNG HỢP LỆ",IF(COUNTIFS($A$3:$A$1002,A681,$B$3:$B$1002,B681)&gt;1,"TRÙNG MÃ VTVL – NĂM",IF(G681="","C681 CHƯA ĐƯỢC XÁC NHẬN",IF(NOT(ISNUMBER(C681)),"THIẾU BIẾN ĐỘNG (NHẬP 0 NẾU KHÔNG ĐỔI)",IF(G681+C681&lt;0,"NHU CẦU ÂM",IF(OR(D681="",E681=""),"THIẾU GIẢI TRÌNH/NGUỒN",IF(F681&lt;&gt;"Đã kiểm chứng","CHƯA KIỂM CHỨNG DỰ BÁO","ĐẠT"))))))))</f>
        <v/>
      </c>
      <c r="J681" s="100"/>
    </row>
    <row r="682" spans="1:10" ht="30" customHeight="1">
      <c r="A682" s="100"/>
      <c r="B682" s="103"/>
      <c r="C682" s="104"/>
      <c r="D682" s="100"/>
      <c r="E682" s="100"/>
      <c r="F682" s="100"/>
      <c r="G682" s="105" t="str">
        <f>IF(A682="","",IF(COUNTIFS('[1077]8'!$A$3:$A$202,A682,'[1077]8'!$L$3:$L$202,"Đã kiểm chứng",'[1077]8'!$M$3:$M$202,"ĐẠT")&lt;&gt;1,"",IFERROR(INDEX('[1077]8'!$J$3:$J$202,MATCH(A682,'[1077]8'!$A$3:$A$202,0)),"")))</f>
        <v/>
      </c>
      <c r="H682" s="105" t="str">
        <f t="shared" si="10"/>
        <v/>
      </c>
      <c r="I682" s="102" t="str">
        <f>IF(A682="","",IF(OR(NOT(ISNUMBER(B682)),B682&lt;2027,B682&gt;2031,B682&lt;&gt;INT(B682)),"NĂM KHÔNG HỢP LỆ",IF(COUNTIFS($A$3:$A$1002,A682,$B$3:$B$1002,B682)&gt;1,"TRÙNG MÃ VTVL – NĂM",IF(G682="","C682 CHƯA ĐƯỢC XÁC NHẬN",IF(NOT(ISNUMBER(C682)),"THIẾU BIẾN ĐỘNG (NHẬP 0 NẾU KHÔNG ĐỔI)",IF(G682+C682&lt;0,"NHU CẦU ÂM",IF(OR(D682="",E682=""),"THIẾU GIẢI TRÌNH/NGUỒN",IF(F682&lt;&gt;"Đã kiểm chứng","CHƯA KIỂM CHỨNG DỰ BÁO","ĐẠT"))))))))</f>
        <v/>
      </c>
      <c r="J682" s="100"/>
    </row>
    <row r="683" spans="1:10" ht="30" customHeight="1">
      <c r="A683" s="100"/>
      <c r="B683" s="103"/>
      <c r="C683" s="104"/>
      <c r="D683" s="100"/>
      <c r="E683" s="100"/>
      <c r="F683" s="100"/>
      <c r="G683" s="105" t="str">
        <f>IF(A683="","",IF(COUNTIFS('[1078]8'!$A$3:$A$202,A683,'[1078]8'!$L$3:$L$202,"Đã kiểm chứng",'[1078]8'!$M$3:$M$202,"ĐẠT")&lt;&gt;1,"",IFERROR(INDEX('[1078]8'!$J$3:$J$202,MATCH(A683,'[1078]8'!$A$3:$A$202,0)),"")))</f>
        <v/>
      </c>
      <c r="H683" s="105" t="str">
        <f t="shared" si="10"/>
        <v/>
      </c>
      <c r="I683" s="102" t="str">
        <f>IF(A683="","",IF(OR(NOT(ISNUMBER(B683)),B683&lt;2027,B683&gt;2031,B683&lt;&gt;INT(B683)),"NĂM KHÔNG HỢP LỆ",IF(COUNTIFS($A$3:$A$1002,A683,$B$3:$B$1002,B683)&gt;1,"TRÙNG MÃ VTVL – NĂM",IF(G683="","C683 CHƯA ĐƯỢC XÁC NHẬN",IF(NOT(ISNUMBER(C683)),"THIẾU BIẾN ĐỘNG (NHẬP 0 NẾU KHÔNG ĐỔI)",IF(G683+C683&lt;0,"NHU CẦU ÂM",IF(OR(D683="",E683=""),"THIẾU GIẢI TRÌNH/NGUỒN",IF(F683&lt;&gt;"Đã kiểm chứng","CHƯA KIỂM CHỨNG DỰ BÁO","ĐẠT"))))))))</f>
        <v/>
      </c>
      <c r="J683" s="100"/>
    </row>
    <row r="684" spans="1:10" ht="30" customHeight="1">
      <c r="A684" s="100"/>
      <c r="B684" s="103"/>
      <c r="C684" s="104"/>
      <c r="D684" s="100"/>
      <c r="E684" s="100"/>
      <c r="F684" s="100"/>
      <c r="G684" s="105" t="str">
        <f>IF(A684="","",IF(COUNTIFS('[1079]8'!$A$3:$A$202,A684,'[1079]8'!$L$3:$L$202,"Đã kiểm chứng",'[1079]8'!$M$3:$M$202,"ĐẠT")&lt;&gt;1,"",IFERROR(INDEX('[1079]8'!$J$3:$J$202,MATCH(A684,'[1079]8'!$A$3:$A$202,0)),"")))</f>
        <v/>
      </c>
      <c r="H684" s="105" t="str">
        <f t="shared" si="10"/>
        <v/>
      </c>
      <c r="I684" s="102" t="str">
        <f>IF(A684="","",IF(OR(NOT(ISNUMBER(B684)),B684&lt;2027,B684&gt;2031,B684&lt;&gt;INT(B684)),"NĂM KHÔNG HỢP LỆ",IF(COUNTIFS($A$3:$A$1002,A684,$B$3:$B$1002,B684)&gt;1,"TRÙNG MÃ VTVL – NĂM",IF(G684="","C684 CHƯA ĐƯỢC XÁC NHẬN",IF(NOT(ISNUMBER(C684)),"THIẾU BIẾN ĐỘNG (NHẬP 0 NẾU KHÔNG ĐỔI)",IF(G684+C684&lt;0,"NHU CẦU ÂM",IF(OR(D684="",E684=""),"THIẾU GIẢI TRÌNH/NGUỒN",IF(F684&lt;&gt;"Đã kiểm chứng","CHƯA KIỂM CHỨNG DỰ BÁO","ĐẠT"))))))))</f>
        <v/>
      </c>
      <c r="J684" s="100"/>
    </row>
    <row r="685" spans="1:10" ht="30" customHeight="1">
      <c r="A685" s="100"/>
      <c r="B685" s="103"/>
      <c r="C685" s="104"/>
      <c r="D685" s="100"/>
      <c r="E685" s="100"/>
      <c r="F685" s="100"/>
      <c r="G685" s="105" t="str">
        <f>IF(A685="","",IF(COUNTIFS('[1080]8'!$A$3:$A$202,A685,'[1080]8'!$L$3:$L$202,"Đã kiểm chứng",'[1080]8'!$M$3:$M$202,"ĐẠT")&lt;&gt;1,"",IFERROR(INDEX('[1080]8'!$J$3:$J$202,MATCH(A685,'[1080]8'!$A$3:$A$202,0)),"")))</f>
        <v/>
      </c>
      <c r="H685" s="105" t="str">
        <f t="shared" si="10"/>
        <v/>
      </c>
      <c r="I685" s="102" t="str">
        <f>IF(A685="","",IF(OR(NOT(ISNUMBER(B685)),B685&lt;2027,B685&gt;2031,B685&lt;&gt;INT(B685)),"NĂM KHÔNG HỢP LỆ",IF(COUNTIFS($A$3:$A$1002,A685,$B$3:$B$1002,B685)&gt;1,"TRÙNG MÃ VTVL – NĂM",IF(G685="","C685 CHƯA ĐƯỢC XÁC NHẬN",IF(NOT(ISNUMBER(C685)),"THIẾU BIẾN ĐỘNG (NHẬP 0 NẾU KHÔNG ĐỔI)",IF(G685+C685&lt;0,"NHU CẦU ÂM",IF(OR(D685="",E685=""),"THIẾU GIẢI TRÌNH/NGUỒN",IF(F685&lt;&gt;"Đã kiểm chứng","CHƯA KIỂM CHỨNG DỰ BÁO","ĐẠT"))))))))</f>
        <v/>
      </c>
      <c r="J685" s="100"/>
    </row>
    <row r="686" spans="1:10" ht="30" customHeight="1">
      <c r="A686" s="100"/>
      <c r="B686" s="103"/>
      <c r="C686" s="104"/>
      <c r="D686" s="100"/>
      <c r="E686" s="100"/>
      <c r="F686" s="100"/>
      <c r="G686" s="105" t="str">
        <f>IF(A686="","",IF(COUNTIFS('[1081]8'!$A$3:$A$202,A686,'[1081]8'!$L$3:$L$202,"Đã kiểm chứng",'[1081]8'!$M$3:$M$202,"ĐẠT")&lt;&gt;1,"",IFERROR(INDEX('[1081]8'!$J$3:$J$202,MATCH(A686,'[1081]8'!$A$3:$A$202,0)),"")))</f>
        <v/>
      </c>
      <c r="H686" s="105" t="str">
        <f t="shared" si="10"/>
        <v/>
      </c>
      <c r="I686" s="102" t="str">
        <f>IF(A686="","",IF(OR(NOT(ISNUMBER(B686)),B686&lt;2027,B686&gt;2031,B686&lt;&gt;INT(B686)),"NĂM KHÔNG HỢP LỆ",IF(COUNTIFS($A$3:$A$1002,A686,$B$3:$B$1002,B686)&gt;1,"TRÙNG MÃ VTVL – NĂM",IF(G686="","C686 CHƯA ĐƯỢC XÁC NHẬN",IF(NOT(ISNUMBER(C686)),"THIẾU BIẾN ĐỘNG (NHẬP 0 NẾU KHÔNG ĐỔI)",IF(G686+C686&lt;0,"NHU CẦU ÂM",IF(OR(D686="",E686=""),"THIẾU GIẢI TRÌNH/NGUỒN",IF(F686&lt;&gt;"Đã kiểm chứng","CHƯA KIỂM CHỨNG DỰ BÁO","ĐẠT"))))))))</f>
        <v/>
      </c>
      <c r="J686" s="100"/>
    </row>
    <row r="687" spans="1:10" ht="30" customHeight="1">
      <c r="A687" s="100"/>
      <c r="B687" s="103"/>
      <c r="C687" s="104"/>
      <c r="D687" s="100"/>
      <c r="E687" s="100"/>
      <c r="F687" s="100"/>
      <c r="G687" s="105" t="str">
        <f>IF(A687="","",IF(COUNTIFS('[1082]8'!$A$3:$A$202,A687,'[1082]8'!$L$3:$L$202,"Đã kiểm chứng",'[1082]8'!$M$3:$M$202,"ĐẠT")&lt;&gt;1,"",IFERROR(INDEX('[1082]8'!$J$3:$J$202,MATCH(A687,'[1082]8'!$A$3:$A$202,0)),"")))</f>
        <v/>
      </c>
      <c r="H687" s="105" t="str">
        <f t="shared" si="10"/>
        <v/>
      </c>
      <c r="I687" s="102" t="str">
        <f>IF(A687="","",IF(OR(NOT(ISNUMBER(B687)),B687&lt;2027,B687&gt;2031,B687&lt;&gt;INT(B687)),"NĂM KHÔNG HỢP LỆ",IF(COUNTIFS($A$3:$A$1002,A687,$B$3:$B$1002,B687)&gt;1,"TRÙNG MÃ VTVL – NĂM",IF(G687="","C687 CHƯA ĐƯỢC XÁC NHẬN",IF(NOT(ISNUMBER(C687)),"THIẾU BIẾN ĐỘNG (NHẬP 0 NẾU KHÔNG ĐỔI)",IF(G687+C687&lt;0,"NHU CẦU ÂM",IF(OR(D687="",E687=""),"THIẾU GIẢI TRÌNH/NGUỒN",IF(F687&lt;&gt;"Đã kiểm chứng","CHƯA KIỂM CHỨNG DỰ BÁO","ĐẠT"))))))))</f>
        <v/>
      </c>
      <c r="J687" s="100"/>
    </row>
    <row r="688" spans="1:10" ht="30" customHeight="1">
      <c r="A688" s="100"/>
      <c r="B688" s="103"/>
      <c r="C688" s="104"/>
      <c r="D688" s="100"/>
      <c r="E688" s="100"/>
      <c r="F688" s="100"/>
      <c r="G688" s="105" t="str">
        <f>IF(A688="","",IF(COUNTIFS('[1083]8'!$A$3:$A$202,A688,'[1083]8'!$L$3:$L$202,"Đã kiểm chứng",'[1083]8'!$M$3:$M$202,"ĐẠT")&lt;&gt;1,"",IFERROR(INDEX('[1083]8'!$J$3:$J$202,MATCH(A688,'[1083]8'!$A$3:$A$202,0)),"")))</f>
        <v/>
      </c>
      <c r="H688" s="105" t="str">
        <f t="shared" si="10"/>
        <v/>
      </c>
      <c r="I688" s="102" t="str">
        <f>IF(A688="","",IF(OR(NOT(ISNUMBER(B688)),B688&lt;2027,B688&gt;2031,B688&lt;&gt;INT(B688)),"NĂM KHÔNG HỢP LỆ",IF(COUNTIFS($A$3:$A$1002,A688,$B$3:$B$1002,B688)&gt;1,"TRÙNG MÃ VTVL – NĂM",IF(G688="","C688 CHƯA ĐƯỢC XÁC NHẬN",IF(NOT(ISNUMBER(C688)),"THIẾU BIẾN ĐỘNG (NHẬP 0 NẾU KHÔNG ĐỔI)",IF(G688+C688&lt;0,"NHU CẦU ÂM",IF(OR(D688="",E688=""),"THIẾU GIẢI TRÌNH/NGUỒN",IF(F688&lt;&gt;"Đã kiểm chứng","CHƯA KIỂM CHỨNG DỰ BÁO","ĐẠT"))))))))</f>
        <v/>
      </c>
      <c r="J688" s="100"/>
    </row>
    <row r="689" spans="1:10" ht="30" customHeight="1">
      <c r="A689" s="100"/>
      <c r="B689" s="103"/>
      <c r="C689" s="104"/>
      <c r="D689" s="100"/>
      <c r="E689" s="100"/>
      <c r="F689" s="100"/>
      <c r="G689" s="105" t="str">
        <f>IF(A689="","",IF(COUNTIFS('[1084]8'!$A$3:$A$202,A689,'[1084]8'!$L$3:$L$202,"Đã kiểm chứng",'[1084]8'!$M$3:$M$202,"ĐẠT")&lt;&gt;1,"",IFERROR(INDEX('[1084]8'!$J$3:$J$202,MATCH(A689,'[1084]8'!$A$3:$A$202,0)),"")))</f>
        <v/>
      </c>
      <c r="H689" s="105" t="str">
        <f t="shared" si="10"/>
        <v/>
      </c>
      <c r="I689" s="102" t="str">
        <f>IF(A689="","",IF(OR(NOT(ISNUMBER(B689)),B689&lt;2027,B689&gt;2031,B689&lt;&gt;INT(B689)),"NĂM KHÔNG HỢP LỆ",IF(COUNTIFS($A$3:$A$1002,A689,$B$3:$B$1002,B689)&gt;1,"TRÙNG MÃ VTVL – NĂM",IF(G689="","C689 CHƯA ĐƯỢC XÁC NHẬN",IF(NOT(ISNUMBER(C689)),"THIẾU BIẾN ĐỘNG (NHẬP 0 NẾU KHÔNG ĐỔI)",IF(G689+C689&lt;0,"NHU CẦU ÂM",IF(OR(D689="",E689=""),"THIẾU GIẢI TRÌNH/NGUỒN",IF(F689&lt;&gt;"Đã kiểm chứng","CHƯA KIỂM CHỨNG DỰ BÁO","ĐẠT"))))))))</f>
        <v/>
      </c>
      <c r="J689" s="100"/>
    </row>
    <row r="690" spans="1:10" ht="30" customHeight="1">
      <c r="A690" s="100"/>
      <c r="B690" s="103"/>
      <c r="C690" s="104"/>
      <c r="D690" s="100"/>
      <c r="E690" s="100"/>
      <c r="F690" s="100"/>
      <c r="G690" s="105" t="str">
        <f>IF(A690="","",IF(COUNTIFS('[1085]8'!$A$3:$A$202,A690,'[1085]8'!$L$3:$L$202,"Đã kiểm chứng",'[1085]8'!$M$3:$M$202,"ĐẠT")&lt;&gt;1,"",IFERROR(INDEX('[1085]8'!$J$3:$J$202,MATCH(A690,'[1085]8'!$A$3:$A$202,0)),"")))</f>
        <v/>
      </c>
      <c r="H690" s="105" t="str">
        <f t="shared" si="10"/>
        <v/>
      </c>
      <c r="I690" s="102" t="str">
        <f>IF(A690="","",IF(OR(NOT(ISNUMBER(B690)),B690&lt;2027,B690&gt;2031,B690&lt;&gt;INT(B690)),"NĂM KHÔNG HỢP LỆ",IF(COUNTIFS($A$3:$A$1002,A690,$B$3:$B$1002,B690)&gt;1,"TRÙNG MÃ VTVL – NĂM",IF(G690="","C690 CHƯA ĐƯỢC XÁC NHẬN",IF(NOT(ISNUMBER(C690)),"THIẾU BIẾN ĐỘNG (NHẬP 0 NẾU KHÔNG ĐỔI)",IF(G690+C690&lt;0,"NHU CẦU ÂM",IF(OR(D690="",E690=""),"THIẾU GIẢI TRÌNH/NGUỒN",IF(F690&lt;&gt;"Đã kiểm chứng","CHƯA KIỂM CHỨNG DỰ BÁO","ĐẠT"))))))))</f>
        <v/>
      </c>
      <c r="J690" s="100"/>
    </row>
    <row r="691" spans="1:10" ht="30" customHeight="1">
      <c r="A691" s="100"/>
      <c r="B691" s="103"/>
      <c r="C691" s="104"/>
      <c r="D691" s="100"/>
      <c r="E691" s="100"/>
      <c r="F691" s="100"/>
      <c r="G691" s="105" t="str">
        <f>IF(A691="","",IF(COUNTIFS('[1086]8'!$A$3:$A$202,A691,'[1086]8'!$L$3:$L$202,"Đã kiểm chứng",'[1086]8'!$M$3:$M$202,"ĐẠT")&lt;&gt;1,"",IFERROR(INDEX('[1086]8'!$J$3:$J$202,MATCH(A691,'[1086]8'!$A$3:$A$202,0)),"")))</f>
        <v/>
      </c>
      <c r="H691" s="105" t="str">
        <f t="shared" si="10"/>
        <v/>
      </c>
      <c r="I691" s="102" t="str">
        <f>IF(A691="","",IF(OR(NOT(ISNUMBER(B691)),B691&lt;2027,B691&gt;2031,B691&lt;&gt;INT(B691)),"NĂM KHÔNG HỢP LỆ",IF(COUNTIFS($A$3:$A$1002,A691,$B$3:$B$1002,B691)&gt;1,"TRÙNG MÃ VTVL – NĂM",IF(G691="","C691 CHƯA ĐƯỢC XÁC NHẬN",IF(NOT(ISNUMBER(C691)),"THIẾU BIẾN ĐỘNG (NHẬP 0 NẾU KHÔNG ĐỔI)",IF(G691+C691&lt;0,"NHU CẦU ÂM",IF(OR(D691="",E691=""),"THIẾU GIẢI TRÌNH/NGUỒN",IF(F691&lt;&gt;"Đã kiểm chứng","CHƯA KIỂM CHỨNG DỰ BÁO","ĐẠT"))))))))</f>
        <v/>
      </c>
      <c r="J691" s="100"/>
    </row>
    <row r="692" spans="1:10" ht="30" customHeight="1">
      <c r="A692" s="100"/>
      <c r="B692" s="103"/>
      <c r="C692" s="104"/>
      <c r="D692" s="100"/>
      <c r="E692" s="100"/>
      <c r="F692" s="100"/>
      <c r="G692" s="105" t="str">
        <f>IF(A692="","",IF(COUNTIFS('[1087]8'!$A$3:$A$202,A692,'[1087]8'!$L$3:$L$202,"Đã kiểm chứng",'[1087]8'!$M$3:$M$202,"ĐẠT")&lt;&gt;1,"",IFERROR(INDEX('[1087]8'!$J$3:$J$202,MATCH(A692,'[1087]8'!$A$3:$A$202,0)),"")))</f>
        <v/>
      </c>
      <c r="H692" s="105" t="str">
        <f t="shared" si="10"/>
        <v/>
      </c>
      <c r="I692" s="102" t="str">
        <f>IF(A692="","",IF(OR(NOT(ISNUMBER(B692)),B692&lt;2027,B692&gt;2031,B692&lt;&gt;INT(B692)),"NĂM KHÔNG HỢP LỆ",IF(COUNTIFS($A$3:$A$1002,A692,$B$3:$B$1002,B692)&gt;1,"TRÙNG MÃ VTVL – NĂM",IF(G692="","C692 CHƯA ĐƯỢC XÁC NHẬN",IF(NOT(ISNUMBER(C692)),"THIẾU BIẾN ĐỘNG (NHẬP 0 NẾU KHÔNG ĐỔI)",IF(G692+C692&lt;0,"NHU CẦU ÂM",IF(OR(D692="",E692=""),"THIẾU GIẢI TRÌNH/NGUỒN",IF(F692&lt;&gt;"Đã kiểm chứng","CHƯA KIỂM CHỨNG DỰ BÁO","ĐẠT"))))))))</f>
        <v/>
      </c>
      <c r="J692" s="100"/>
    </row>
    <row r="693" spans="1:10" ht="30" customHeight="1">
      <c r="A693" s="100"/>
      <c r="B693" s="103"/>
      <c r="C693" s="104"/>
      <c r="D693" s="100"/>
      <c r="E693" s="100"/>
      <c r="F693" s="100"/>
      <c r="G693" s="105" t="str">
        <f>IF(A693="","",IF(COUNTIFS('[1088]8'!$A$3:$A$202,A693,'[1088]8'!$L$3:$L$202,"Đã kiểm chứng",'[1088]8'!$M$3:$M$202,"ĐẠT")&lt;&gt;1,"",IFERROR(INDEX('[1088]8'!$J$3:$J$202,MATCH(A693,'[1088]8'!$A$3:$A$202,0)),"")))</f>
        <v/>
      </c>
      <c r="H693" s="105" t="str">
        <f t="shared" si="10"/>
        <v/>
      </c>
      <c r="I693" s="102" t="str">
        <f>IF(A693="","",IF(OR(NOT(ISNUMBER(B693)),B693&lt;2027,B693&gt;2031,B693&lt;&gt;INT(B693)),"NĂM KHÔNG HỢP LỆ",IF(COUNTIFS($A$3:$A$1002,A693,$B$3:$B$1002,B693)&gt;1,"TRÙNG MÃ VTVL – NĂM",IF(G693="","C693 CHƯA ĐƯỢC XÁC NHẬN",IF(NOT(ISNUMBER(C693)),"THIẾU BIẾN ĐỘNG (NHẬP 0 NẾU KHÔNG ĐỔI)",IF(G693+C693&lt;0,"NHU CẦU ÂM",IF(OR(D693="",E693=""),"THIẾU GIẢI TRÌNH/NGUỒN",IF(F693&lt;&gt;"Đã kiểm chứng","CHƯA KIỂM CHỨNG DỰ BÁO","ĐẠT"))))))))</f>
        <v/>
      </c>
      <c r="J693" s="100"/>
    </row>
    <row r="694" spans="1:10" ht="30" customHeight="1">
      <c r="A694" s="100"/>
      <c r="B694" s="103"/>
      <c r="C694" s="104"/>
      <c r="D694" s="100"/>
      <c r="E694" s="100"/>
      <c r="F694" s="100"/>
      <c r="G694" s="105" t="str">
        <f>IF(A694="","",IF(COUNTIFS('[1089]8'!$A$3:$A$202,A694,'[1089]8'!$L$3:$L$202,"Đã kiểm chứng",'[1089]8'!$M$3:$M$202,"ĐẠT")&lt;&gt;1,"",IFERROR(INDEX('[1089]8'!$J$3:$J$202,MATCH(A694,'[1089]8'!$A$3:$A$202,0)),"")))</f>
        <v/>
      </c>
      <c r="H694" s="105" t="str">
        <f t="shared" si="10"/>
        <v/>
      </c>
      <c r="I694" s="102" t="str">
        <f>IF(A694="","",IF(OR(NOT(ISNUMBER(B694)),B694&lt;2027,B694&gt;2031,B694&lt;&gt;INT(B694)),"NĂM KHÔNG HỢP LỆ",IF(COUNTIFS($A$3:$A$1002,A694,$B$3:$B$1002,B694)&gt;1,"TRÙNG MÃ VTVL – NĂM",IF(G694="","C694 CHƯA ĐƯỢC XÁC NHẬN",IF(NOT(ISNUMBER(C694)),"THIẾU BIẾN ĐỘNG (NHẬP 0 NẾU KHÔNG ĐỔI)",IF(G694+C694&lt;0,"NHU CẦU ÂM",IF(OR(D694="",E694=""),"THIẾU GIẢI TRÌNH/NGUỒN",IF(F694&lt;&gt;"Đã kiểm chứng","CHƯA KIỂM CHỨNG DỰ BÁO","ĐẠT"))))))))</f>
        <v/>
      </c>
      <c r="J694" s="100"/>
    </row>
    <row r="695" spans="1:10" ht="30" customHeight="1">
      <c r="A695" s="100"/>
      <c r="B695" s="103"/>
      <c r="C695" s="104"/>
      <c r="D695" s="100"/>
      <c r="E695" s="100"/>
      <c r="F695" s="100"/>
      <c r="G695" s="105" t="str">
        <f>IF(A695="","",IF(COUNTIFS('[1090]8'!$A$3:$A$202,A695,'[1090]8'!$L$3:$L$202,"Đã kiểm chứng",'[1090]8'!$M$3:$M$202,"ĐẠT")&lt;&gt;1,"",IFERROR(INDEX('[1090]8'!$J$3:$J$202,MATCH(A695,'[1090]8'!$A$3:$A$202,0)),"")))</f>
        <v/>
      </c>
      <c r="H695" s="105" t="str">
        <f t="shared" si="10"/>
        <v/>
      </c>
      <c r="I695" s="102" t="str">
        <f>IF(A695="","",IF(OR(NOT(ISNUMBER(B695)),B695&lt;2027,B695&gt;2031,B695&lt;&gt;INT(B695)),"NĂM KHÔNG HỢP LỆ",IF(COUNTIFS($A$3:$A$1002,A695,$B$3:$B$1002,B695)&gt;1,"TRÙNG MÃ VTVL – NĂM",IF(G695="","C695 CHƯA ĐƯỢC XÁC NHẬN",IF(NOT(ISNUMBER(C695)),"THIẾU BIẾN ĐỘNG (NHẬP 0 NẾU KHÔNG ĐỔI)",IF(G695+C695&lt;0,"NHU CẦU ÂM",IF(OR(D695="",E695=""),"THIẾU GIẢI TRÌNH/NGUỒN",IF(F695&lt;&gt;"Đã kiểm chứng","CHƯA KIỂM CHỨNG DỰ BÁO","ĐẠT"))))))))</f>
        <v/>
      </c>
      <c r="J695" s="100"/>
    </row>
    <row r="696" spans="1:10" ht="30" customHeight="1">
      <c r="A696" s="100"/>
      <c r="B696" s="103"/>
      <c r="C696" s="104"/>
      <c r="D696" s="100"/>
      <c r="E696" s="100"/>
      <c r="F696" s="100"/>
      <c r="G696" s="105" t="str">
        <f>IF(A696="","",IF(COUNTIFS('[1091]8'!$A$3:$A$202,A696,'[1091]8'!$L$3:$L$202,"Đã kiểm chứng",'[1091]8'!$M$3:$M$202,"ĐẠT")&lt;&gt;1,"",IFERROR(INDEX('[1091]8'!$J$3:$J$202,MATCH(A696,'[1091]8'!$A$3:$A$202,0)),"")))</f>
        <v/>
      </c>
      <c r="H696" s="105" t="str">
        <f t="shared" si="10"/>
        <v/>
      </c>
      <c r="I696" s="102" t="str">
        <f>IF(A696="","",IF(OR(NOT(ISNUMBER(B696)),B696&lt;2027,B696&gt;2031,B696&lt;&gt;INT(B696)),"NĂM KHÔNG HỢP LỆ",IF(COUNTIFS($A$3:$A$1002,A696,$B$3:$B$1002,B696)&gt;1,"TRÙNG MÃ VTVL – NĂM",IF(G696="","C696 CHƯA ĐƯỢC XÁC NHẬN",IF(NOT(ISNUMBER(C696)),"THIẾU BIẾN ĐỘNG (NHẬP 0 NẾU KHÔNG ĐỔI)",IF(G696+C696&lt;0,"NHU CẦU ÂM",IF(OR(D696="",E696=""),"THIẾU GIẢI TRÌNH/NGUỒN",IF(F696&lt;&gt;"Đã kiểm chứng","CHƯA KIỂM CHỨNG DỰ BÁO","ĐẠT"))))))))</f>
        <v/>
      </c>
      <c r="J696" s="100"/>
    </row>
    <row r="697" spans="1:10" ht="30" customHeight="1">
      <c r="A697" s="100"/>
      <c r="B697" s="103"/>
      <c r="C697" s="104"/>
      <c r="D697" s="100"/>
      <c r="E697" s="100"/>
      <c r="F697" s="100"/>
      <c r="G697" s="105" t="str">
        <f>IF(A697="","",IF(COUNTIFS('[1092]8'!$A$3:$A$202,A697,'[1092]8'!$L$3:$L$202,"Đã kiểm chứng",'[1092]8'!$M$3:$M$202,"ĐẠT")&lt;&gt;1,"",IFERROR(INDEX('[1092]8'!$J$3:$J$202,MATCH(A697,'[1092]8'!$A$3:$A$202,0)),"")))</f>
        <v/>
      </c>
      <c r="H697" s="105" t="str">
        <f t="shared" si="10"/>
        <v/>
      </c>
      <c r="I697" s="102" t="str">
        <f>IF(A697="","",IF(OR(NOT(ISNUMBER(B697)),B697&lt;2027,B697&gt;2031,B697&lt;&gt;INT(B697)),"NĂM KHÔNG HỢP LỆ",IF(COUNTIFS($A$3:$A$1002,A697,$B$3:$B$1002,B697)&gt;1,"TRÙNG MÃ VTVL – NĂM",IF(G697="","C697 CHƯA ĐƯỢC XÁC NHẬN",IF(NOT(ISNUMBER(C697)),"THIẾU BIẾN ĐỘNG (NHẬP 0 NẾU KHÔNG ĐỔI)",IF(G697+C697&lt;0,"NHU CẦU ÂM",IF(OR(D697="",E697=""),"THIẾU GIẢI TRÌNH/NGUỒN",IF(F697&lt;&gt;"Đã kiểm chứng","CHƯA KIỂM CHỨNG DỰ BÁO","ĐẠT"))))))))</f>
        <v/>
      </c>
      <c r="J697" s="100"/>
    </row>
    <row r="698" spans="1:10" ht="30" customHeight="1">
      <c r="A698" s="100"/>
      <c r="B698" s="103"/>
      <c r="C698" s="104"/>
      <c r="D698" s="100"/>
      <c r="E698" s="100"/>
      <c r="F698" s="100"/>
      <c r="G698" s="105" t="str">
        <f>IF(A698="","",IF(COUNTIFS('[1093]8'!$A$3:$A$202,A698,'[1093]8'!$L$3:$L$202,"Đã kiểm chứng",'[1093]8'!$M$3:$M$202,"ĐẠT")&lt;&gt;1,"",IFERROR(INDEX('[1093]8'!$J$3:$J$202,MATCH(A698,'[1093]8'!$A$3:$A$202,0)),"")))</f>
        <v/>
      </c>
      <c r="H698" s="105" t="str">
        <f t="shared" si="10"/>
        <v/>
      </c>
      <c r="I698" s="102" t="str">
        <f>IF(A698="","",IF(OR(NOT(ISNUMBER(B698)),B698&lt;2027,B698&gt;2031,B698&lt;&gt;INT(B698)),"NĂM KHÔNG HỢP LỆ",IF(COUNTIFS($A$3:$A$1002,A698,$B$3:$B$1002,B698)&gt;1,"TRÙNG MÃ VTVL – NĂM",IF(G698="","C698 CHƯA ĐƯỢC XÁC NHẬN",IF(NOT(ISNUMBER(C698)),"THIẾU BIẾN ĐỘNG (NHẬP 0 NẾU KHÔNG ĐỔI)",IF(G698+C698&lt;0,"NHU CẦU ÂM",IF(OR(D698="",E698=""),"THIẾU GIẢI TRÌNH/NGUỒN",IF(F698&lt;&gt;"Đã kiểm chứng","CHƯA KIỂM CHỨNG DỰ BÁO","ĐẠT"))))))))</f>
        <v/>
      </c>
      <c r="J698" s="100"/>
    </row>
    <row r="699" spans="1:10" ht="30" customHeight="1">
      <c r="A699" s="100"/>
      <c r="B699" s="103"/>
      <c r="C699" s="104"/>
      <c r="D699" s="100"/>
      <c r="E699" s="100"/>
      <c r="F699" s="100"/>
      <c r="G699" s="105" t="str">
        <f>IF(A699="","",IF(COUNTIFS('[1094]8'!$A$3:$A$202,A699,'[1094]8'!$L$3:$L$202,"Đã kiểm chứng",'[1094]8'!$M$3:$M$202,"ĐẠT")&lt;&gt;1,"",IFERROR(INDEX('[1094]8'!$J$3:$J$202,MATCH(A699,'[1094]8'!$A$3:$A$202,0)),"")))</f>
        <v/>
      </c>
      <c r="H699" s="105" t="str">
        <f t="shared" si="10"/>
        <v/>
      </c>
      <c r="I699" s="102" t="str">
        <f>IF(A699="","",IF(OR(NOT(ISNUMBER(B699)),B699&lt;2027,B699&gt;2031,B699&lt;&gt;INT(B699)),"NĂM KHÔNG HỢP LỆ",IF(COUNTIFS($A$3:$A$1002,A699,$B$3:$B$1002,B699)&gt;1,"TRÙNG MÃ VTVL – NĂM",IF(G699="","C699 CHƯA ĐƯỢC XÁC NHẬN",IF(NOT(ISNUMBER(C699)),"THIẾU BIẾN ĐỘNG (NHẬP 0 NẾU KHÔNG ĐỔI)",IF(G699+C699&lt;0,"NHU CẦU ÂM",IF(OR(D699="",E699=""),"THIẾU GIẢI TRÌNH/NGUỒN",IF(F699&lt;&gt;"Đã kiểm chứng","CHƯA KIỂM CHỨNG DỰ BÁO","ĐẠT"))))))))</f>
        <v/>
      </c>
      <c r="J699" s="100"/>
    </row>
    <row r="700" spans="1:10" ht="30" customHeight="1">
      <c r="A700" s="100"/>
      <c r="B700" s="103"/>
      <c r="C700" s="104"/>
      <c r="D700" s="100"/>
      <c r="E700" s="100"/>
      <c r="F700" s="100"/>
      <c r="G700" s="105" t="str">
        <f>IF(A700="","",IF(COUNTIFS('[1095]8'!$A$3:$A$202,A700,'[1095]8'!$L$3:$L$202,"Đã kiểm chứng",'[1095]8'!$M$3:$M$202,"ĐẠT")&lt;&gt;1,"",IFERROR(INDEX('[1095]8'!$J$3:$J$202,MATCH(A700,'[1095]8'!$A$3:$A$202,0)),"")))</f>
        <v/>
      </c>
      <c r="H700" s="105" t="str">
        <f t="shared" si="10"/>
        <v/>
      </c>
      <c r="I700" s="102" t="str">
        <f>IF(A700="","",IF(OR(NOT(ISNUMBER(B700)),B700&lt;2027,B700&gt;2031,B700&lt;&gt;INT(B700)),"NĂM KHÔNG HỢP LỆ",IF(COUNTIFS($A$3:$A$1002,A700,$B$3:$B$1002,B700)&gt;1,"TRÙNG MÃ VTVL – NĂM",IF(G700="","C700 CHƯA ĐƯỢC XÁC NHẬN",IF(NOT(ISNUMBER(C700)),"THIẾU BIẾN ĐỘNG (NHẬP 0 NẾU KHÔNG ĐỔI)",IF(G700+C700&lt;0,"NHU CẦU ÂM",IF(OR(D700="",E700=""),"THIẾU GIẢI TRÌNH/NGUỒN",IF(F700&lt;&gt;"Đã kiểm chứng","CHƯA KIỂM CHỨNG DỰ BÁO","ĐẠT"))))))))</f>
        <v/>
      </c>
      <c r="J700" s="100"/>
    </row>
    <row r="701" spans="1:10" ht="30" customHeight="1">
      <c r="A701" s="100"/>
      <c r="B701" s="103"/>
      <c r="C701" s="104"/>
      <c r="D701" s="100"/>
      <c r="E701" s="100"/>
      <c r="F701" s="100"/>
      <c r="G701" s="105" t="str">
        <f>IF(A701="","",IF(COUNTIFS('[1096]8'!$A$3:$A$202,A701,'[1096]8'!$L$3:$L$202,"Đã kiểm chứng",'[1096]8'!$M$3:$M$202,"ĐẠT")&lt;&gt;1,"",IFERROR(INDEX('[1096]8'!$J$3:$J$202,MATCH(A701,'[1096]8'!$A$3:$A$202,0)),"")))</f>
        <v/>
      </c>
      <c r="H701" s="105" t="str">
        <f t="shared" si="10"/>
        <v/>
      </c>
      <c r="I701" s="102" t="str">
        <f>IF(A701="","",IF(OR(NOT(ISNUMBER(B701)),B701&lt;2027,B701&gt;2031,B701&lt;&gt;INT(B701)),"NĂM KHÔNG HỢP LỆ",IF(COUNTIFS($A$3:$A$1002,A701,$B$3:$B$1002,B701)&gt;1,"TRÙNG MÃ VTVL – NĂM",IF(G701="","C701 CHƯA ĐƯỢC XÁC NHẬN",IF(NOT(ISNUMBER(C701)),"THIẾU BIẾN ĐỘNG (NHẬP 0 NẾU KHÔNG ĐỔI)",IF(G701+C701&lt;0,"NHU CẦU ÂM",IF(OR(D701="",E701=""),"THIẾU GIẢI TRÌNH/NGUỒN",IF(F701&lt;&gt;"Đã kiểm chứng","CHƯA KIỂM CHỨNG DỰ BÁO","ĐẠT"))))))))</f>
        <v/>
      </c>
      <c r="J701" s="100"/>
    </row>
    <row r="702" spans="1:10" ht="30" customHeight="1">
      <c r="A702" s="100"/>
      <c r="B702" s="103"/>
      <c r="C702" s="104"/>
      <c r="D702" s="100"/>
      <c r="E702" s="100"/>
      <c r="F702" s="100"/>
      <c r="G702" s="105" t="str">
        <f>IF(A702="","",IF(COUNTIFS('[1097]8'!$A$3:$A$202,A702,'[1097]8'!$L$3:$L$202,"Đã kiểm chứng",'[1097]8'!$M$3:$M$202,"ĐẠT")&lt;&gt;1,"",IFERROR(INDEX('[1097]8'!$J$3:$J$202,MATCH(A702,'[1097]8'!$A$3:$A$202,0)),"")))</f>
        <v/>
      </c>
      <c r="H702" s="105" t="str">
        <f t="shared" si="10"/>
        <v/>
      </c>
      <c r="I702" s="102" t="str">
        <f>IF(A702="","",IF(OR(NOT(ISNUMBER(B702)),B702&lt;2027,B702&gt;2031,B702&lt;&gt;INT(B702)),"NĂM KHÔNG HỢP LỆ",IF(COUNTIFS($A$3:$A$1002,A702,$B$3:$B$1002,B702)&gt;1,"TRÙNG MÃ VTVL – NĂM",IF(G702="","C702 CHƯA ĐƯỢC XÁC NHẬN",IF(NOT(ISNUMBER(C702)),"THIẾU BIẾN ĐỘNG (NHẬP 0 NẾU KHÔNG ĐỔI)",IF(G702+C702&lt;0,"NHU CẦU ÂM",IF(OR(D702="",E702=""),"THIẾU GIẢI TRÌNH/NGUỒN",IF(F702&lt;&gt;"Đã kiểm chứng","CHƯA KIỂM CHỨNG DỰ BÁO","ĐẠT"))))))))</f>
        <v/>
      </c>
      <c r="J702" s="100"/>
    </row>
    <row r="703" spans="1:10" ht="30" customHeight="1">
      <c r="A703" s="100"/>
      <c r="B703" s="103"/>
      <c r="C703" s="104"/>
      <c r="D703" s="100"/>
      <c r="E703" s="100"/>
      <c r="F703" s="100"/>
      <c r="G703" s="105" t="str">
        <f>IF(A703="","",IF(COUNTIFS('[1098]8'!$A$3:$A$202,A703,'[1098]8'!$L$3:$L$202,"Đã kiểm chứng",'[1098]8'!$M$3:$M$202,"ĐẠT")&lt;&gt;1,"",IFERROR(INDEX('[1098]8'!$J$3:$J$202,MATCH(A703,'[1098]8'!$A$3:$A$202,0)),"")))</f>
        <v/>
      </c>
      <c r="H703" s="105" t="str">
        <f t="shared" si="10"/>
        <v/>
      </c>
      <c r="I703" s="102" t="str">
        <f>IF(A703="","",IF(OR(NOT(ISNUMBER(B703)),B703&lt;2027,B703&gt;2031,B703&lt;&gt;INT(B703)),"NĂM KHÔNG HỢP LỆ",IF(COUNTIFS($A$3:$A$1002,A703,$B$3:$B$1002,B703)&gt;1,"TRÙNG MÃ VTVL – NĂM",IF(G703="","C703 CHƯA ĐƯỢC XÁC NHẬN",IF(NOT(ISNUMBER(C703)),"THIẾU BIẾN ĐỘNG (NHẬP 0 NẾU KHÔNG ĐỔI)",IF(G703+C703&lt;0,"NHU CẦU ÂM",IF(OR(D703="",E703=""),"THIẾU GIẢI TRÌNH/NGUỒN",IF(F703&lt;&gt;"Đã kiểm chứng","CHƯA KIỂM CHỨNG DỰ BÁO","ĐẠT"))))))))</f>
        <v/>
      </c>
      <c r="J703" s="100"/>
    </row>
    <row r="704" spans="1:10" ht="30" customHeight="1">
      <c r="A704" s="100"/>
      <c r="B704" s="103"/>
      <c r="C704" s="104"/>
      <c r="D704" s="100"/>
      <c r="E704" s="100"/>
      <c r="F704" s="100"/>
      <c r="G704" s="105" t="str">
        <f>IF(A704="","",IF(COUNTIFS('[1099]8'!$A$3:$A$202,A704,'[1099]8'!$L$3:$L$202,"Đã kiểm chứng",'[1099]8'!$M$3:$M$202,"ĐẠT")&lt;&gt;1,"",IFERROR(INDEX('[1099]8'!$J$3:$J$202,MATCH(A704,'[1099]8'!$A$3:$A$202,0)),"")))</f>
        <v/>
      </c>
      <c r="H704" s="105" t="str">
        <f t="shared" si="10"/>
        <v/>
      </c>
      <c r="I704" s="102" t="str">
        <f>IF(A704="","",IF(OR(NOT(ISNUMBER(B704)),B704&lt;2027,B704&gt;2031,B704&lt;&gt;INT(B704)),"NĂM KHÔNG HỢP LỆ",IF(COUNTIFS($A$3:$A$1002,A704,$B$3:$B$1002,B704)&gt;1,"TRÙNG MÃ VTVL – NĂM",IF(G704="","C704 CHƯA ĐƯỢC XÁC NHẬN",IF(NOT(ISNUMBER(C704)),"THIẾU BIẾN ĐỘNG (NHẬP 0 NẾU KHÔNG ĐỔI)",IF(G704+C704&lt;0,"NHU CẦU ÂM",IF(OR(D704="",E704=""),"THIẾU GIẢI TRÌNH/NGUỒN",IF(F704&lt;&gt;"Đã kiểm chứng","CHƯA KIỂM CHỨNG DỰ BÁO","ĐẠT"))))))))</f>
        <v/>
      </c>
      <c r="J704" s="100"/>
    </row>
    <row r="705" spans="1:10" ht="30" customHeight="1">
      <c r="A705" s="100"/>
      <c r="B705" s="103"/>
      <c r="C705" s="104"/>
      <c r="D705" s="100"/>
      <c r="E705" s="100"/>
      <c r="F705" s="100"/>
      <c r="G705" s="105" t="str">
        <f>IF(A705="","",IF(COUNTIFS('[1100]8'!$A$3:$A$202,A705,'[1100]8'!$L$3:$L$202,"Đã kiểm chứng",'[1100]8'!$M$3:$M$202,"ĐẠT")&lt;&gt;1,"",IFERROR(INDEX('[1100]8'!$J$3:$J$202,MATCH(A705,'[1100]8'!$A$3:$A$202,0)),"")))</f>
        <v/>
      </c>
      <c r="H705" s="105" t="str">
        <f t="shared" si="10"/>
        <v/>
      </c>
      <c r="I705" s="102" t="str">
        <f>IF(A705="","",IF(OR(NOT(ISNUMBER(B705)),B705&lt;2027,B705&gt;2031,B705&lt;&gt;INT(B705)),"NĂM KHÔNG HỢP LỆ",IF(COUNTIFS($A$3:$A$1002,A705,$B$3:$B$1002,B705)&gt;1,"TRÙNG MÃ VTVL – NĂM",IF(G705="","C705 CHƯA ĐƯỢC XÁC NHẬN",IF(NOT(ISNUMBER(C705)),"THIẾU BIẾN ĐỘNG (NHẬP 0 NẾU KHÔNG ĐỔI)",IF(G705+C705&lt;0,"NHU CẦU ÂM",IF(OR(D705="",E705=""),"THIẾU GIẢI TRÌNH/NGUỒN",IF(F705&lt;&gt;"Đã kiểm chứng","CHƯA KIỂM CHỨNG DỰ BÁO","ĐẠT"))))))))</f>
        <v/>
      </c>
      <c r="J705" s="100"/>
    </row>
    <row r="706" spans="1:10" ht="30" customHeight="1">
      <c r="A706" s="100"/>
      <c r="B706" s="103"/>
      <c r="C706" s="104"/>
      <c r="D706" s="100"/>
      <c r="E706" s="100"/>
      <c r="F706" s="100"/>
      <c r="G706" s="105" t="str">
        <f>IF(A706="","",IF(COUNTIFS('[1101]8'!$A$3:$A$202,A706,'[1101]8'!$L$3:$L$202,"Đã kiểm chứng",'[1101]8'!$M$3:$M$202,"ĐẠT")&lt;&gt;1,"",IFERROR(INDEX('[1101]8'!$J$3:$J$202,MATCH(A706,'[1101]8'!$A$3:$A$202,0)),"")))</f>
        <v/>
      </c>
      <c r="H706" s="105" t="str">
        <f t="shared" si="10"/>
        <v/>
      </c>
      <c r="I706" s="102" t="str">
        <f>IF(A706="","",IF(OR(NOT(ISNUMBER(B706)),B706&lt;2027,B706&gt;2031,B706&lt;&gt;INT(B706)),"NĂM KHÔNG HỢP LỆ",IF(COUNTIFS($A$3:$A$1002,A706,$B$3:$B$1002,B706)&gt;1,"TRÙNG MÃ VTVL – NĂM",IF(G706="","C706 CHƯA ĐƯỢC XÁC NHẬN",IF(NOT(ISNUMBER(C706)),"THIẾU BIẾN ĐỘNG (NHẬP 0 NẾU KHÔNG ĐỔI)",IF(G706+C706&lt;0,"NHU CẦU ÂM",IF(OR(D706="",E706=""),"THIẾU GIẢI TRÌNH/NGUỒN",IF(F706&lt;&gt;"Đã kiểm chứng","CHƯA KIỂM CHỨNG DỰ BÁO","ĐẠT"))))))))</f>
        <v/>
      </c>
      <c r="J706" s="100"/>
    </row>
    <row r="707" spans="1:10" ht="30" customHeight="1">
      <c r="A707" s="100"/>
      <c r="B707" s="103"/>
      <c r="C707" s="104"/>
      <c r="D707" s="100"/>
      <c r="E707" s="100"/>
      <c r="F707" s="100"/>
      <c r="G707" s="105" t="str">
        <f>IF(A707="","",IF(COUNTIFS('[1102]8'!$A$3:$A$202,A707,'[1102]8'!$L$3:$L$202,"Đã kiểm chứng",'[1102]8'!$M$3:$M$202,"ĐẠT")&lt;&gt;1,"",IFERROR(INDEX('[1102]8'!$J$3:$J$202,MATCH(A707,'[1102]8'!$A$3:$A$202,0)),"")))</f>
        <v/>
      </c>
      <c r="H707" s="105" t="str">
        <f t="shared" ref="H707:H770" si="11">IF(I707="ĐẠT",G707+C707,"")</f>
        <v/>
      </c>
      <c r="I707" s="102" t="str">
        <f>IF(A707="","",IF(OR(NOT(ISNUMBER(B707)),B707&lt;2027,B707&gt;2031,B707&lt;&gt;INT(B707)),"NĂM KHÔNG HỢP LỆ",IF(COUNTIFS($A$3:$A$1002,A707,$B$3:$B$1002,B707)&gt;1,"TRÙNG MÃ VTVL – NĂM",IF(G707="","C707 CHƯA ĐƯỢC XÁC NHẬN",IF(NOT(ISNUMBER(C707)),"THIẾU BIẾN ĐỘNG (NHẬP 0 NẾU KHÔNG ĐỔI)",IF(G707+C707&lt;0,"NHU CẦU ÂM",IF(OR(D707="",E707=""),"THIẾU GIẢI TRÌNH/NGUỒN",IF(F707&lt;&gt;"Đã kiểm chứng","CHƯA KIỂM CHỨNG DỰ BÁO","ĐẠT"))))))))</f>
        <v/>
      </c>
      <c r="J707" s="100"/>
    </row>
    <row r="708" spans="1:10" ht="30" customHeight="1">
      <c r="A708" s="100"/>
      <c r="B708" s="103"/>
      <c r="C708" s="104"/>
      <c r="D708" s="100"/>
      <c r="E708" s="100"/>
      <c r="F708" s="100"/>
      <c r="G708" s="105" t="str">
        <f>IF(A708="","",IF(COUNTIFS('[1103]8'!$A$3:$A$202,A708,'[1103]8'!$L$3:$L$202,"Đã kiểm chứng",'[1103]8'!$M$3:$M$202,"ĐẠT")&lt;&gt;1,"",IFERROR(INDEX('[1103]8'!$J$3:$J$202,MATCH(A708,'[1103]8'!$A$3:$A$202,0)),"")))</f>
        <v/>
      </c>
      <c r="H708" s="105" t="str">
        <f t="shared" si="11"/>
        <v/>
      </c>
      <c r="I708" s="102" t="str">
        <f>IF(A708="","",IF(OR(NOT(ISNUMBER(B708)),B708&lt;2027,B708&gt;2031,B708&lt;&gt;INT(B708)),"NĂM KHÔNG HỢP LỆ",IF(COUNTIFS($A$3:$A$1002,A708,$B$3:$B$1002,B708)&gt;1,"TRÙNG MÃ VTVL – NĂM",IF(G708="","C708 CHƯA ĐƯỢC XÁC NHẬN",IF(NOT(ISNUMBER(C708)),"THIẾU BIẾN ĐỘNG (NHẬP 0 NẾU KHÔNG ĐỔI)",IF(G708+C708&lt;0,"NHU CẦU ÂM",IF(OR(D708="",E708=""),"THIẾU GIẢI TRÌNH/NGUỒN",IF(F708&lt;&gt;"Đã kiểm chứng","CHƯA KIỂM CHỨNG DỰ BÁO","ĐẠT"))))))))</f>
        <v/>
      </c>
      <c r="J708" s="100"/>
    </row>
    <row r="709" spans="1:10" ht="30" customHeight="1">
      <c r="A709" s="100"/>
      <c r="B709" s="103"/>
      <c r="C709" s="104"/>
      <c r="D709" s="100"/>
      <c r="E709" s="100"/>
      <c r="F709" s="100"/>
      <c r="G709" s="105" t="str">
        <f>IF(A709="","",IF(COUNTIFS('[1104]8'!$A$3:$A$202,A709,'[1104]8'!$L$3:$L$202,"Đã kiểm chứng",'[1104]8'!$M$3:$M$202,"ĐẠT")&lt;&gt;1,"",IFERROR(INDEX('[1104]8'!$J$3:$J$202,MATCH(A709,'[1104]8'!$A$3:$A$202,0)),"")))</f>
        <v/>
      </c>
      <c r="H709" s="105" t="str">
        <f t="shared" si="11"/>
        <v/>
      </c>
      <c r="I709" s="102" t="str">
        <f>IF(A709="","",IF(OR(NOT(ISNUMBER(B709)),B709&lt;2027,B709&gt;2031,B709&lt;&gt;INT(B709)),"NĂM KHÔNG HỢP LỆ",IF(COUNTIFS($A$3:$A$1002,A709,$B$3:$B$1002,B709)&gt;1,"TRÙNG MÃ VTVL – NĂM",IF(G709="","C709 CHƯA ĐƯỢC XÁC NHẬN",IF(NOT(ISNUMBER(C709)),"THIẾU BIẾN ĐỘNG (NHẬP 0 NẾU KHÔNG ĐỔI)",IF(G709+C709&lt;0,"NHU CẦU ÂM",IF(OR(D709="",E709=""),"THIẾU GIẢI TRÌNH/NGUỒN",IF(F709&lt;&gt;"Đã kiểm chứng","CHƯA KIỂM CHỨNG DỰ BÁO","ĐẠT"))))))))</f>
        <v/>
      </c>
      <c r="J709" s="100"/>
    </row>
    <row r="710" spans="1:10" ht="30" customHeight="1">
      <c r="A710" s="100"/>
      <c r="B710" s="103"/>
      <c r="C710" s="104"/>
      <c r="D710" s="100"/>
      <c r="E710" s="100"/>
      <c r="F710" s="100"/>
      <c r="G710" s="105" t="str">
        <f>IF(A710="","",IF(COUNTIFS('[1105]8'!$A$3:$A$202,A710,'[1105]8'!$L$3:$L$202,"Đã kiểm chứng",'[1105]8'!$M$3:$M$202,"ĐẠT")&lt;&gt;1,"",IFERROR(INDEX('[1105]8'!$J$3:$J$202,MATCH(A710,'[1105]8'!$A$3:$A$202,0)),"")))</f>
        <v/>
      </c>
      <c r="H710" s="105" t="str">
        <f t="shared" si="11"/>
        <v/>
      </c>
      <c r="I710" s="102" t="str">
        <f>IF(A710="","",IF(OR(NOT(ISNUMBER(B710)),B710&lt;2027,B710&gt;2031,B710&lt;&gt;INT(B710)),"NĂM KHÔNG HỢP LỆ",IF(COUNTIFS($A$3:$A$1002,A710,$B$3:$B$1002,B710)&gt;1,"TRÙNG MÃ VTVL – NĂM",IF(G710="","C710 CHƯA ĐƯỢC XÁC NHẬN",IF(NOT(ISNUMBER(C710)),"THIẾU BIẾN ĐỘNG (NHẬP 0 NẾU KHÔNG ĐỔI)",IF(G710+C710&lt;0,"NHU CẦU ÂM",IF(OR(D710="",E710=""),"THIẾU GIẢI TRÌNH/NGUỒN",IF(F710&lt;&gt;"Đã kiểm chứng","CHƯA KIỂM CHỨNG DỰ BÁO","ĐẠT"))))))))</f>
        <v/>
      </c>
      <c r="J710" s="100"/>
    </row>
    <row r="711" spans="1:10" ht="30" customHeight="1">
      <c r="A711" s="100"/>
      <c r="B711" s="103"/>
      <c r="C711" s="104"/>
      <c r="D711" s="100"/>
      <c r="E711" s="100"/>
      <c r="F711" s="100"/>
      <c r="G711" s="105" t="str">
        <f>IF(A711="","",IF(COUNTIFS('[1106]8'!$A$3:$A$202,A711,'[1106]8'!$L$3:$L$202,"Đã kiểm chứng",'[1106]8'!$M$3:$M$202,"ĐẠT")&lt;&gt;1,"",IFERROR(INDEX('[1106]8'!$J$3:$J$202,MATCH(A711,'[1106]8'!$A$3:$A$202,0)),"")))</f>
        <v/>
      </c>
      <c r="H711" s="105" t="str">
        <f t="shared" si="11"/>
        <v/>
      </c>
      <c r="I711" s="102" t="str">
        <f>IF(A711="","",IF(OR(NOT(ISNUMBER(B711)),B711&lt;2027,B711&gt;2031,B711&lt;&gt;INT(B711)),"NĂM KHÔNG HỢP LỆ",IF(COUNTIFS($A$3:$A$1002,A711,$B$3:$B$1002,B711)&gt;1,"TRÙNG MÃ VTVL – NĂM",IF(G711="","C711 CHƯA ĐƯỢC XÁC NHẬN",IF(NOT(ISNUMBER(C711)),"THIẾU BIẾN ĐỘNG (NHẬP 0 NẾU KHÔNG ĐỔI)",IF(G711+C711&lt;0,"NHU CẦU ÂM",IF(OR(D711="",E711=""),"THIẾU GIẢI TRÌNH/NGUỒN",IF(F711&lt;&gt;"Đã kiểm chứng","CHƯA KIỂM CHỨNG DỰ BÁO","ĐẠT"))))))))</f>
        <v/>
      </c>
      <c r="J711" s="100"/>
    </row>
    <row r="712" spans="1:10" ht="30" customHeight="1">
      <c r="A712" s="100"/>
      <c r="B712" s="103"/>
      <c r="C712" s="104"/>
      <c r="D712" s="100"/>
      <c r="E712" s="100"/>
      <c r="F712" s="100"/>
      <c r="G712" s="105" t="str">
        <f>IF(A712="","",IF(COUNTIFS('[1107]8'!$A$3:$A$202,A712,'[1107]8'!$L$3:$L$202,"Đã kiểm chứng",'[1107]8'!$M$3:$M$202,"ĐẠT")&lt;&gt;1,"",IFERROR(INDEX('[1107]8'!$J$3:$J$202,MATCH(A712,'[1107]8'!$A$3:$A$202,0)),"")))</f>
        <v/>
      </c>
      <c r="H712" s="105" t="str">
        <f t="shared" si="11"/>
        <v/>
      </c>
      <c r="I712" s="102" t="str">
        <f>IF(A712="","",IF(OR(NOT(ISNUMBER(B712)),B712&lt;2027,B712&gt;2031,B712&lt;&gt;INT(B712)),"NĂM KHÔNG HỢP LỆ",IF(COUNTIFS($A$3:$A$1002,A712,$B$3:$B$1002,B712)&gt;1,"TRÙNG MÃ VTVL – NĂM",IF(G712="","C712 CHƯA ĐƯỢC XÁC NHẬN",IF(NOT(ISNUMBER(C712)),"THIẾU BIẾN ĐỘNG (NHẬP 0 NẾU KHÔNG ĐỔI)",IF(G712+C712&lt;0,"NHU CẦU ÂM",IF(OR(D712="",E712=""),"THIẾU GIẢI TRÌNH/NGUỒN",IF(F712&lt;&gt;"Đã kiểm chứng","CHƯA KIỂM CHỨNG DỰ BÁO","ĐẠT"))))))))</f>
        <v/>
      </c>
      <c r="J712" s="100"/>
    </row>
    <row r="713" spans="1:10" ht="30" customHeight="1">
      <c r="A713" s="100"/>
      <c r="B713" s="103"/>
      <c r="C713" s="104"/>
      <c r="D713" s="100"/>
      <c r="E713" s="100"/>
      <c r="F713" s="100"/>
      <c r="G713" s="105" t="str">
        <f>IF(A713="","",IF(COUNTIFS('[1108]8'!$A$3:$A$202,A713,'[1108]8'!$L$3:$L$202,"Đã kiểm chứng",'[1108]8'!$M$3:$M$202,"ĐẠT")&lt;&gt;1,"",IFERROR(INDEX('[1108]8'!$J$3:$J$202,MATCH(A713,'[1108]8'!$A$3:$A$202,0)),"")))</f>
        <v/>
      </c>
      <c r="H713" s="105" t="str">
        <f t="shared" si="11"/>
        <v/>
      </c>
      <c r="I713" s="102" t="str">
        <f>IF(A713="","",IF(OR(NOT(ISNUMBER(B713)),B713&lt;2027,B713&gt;2031,B713&lt;&gt;INT(B713)),"NĂM KHÔNG HỢP LỆ",IF(COUNTIFS($A$3:$A$1002,A713,$B$3:$B$1002,B713)&gt;1,"TRÙNG MÃ VTVL – NĂM",IF(G713="","C713 CHƯA ĐƯỢC XÁC NHẬN",IF(NOT(ISNUMBER(C713)),"THIẾU BIẾN ĐỘNG (NHẬP 0 NẾU KHÔNG ĐỔI)",IF(G713+C713&lt;0,"NHU CẦU ÂM",IF(OR(D713="",E713=""),"THIẾU GIẢI TRÌNH/NGUỒN",IF(F713&lt;&gt;"Đã kiểm chứng","CHƯA KIỂM CHỨNG DỰ BÁO","ĐẠT"))))))))</f>
        <v/>
      </c>
      <c r="J713" s="100"/>
    </row>
    <row r="714" spans="1:10" ht="30" customHeight="1">
      <c r="A714" s="100"/>
      <c r="B714" s="103"/>
      <c r="C714" s="104"/>
      <c r="D714" s="100"/>
      <c r="E714" s="100"/>
      <c r="F714" s="100"/>
      <c r="G714" s="105" t="str">
        <f>IF(A714="","",IF(COUNTIFS('[1109]8'!$A$3:$A$202,A714,'[1109]8'!$L$3:$L$202,"Đã kiểm chứng",'[1109]8'!$M$3:$M$202,"ĐẠT")&lt;&gt;1,"",IFERROR(INDEX('[1109]8'!$J$3:$J$202,MATCH(A714,'[1109]8'!$A$3:$A$202,0)),"")))</f>
        <v/>
      </c>
      <c r="H714" s="105" t="str">
        <f t="shared" si="11"/>
        <v/>
      </c>
      <c r="I714" s="102" t="str">
        <f>IF(A714="","",IF(OR(NOT(ISNUMBER(B714)),B714&lt;2027,B714&gt;2031,B714&lt;&gt;INT(B714)),"NĂM KHÔNG HỢP LỆ",IF(COUNTIFS($A$3:$A$1002,A714,$B$3:$B$1002,B714)&gt;1,"TRÙNG MÃ VTVL – NĂM",IF(G714="","C714 CHƯA ĐƯỢC XÁC NHẬN",IF(NOT(ISNUMBER(C714)),"THIẾU BIẾN ĐỘNG (NHẬP 0 NẾU KHÔNG ĐỔI)",IF(G714+C714&lt;0,"NHU CẦU ÂM",IF(OR(D714="",E714=""),"THIẾU GIẢI TRÌNH/NGUỒN",IF(F714&lt;&gt;"Đã kiểm chứng","CHƯA KIỂM CHỨNG DỰ BÁO","ĐẠT"))))))))</f>
        <v/>
      </c>
      <c r="J714" s="100"/>
    </row>
    <row r="715" spans="1:10" ht="30" customHeight="1">
      <c r="A715" s="100"/>
      <c r="B715" s="103"/>
      <c r="C715" s="104"/>
      <c r="D715" s="100"/>
      <c r="E715" s="100"/>
      <c r="F715" s="100"/>
      <c r="G715" s="105" t="str">
        <f>IF(A715="","",IF(COUNTIFS('[1110]8'!$A$3:$A$202,A715,'[1110]8'!$L$3:$L$202,"Đã kiểm chứng",'[1110]8'!$M$3:$M$202,"ĐẠT")&lt;&gt;1,"",IFERROR(INDEX('[1110]8'!$J$3:$J$202,MATCH(A715,'[1110]8'!$A$3:$A$202,0)),"")))</f>
        <v/>
      </c>
      <c r="H715" s="105" t="str">
        <f t="shared" si="11"/>
        <v/>
      </c>
      <c r="I715" s="102" t="str">
        <f>IF(A715="","",IF(OR(NOT(ISNUMBER(B715)),B715&lt;2027,B715&gt;2031,B715&lt;&gt;INT(B715)),"NĂM KHÔNG HỢP LỆ",IF(COUNTIFS($A$3:$A$1002,A715,$B$3:$B$1002,B715)&gt;1,"TRÙNG MÃ VTVL – NĂM",IF(G715="","C715 CHƯA ĐƯỢC XÁC NHẬN",IF(NOT(ISNUMBER(C715)),"THIẾU BIẾN ĐỘNG (NHẬP 0 NẾU KHÔNG ĐỔI)",IF(G715+C715&lt;0,"NHU CẦU ÂM",IF(OR(D715="",E715=""),"THIẾU GIẢI TRÌNH/NGUỒN",IF(F715&lt;&gt;"Đã kiểm chứng","CHƯA KIỂM CHỨNG DỰ BÁO","ĐẠT"))))))))</f>
        <v/>
      </c>
      <c r="J715" s="100"/>
    </row>
    <row r="716" spans="1:10" ht="30" customHeight="1">
      <c r="A716" s="100"/>
      <c r="B716" s="103"/>
      <c r="C716" s="104"/>
      <c r="D716" s="100"/>
      <c r="E716" s="100"/>
      <c r="F716" s="100"/>
      <c r="G716" s="105" t="str">
        <f>IF(A716="","",IF(COUNTIFS('[1111]8'!$A$3:$A$202,A716,'[1111]8'!$L$3:$L$202,"Đã kiểm chứng",'[1111]8'!$M$3:$M$202,"ĐẠT")&lt;&gt;1,"",IFERROR(INDEX('[1111]8'!$J$3:$J$202,MATCH(A716,'[1111]8'!$A$3:$A$202,0)),"")))</f>
        <v/>
      </c>
      <c r="H716" s="105" t="str">
        <f t="shared" si="11"/>
        <v/>
      </c>
      <c r="I716" s="102" t="str">
        <f>IF(A716="","",IF(OR(NOT(ISNUMBER(B716)),B716&lt;2027,B716&gt;2031,B716&lt;&gt;INT(B716)),"NĂM KHÔNG HỢP LỆ",IF(COUNTIFS($A$3:$A$1002,A716,$B$3:$B$1002,B716)&gt;1,"TRÙNG MÃ VTVL – NĂM",IF(G716="","C716 CHƯA ĐƯỢC XÁC NHẬN",IF(NOT(ISNUMBER(C716)),"THIẾU BIẾN ĐỘNG (NHẬP 0 NẾU KHÔNG ĐỔI)",IF(G716+C716&lt;0,"NHU CẦU ÂM",IF(OR(D716="",E716=""),"THIẾU GIẢI TRÌNH/NGUỒN",IF(F716&lt;&gt;"Đã kiểm chứng","CHƯA KIỂM CHỨNG DỰ BÁO","ĐẠT"))))))))</f>
        <v/>
      </c>
      <c r="J716" s="100"/>
    </row>
    <row r="717" spans="1:10" ht="30" customHeight="1">
      <c r="A717" s="100"/>
      <c r="B717" s="103"/>
      <c r="C717" s="104"/>
      <c r="D717" s="100"/>
      <c r="E717" s="100"/>
      <c r="F717" s="100"/>
      <c r="G717" s="105" t="str">
        <f>IF(A717="","",IF(COUNTIFS('[1112]8'!$A$3:$A$202,A717,'[1112]8'!$L$3:$L$202,"Đã kiểm chứng",'[1112]8'!$M$3:$M$202,"ĐẠT")&lt;&gt;1,"",IFERROR(INDEX('[1112]8'!$J$3:$J$202,MATCH(A717,'[1112]8'!$A$3:$A$202,0)),"")))</f>
        <v/>
      </c>
      <c r="H717" s="105" t="str">
        <f t="shared" si="11"/>
        <v/>
      </c>
      <c r="I717" s="102" t="str">
        <f>IF(A717="","",IF(OR(NOT(ISNUMBER(B717)),B717&lt;2027,B717&gt;2031,B717&lt;&gt;INT(B717)),"NĂM KHÔNG HỢP LỆ",IF(COUNTIFS($A$3:$A$1002,A717,$B$3:$B$1002,B717)&gt;1,"TRÙNG MÃ VTVL – NĂM",IF(G717="","C717 CHƯA ĐƯỢC XÁC NHẬN",IF(NOT(ISNUMBER(C717)),"THIẾU BIẾN ĐỘNG (NHẬP 0 NẾU KHÔNG ĐỔI)",IF(G717+C717&lt;0,"NHU CẦU ÂM",IF(OR(D717="",E717=""),"THIẾU GIẢI TRÌNH/NGUỒN",IF(F717&lt;&gt;"Đã kiểm chứng","CHƯA KIỂM CHỨNG DỰ BÁO","ĐẠT"))))))))</f>
        <v/>
      </c>
      <c r="J717" s="100"/>
    </row>
    <row r="718" spans="1:10" ht="30" customHeight="1">
      <c r="A718" s="100"/>
      <c r="B718" s="103"/>
      <c r="C718" s="104"/>
      <c r="D718" s="100"/>
      <c r="E718" s="100"/>
      <c r="F718" s="100"/>
      <c r="G718" s="105" t="str">
        <f>IF(A718="","",IF(COUNTIFS('[1113]8'!$A$3:$A$202,A718,'[1113]8'!$L$3:$L$202,"Đã kiểm chứng",'[1113]8'!$M$3:$M$202,"ĐẠT")&lt;&gt;1,"",IFERROR(INDEX('[1113]8'!$J$3:$J$202,MATCH(A718,'[1113]8'!$A$3:$A$202,0)),"")))</f>
        <v/>
      </c>
      <c r="H718" s="105" t="str">
        <f t="shared" si="11"/>
        <v/>
      </c>
      <c r="I718" s="102" t="str">
        <f>IF(A718="","",IF(OR(NOT(ISNUMBER(B718)),B718&lt;2027,B718&gt;2031,B718&lt;&gt;INT(B718)),"NĂM KHÔNG HỢP LỆ",IF(COUNTIFS($A$3:$A$1002,A718,$B$3:$B$1002,B718)&gt;1,"TRÙNG MÃ VTVL – NĂM",IF(G718="","C718 CHƯA ĐƯỢC XÁC NHẬN",IF(NOT(ISNUMBER(C718)),"THIẾU BIẾN ĐỘNG (NHẬP 0 NẾU KHÔNG ĐỔI)",IF(G718+C718&lt;0,"NHU CẦU ÂM",IF(OR(D718="",E718=""),"THIẾU GIẢI TRÌNH/NGUỒN",IF(F718&lt;&gt;"Đã kiểm chứng","CHƯA KIỂM CHỨNG DỰ BÁO","ĐẠT"))))))))</f>
        <v/>
      </c>
      <c r="J718" s="100"/>
    </row>
    <row r="719" spans="1:10" ht="30" customHeight="1">
      <c r="A719" s="100"/>
      <c r="B719" s="103"/>
      <c r="C719" s="104"/>
      <c r="D719" s="100"/>
      <c r="E719" s="100"/>
      <c r="F719" s="100"/>
      <c r="G719" s="105" t="str">
        <f>IF(A719="","",IF(COUNTIFS('[1114]8'!$A$3:$A$202,A719,'[1114]8'!$L$3:$L$202,"Đã kiểm chứng",'[1114]8'!$M$3:$M$202,"ĐẠT")&lt;&gt;1,"",IFERROR(INDEX('[1114]8'!$J$3:$J$202,MATCH(A719,'[1114]8'!$A$3:$A$202,0)),"")))</f>
        <v/>
      </c>
      <c r="H719" s="105" t="str">
        <f t="shared" si="11"/>
        <v/>
      </c>
      <c r="I719" s="102" t="str">
        <f>IF(A719="","",IF(OR(NOT(ISNUMBER(B719)),B719&lt;2027,B719&gt;2031,B719&lt;&gt;INT(B719)),"NĂM KHÔNG HỢP LỆ",IF(COUNTIFS($A$3:$A$1002,A719,$B$3:$B$1002,B719)&gt;1,"TRÙNG MÃ VTVL – NĂM",IF(G719="","C719 CHƯA ĐƯỢC XÁC NHẬN",IF(NOT(ISNUMBER(C719)),"THIẾU BIẾN ĐỘNG (NHẬP 0 NẾU KHÔNG ĐỔI)",IF(G719+C719&lt;0,"NHU CẦU ÂM",IF(OR(D719="",E719=""),"THIẾU GIẢI TRÌNH/NGUỒN",IF(F719&lt;&gt;"Đã kiểm chứng","CHƯA KIỂM CHỨNG DỰ BÁO","ĐẠT"))))))))</f>
        <v/>
      </c>
      <c r="J719" s="100"/>
    </row>
    <row r="720" spans="1:10" ht="30" customHeight="1">
      <c r="A720" s="100"/>
      <c r="B720" s="103"/>
      <c r="C720" s="104"/>
      <c r="D720" s="100"/>
      <c r="E720" s="100"/>
      <c r="F720" s="100"/>
      <c r="G720" s="105" t="str">
        <f>IF(A720="","",IF(COUNTIFS('[1115]8'!$A$3:$A$202,A720,'[1115]8'!$L$3:$L$202,"Đã kiểm chứng",'[1115]8'!$M$3:$M$202,"ĐẠT")&lt;&gt;1,"",IFERROR(INDEX('[1115]8'!$J$3:$J$202,MATCH(A720,'[1115]8'!$A$3:$A$202,0)),"")))</f>
        <v/>
      </c>
      <c r="H720" s="105" t="str">
        <f t="shared" si="11"/>
        <v/>
      </c>
      <c r="I720" s="102" t="str">
        <f>IF(A720="","",IF(OR(NOT(ISNUMBER(B720)),B720&lt;2027,B720&gt;2031,B720&lt;&gt;INT(B720)),"NĂM KHÔNG HỢP LỆ",IF(COUNTIFS($A$3:$A$1002,A720,$B$3:$B$1002,B720)&gt;1,"TRÙNG MÃ VTVL – NĂM",IF(G720="","C720 CHƯA ĐƯỢC XÁC NHẬN",IF(NOT(ISNUMBER(C720)),"THIẾU BIẾN ĐỘNG (NHẬP 0 NẾU KHÔNG ĐỔI)",IF(G720+C720&lt;0,"NHU CẦU ÂM",IF(OR(D720="",E720=""),"THIẾU GIẢI TRÌNH/NGUỒN",IF(F720&lt;&gt;"Đã kiểm chứng","CHƯA KIỂM CHỨNG DỰ BÁO","ĐẠT"))))))))</f>
        <v/>
      </c>
      <c r="J720" s="100"/>
    </row>
    <row r="721" spans="1:10" ht="30" customHeight="1">
      <c r="A721" s="100"/>
      <c r="B721" s="103"/>
      <c r="C721" s="104"/>
      <c r="D721" s="100"/>
      <c r="E721" s="100"/>
      <c r="F721" s="100"/>
      <c r="G721" s="105" t="str">
        <f>IF(A721="","",IF(COUNTIFS('[1116]8'!$A$3:$A$202,A721,'[1116]8'!$L$3:$L$202,"Đã kiểm chứng",'[1116]8'!$M$3:$M$202,"ĐẠT")&lt;&gt;1,"",IFERROR(INDEX('[1116]8'!$J$3:$J$202,MATCH(A721,'[1116]8'!$A$3:$A$202,0)),"")))</f>
        <v/>
      </c>
      <c r="H721" s="105" t="str">
        <f t="shared" si="11"/>
        <v/>
      </c>
      <c r="I721" s="102" t="str">
        <f>IF(A721="","",IF(OR(NOT(ISNUMBER(B721)),B721&lt;2027,B721&gt;2031,B721&lt;&gt;INT(B721)),"NĂM KHÔNG HỢP LỆ",IF(COUNTIFS($A$3:$A$1002,A721,$B$3:$B$1002,B721)&gt;1,"TRÙNG MÃ VTVL – NĂM",IF(G721="","C721 CHƯA ĐƯỢC XÁC NHẬN",IF(NOT(ISNUMBER(C721)),"THIẾU BIẾN ĐỘNG (NHẬP 0 NẾU KHÔNG ĐỔI)",IF(G721+C721&lt;0,"NHU CẦU ÂM",IF(OR(D721="",E721=""),"THIẾU GIẢI TRÌNH/NGUỒN",IF(F721&lt;&gt;"Đã kiểm chứng","CHƯA KIỂM CHỨNG DỰ BÁO","ĐẠT"))))))))</f>
        <v/>
      </c>
      <c r="J721" s="100"/>
    </row>
    <row r="722" spans="1:10" ht="30" customHeight="1">
      <c r="A722" s="100"/>
      <c r="B722" s="103"/>
      <c r="C722" s="104"/>
      <c r="D722" s="100"/>
      <c r="E722" s="100"/>
      <c r="F722" s="100"/>
      <c r="G722" s="105" t="str">
        <f>IF(A722="","",IF(COUNTIFS('[1117]8'!$A$3:$A$202,A722,'[1117]8'!$L$3:$L$202,"Đã kiểm chứng",'[1117]8'!$M$3:$M$202,"ĐẠT")&lt;&gt;1,"",IFERROR(INDEX('[1117]8'!$J$3:$J$202,MATCH(A722,'[1117]8'!$A$3:$A$202,0)),"")))</f>
        <v/>
      </c>
      <c r="H722" s="105" t="str">
        <f t="shared" si="11"/>
        <v/>
      </c>
      <c r="I722" s="102" t="str">
        <f>IF(A722="","",IF(OR(NOT(ISNUMBER(B722)),B722&lt;2027,B722&gt;2031,B722&lt;&gt;INT(B722)),"NĂM KHÔNG HỢP LỆ",IF(COUNTIFS($A$3:$A$1002,A722,$B$3:$B$1002,B722)&gt;1,"TRÙNG MÃ VTVL – NĂM",IF(G722="","C722 CHƯA ĐƯỢC XÁC NHẬN",IF(NOT(ISNUMBER(C722)),"THIẾU BIẾN ĐỘNG (NHẬP 0 NẾU KHÔNG ĐỔI)",IF(G722+C722&lt;0,"NHU CẦU ÂM",IF(OR(D722="",E722=""),"THIẾU GIẢI TRÌNH/NGUỒN",IF(F722&lt;&gt;"Đã kiểm chứng","CHƯA KIỂM CHỨNG DỰ BÁO","ĐẠT"))))))))</f>
        <v/>
      </c>
      <c r="J722" s="100"/>
    </row>
    <row r="723" spans="1:10" ht="30" customHeight="1">
      <c r="A723" s="100"/>
      <c r="B723" s="103"/>
      <c r="C723" s="104"/>
      <c r="D723" s="100"/>
      <c r="E723" s="100"/>
      <c r="F723" s="100"/>
      <c r="G723" s="105" t="str">
        <f>IF(A723="","",IF(COUNTIFS('[1118]8'!$A$3:$A$202,A723,'[1118]8'!$L$3:$L$202,"Đã kiểm chứng",'[1118]8'!$M$3:$M$202,"ĐẠT")&lt;&gt;1,"",IFERROR(INDEX('[1118]8'!$J$3:$J$202,MATCH(A723,'[1118]8'!$A$3:$A$202,0)),"")))</f>
        <v/>
      </c>
      <c r="H723" s="105" t="str">
        <f t="shared" si="11"/>
        <v/>
      </c>
      <c r="I723" s="102" t="str">
        <f>IF(A723="","",IF(OR(NOT(ISNUMBER(B723)),B723&lt;2027,B723&gt;2031,B723&lt;&gt;INT(B723)),"NĂM KHÔNG HỢP LỆ",IF(COUNTIFS($A$3:$A$1002,A723,$B$3:$B$1002,B723)&gt;1,"TRÙNG MÃ VTVL – NĂM",IF(G723="","C723 CHƯA ĐƯỢC XÁC NHẬN",IF(NOT(ISNUMBER(C723)),"THIẾU BIẾN ĐỘNG (NHẬP 0 NẾU KHÔNG ĐỔI)",IF(G723+C723&lt;0,"NHU CẦU ÂM",IF(OR(D723="",E723=""),"THIẾU GIẢI TRÌNH/NGUỒN",IF(F723&lt;&gt;"Đã kiểm chứng","CHƯA KIỂM CHỨNG DỰ BÁO","ĐẠT"))))))))</f>
        <v/>
      </c>
      <c r="J723" s="100"/>
    </row>
    <row r="724" spans="1:10" ht="30" customHeight="1">
      <c r="A724" s="100"/>
      <c r="B724" s="103"/>
      <c r="C724" s="104"/>
      <c r="D724" s="100"/>
      <c r="E724" s="100"/>
      <c r="F724" s="100"/>
      <c r="G724" s="105" t="str">
        <f>IF(A724="","",IF(COUNTIFS('[1119]8'!$A$3:$A$202,A724,'[1119]8'!$L$3:$L$202,"Đã kiểm chứng",'[1119]8'!$M$3:$M$202,"ĐẠT")&lt;&gt;1,"",IFERROR(INDEX('[1119]8'!$J$3:$J$202,MATCH(A724,'[1119]8'!$A$3:$A$202,0)),"")))</f>
        <v/>
      </c>
      <c r="H724" s="105" t="str">
        <f t="shared" si="11"/>
        <v/>
      </c>
      <c r="I724" s="102" t="str">
        <f>IF(A724="","",IF(OR(NOT(ISNUMBER(B724)),B724&lt;2027,B724&gt;2031,B724&lt;&gt;INT(B724)),"NĂM KHÔNG HỢP LỆ",IF(COUNTIFS($A$3:$A$1002,A724,$B$3:$B$1002,B724)&gt;1,"TRÙNG MÃ VTVL – NĂM",IF(G724="","C724 CHƯA ĐƯỢC XÁC NHẬN",IF(NOT(ISNUMBER(C724)),"THIẾU BIẾN ĐỘNG (NHẬP 0 NẾU KHÔNG ĐỔI)",IF(G724+C724&lt;0,"NHU CẦU ÂM",IF(OR(D724="",E724=""),"THIẾU GIẢI TRÌNH/NGUỒN",IF(F724&lt;&gt;"Đã kiểm chứng","CHƯA KIỂM CHỨNG DỰ BÁO","ĐẠT"))))))))</f>
        <v/>
      </c>
      <c r="J724" s="100"/>
    </row>
    <row r="725" spans="1:10" ht="30" customHeight="1">
      <c r="A725" s="100"/>
      <c r="B725" s="103"/>
      <c r="C725" s="104"/>
      <c r="D725" s="100"/>
      <c r="E725" s="100"/>
      <c r="F725" s="100"/>
      <c r="G725" s="105" t="str">
        <f>IF(A725="","",IF(COUNTIFS('[1120]8'!$A$3:$A$202,A725,'[1120]8'!$L$3:$L$202,"Đã kiểm chứng",'[1120]8'!$M$3:$M$202,"ĐẠT")&lt;&gt;1,"",IFERROR(INDEX('[1120]8'!$J$3:$J$202,MATCH(A725,'[1120]8'!$A$3:$A$202,0)),"")))</f>
        <v/>
      </c>
      <c r="H725" s="105" t="str">
        <f t="shared" si="11"/>
        <v/>
      </c>
      <c r="I725" s="102" t="str">
        <f>IF(A725="","",IF(OR(NOT(ISNUMBER(B725)),B725&lt;2027,B725&gt;2031,B725&lt;&gt;INT(B725)),"NĂM KHÔNG HỢP LỆ",IF(COUNTIFS($A$3:$A$1002,A725,$B$3:$B$1002,B725)&gt;1,"TRÙNG MÃ VTVL – NĂM",IF(G725="","C725 CHƯA ĐƯỢC XÁC NHẬN",IF(NOT(ISNUMBER(C725)),"THIẾU BIẾN ĐỘNG (NHẬP 0 NẾU KHÔNG ĐỔI)",IF(G725+C725&lt;0,"NHU CẦU ÂM",IF(OR(D725="",E725=""),"THIẾU GIẢI TRÌNH/NGUỒN",IF(F725&lt;&gt;"Đã kiểm chứng","CHƯA KIỂM CHỨNG DỰ BÁO","ĐẠT"))))))))</f>
        <v/>
      </c>
      <c r="J725" s="100"/>
    </row>
    <row r="726" spans="1:10" ht="30" customHeight="1">
      <c r="A726" s="100"/>
      <c r="B726" s="103"/>
      <c r="C726" s="104"/>
      <c r="D726" s="100"/>
      <c r="E726" s="100"/>
      <c r="F726" s="100"/>
      <c r="G726" s="105" t="str">
        <f>IF(A726="","",IF(COUNTIFS('[1121]8'!$A$3:$A$202,A726,'[1121]8'!$L$3:$L$202,"Đã kiểm chứng",'[1121]8'!$M$3:$M$202,"ĐẠT")&lt;&gt;1,"",IFERROR(INDEX('[1121]8'!$J$3:$J$202,MATCH(A726,'[1121]8'!$A$3:$A$202,0)),"")))</f>
        <v/>
      </c>
      <c r="H726" s="105" t="str">
        <f t="shared" si="11"/>
        <v/>
      </c>
      <c r="I726" s="102" t="str">
        <f>IF(A726="","",IF(OR(NOT(ISNUMBER(B726)),B726&lt;2027,B726&gt;2031,B726&lt;&gt;INT(B726)),"NĂM KHÔNG HỢP LỆ",IF(COUNTIFS($A$3:$A$1002,A726,$B$3:$B$1002,B726)&gt;1,"TRÙNG MÃ VTVL – NĂM",IF(G726="","C726 CHƯA ĐƯỢC XÁC NHẬN",IF(NOT(ISNUMBER(C726)),"THIẾU BIẾN ĐỘNG (NHẬP 0 NẾU KHÔNG ĐỔI)",IF(G726+C726&lt;0,"NHU CẦU ÂM",IF(OR(D726="",E726=""),"THIẾU GIẢI TRÌNH/NGUỒN",IF(F726&lt;&gt;"Đã kiểm chứng","CHƯA KIỂM CHỨNG DỰ BÁO","ĐẠT"))))))))</f>
        <v/>
      </c>
      <c r="J726" s="100"/>
    </row>
    <row r="727" spans="1:10" ht="30" customHeight="1">
      <c r="A727" s="100"/>
      <c r="B727" s="103"/>
      <c r="C727" s="104"/>
      <c r="D727" s="100"/>
      <c r="E727" s="100"/>
      <c r="F727" s="100"/>
      <c r="G727" s="105" t="str">
        <f>IF(A727="","",IF(COUNTIFS('[1122]8'!$A$3:$A$202,A727,'[1122]8'!$L$3:$L$202,"Đã kiểm chứng",'[1122]8'!$M$3:$M$202,"ĐẠT")&lt;&gt;1,"",IFERROR(INDEX('[1122]8'!$J$3:$J$202,MATCH(A727,'[1122]8'!$A$3:$A$202,0)),"")))</f>
        <v/>
      </c>
      <c r="H727" s="105" t="str">
        <f t="shared" si="11"/>
        <v/>
      </c>
      <c r="I727" s="102" t="str">
        <f>IF(A727="","",IF(OR(NOT(ISNUMBER(B727)),B727&lt;2027,B727&gt;2031,B727&lt;&gt;INT(B727)),"NĂM KHÔNG HỢP LỆ",IF(COUNTIFS($A$3:$A$1002,A727,$B$3:$B$1002,B727)&gt;1,"TRÙNG MÃ VTVL – NĂM",IF(G727="","C727 CHƯA ĐƯỢC XÁC NHẬN",IF(NOT(ISNUMBER(C727)),"THIẾU BIẾN ĐỘNG (NHẬP 0 NẾU KHÔNG ĐỔI)",IF(G727+C727&lt;0,"NHU CẦU ÂM",IF(OR(D727="",E727=""),"THIẾU GIẢI TRÌNH/NGUỒN",IF(F727&lt;&gt;"Đã kiểm chứng","CHƯA KIỂM CHỨNG DỰ BÁO","ĐẠT"))))))))</f>
        <v/>
      </c>
      <c r="J727" s="100"/>
    </row>
    <row r="728" spans="1:10" ht="30" customHeight="1">
      <c r="A728" s="100"/>
      <c r="B728" s="103"/>
      <c r="C728" s="104"/>
      <c r="D728" s="100"/>
      <c r="E728" s="100"/>
      <c r="F728" s="100"/>
      <c r="G728" s="105" t="str">
        <f>IF(A728="","",IF(COUNTIFS('[1123]8'!$A$3:$A$202,A728,'[1123]8'!$L$3:$L$202,"Đã kiểm chứng",'[1123]8'!$M$3:$M$202,"ĐẠT")&lt;&gt;1,"",IFERROR(INDEX('[1123]8'!$J$3:$J$202,MATCH(A728,'[1123]8'!$A$3:$A$202,0)),"")))</f>
        <v/>
      </c>
      <c r="H728" s="105" t="str">
        <f t="shared" si="11"/>
        <v/>
      </c>
      <c r="I728" s="102" t="str">
        <f>IF(A728="","",IF(OR(NOT(ISNUMBER(B728)),B728&lt;2027,B728&gt;2031,B728&lt;&gt;INT(B728)),"NĂM KHÔNG HỢP LỆ",IF(COUNTIFS($A$3:$A$1002,A728,$B$3:$B$1002,B728)&gt;1,"TRÙNG MÃ VTVL – NĂM",IF(G728="","C728 CHƯA ĐƯỢC XÁC NHẬN",IF(NOT(ISNUMBER(C728)),"THIẾU BIẾN ĐỘNG (NHẬP 0 NẾU KHÔNG ĐỔI)",IF(G728+C728&lt;0,"NHU CẦU ÂM",IF(OR(D728="",E728=""),"THIẾU GIẢI TRÌNH/NGUỒN",IF(F728&lt;&gt;"Đã kiểm chứng","CHƯA KIỂM CHỨNG DỰ BÁO","ĐẠT"))))))))</f>
        <v/>
      </c>
      <c r="J728" s="100"/>
    </row>
    <row r="729" spans="1:10" ht="30" customHeight="1">
      <c r="A729" s="100"/>
      <c r="B729" s="103"/>
      <c r="C729" s="104"/>
      <c r="D729" s="100"/>
      <c r="E729" s="100"/>
      <c r="F729" s="100"/>
      <c r="G729" s="105" t="str">
        <f>IF(A729="","",IF(COUNTIFS('[1124]8'!$A$3:$A$202,A729,'[1124]8'!$L$3:$L$202,"Đã kiểm chứng",'[1124]8'!$M$3:$M$202,"ĐẠT")&lt;&gt;1,"",IFERROR(INDEX('[1124]8'!$J$3:$J$202,MATCH(A729,'[1124]8'!$A$3:$A$202,0)),"")))</f>
        <v/>
      </c>
      <c r="H729" s="105" t="str">
        <f t="shared" si="11"/>
        <v/>
      </c>
      <c r="I729" s="102" t="str">
        <f>IF(A729="","",IF(OR(NOT(ISNUMBER(B729)),B729&lt;2027,B729&gt;2031,B729&lt;&gt;INT(B729)),"NĂM KHÔNG HỢP LỆ",IF(COUNTIFS($A$3:$A$1002,A729,$B$3:$B$1002,B729)&gt;1,"TRÙNG MÃ VTVL – NĂM",IF(G729="","C729 CHƯA ĐƯỢC XÁC NHẬN",IF(NOT(ISNUMBER(C729)),"THIẾU BIẾN ĐỘNG (NHẬP 0 NẾU KHÔNG ĐỔI)",IF(G729+C729&lt;0,"NHU CẦU ÂM",IF(OR(D729="",E729=""),"THIẾU GIẢI TRÌNH/NGUỒN",IF(F729&lt;&gt;"Đã kiểm chứng","CHƯA KIỂM CHỨNG DỰ BÁO","ĐẠT"))))))))</f>
        <v/>
      </c>
      <c r="J729" s="100"/>
    </row>
    <row r="730" spans="1:10" ht="30" customHeight="1">
      <c r="A730" s="100"/>
      <c r="B730" s="103"/>
      <c r="C730" s="104"/>
      <c r="D730" s="100"/>
      <c r="E730" s="100"/>
      <c r="F730" s="100"/>
      <c r="G730" s="105" t="str">
        <f>IF(A730="","",IF(COUNTIFS('[1125]8'!$A$3:$A$202,A730,'[1125]8'!$L$3:$L$202,"Đã kiểm chứng",'[1125]8'!$M$3:$M$202,"ĐẠT")&lt;&gt;1,"",IFERROR(INDEX('[1125]8'!$J$3:$J$202,MATCH(A730,'[1125]8'!$A$3:$A$202,0)),"")))</f>
        <v/>
      </c>
      <c r="H730" s="105" t="str">
        <f t="shared" si="11"/>
        <v/>
      </c>
      <c r="I730" s="102" t="str">
        <f>IF(A730="","",IF(OR(NOT(ISNUMBER(B730)),B730&lt;2027,B730&gt;2031,B730&lt;&gt;INT(B730)),"NĂM KHÔNG HỢP LỆ",IF(COUNTIFS($A$3:$A$1002,A730,$B$3:$B$1002,B730)&gt;1,"TRÙNG MÃ VTVL – NĂM",IF(G730="","C730 CHƯA ĐƯỢC XÁC NHẬN",IF(NOT(ISNUMBER(C730)),"THIẾU BIẾN ĐỘNG (NHẬP 0 NẾU KHÔNG ĐỔI)",IF(G730+C730&lt;0,"NHU CẦU ÂM",IF(OR(D730="",E730=""),"THIẾU GIẢI TRÌNH/NGUỒN",IF(F730&lt;&gt;"Đã kiểm chứng","CHƯA KIỂM CHỨNG DỰ BÁO","ĐẠT"))))))))</f>
        <v/>
      </c>
      <c r="J730" s="100"/>
    </row>
    <row r="731" spans="1:10" ht="30" customHeight="1">
      <c r="A731" s="100"/>
      <c r="B731" s="103"/>
      <c r="C731" s="104"/>
      <c r="D731" s="100"/>
      <c r="E731" s="100"/>
      <c r="F731" s="100"/>
      <c r="G731" s="105" t="str">
        <f>IF(A731="","",IF(COUNTIFS('[1126]8'!$A$3:$A$202,A731,'[1126]8'!$L$3:$L$202,"Đã kiểm chứng",'[1126]8'!$M$3:$M$202,"ĐẠT")&lt;&gt;1,"",IFERROR(INDEX('[1126]8'!$J$3:$J$202,MATCH(A731,'[1126]8'!$A$3:$A$202,0)),"")))</f>
        <v/>
      </c>
      <c r="H731" s="105" t="str">
        <f t="shared" si="11"/>
        <v/>
      </c>
      <c r="I731" s="102" t="str">
        <f>IF(A731="","",IF(OR(NOT(ISNUMBER(B731)),B731&lt;2027,B731&gt;2031,B731&lt;&gt;INT(B731)),"NĂM KHÔNG HỢP LỆ",IF(COUNTIFS($A$3:$A$1002,A731,$B$3:$B$1002,B731)&gt;1,"TRÙNG MÃ VTVL – NĂM",IF(G731="","C731 CHƯA ĐƯỢC XÁC NHẬN",IF(NOT(ISNUMBER(C731)),"THIẾU BIẾN ĐỘNG (NHẬP 0 NẾU KHÔNG ĐỔI)",IF(G731+C731&lt;0,"NHU CẦU ÂM",IF(OR(D731="",E731=""),"THIẾU GIẢI TRÌNH/NGUỒN",IF(F731&lt;&gt;"Đã kiểm chứng","CHƯA KIỂM CHỨNG DỰ BÁO","ĐẠT"))))))))</f>
        <v/>
      </c>
      <c r="J731" s="100"/>
    </row>
    <row r="732" spans="1:10" ht="30" customHeight="1">
      <c r="A732" s="100"/>
      <c r="B732" s="103"/>
      <c r="C732" s="104"/>
      <c r="D732" s="100"/>
      <c r="E732" s="100"/>
      <c r="F732" s="100"/>
      <c r="G732" s="105" t="str">
        <f>IF(A732="","",IF(COUNTIFS('[1127]8'!$A$3:$A$202,A732,'[1127]8'!$L$3:$L$202,"Đã kiểm chứng",'[1127]8'!$M$3:$M$202,"ĐẠT")&lt;&gt;1,"",IFERROR(INDEX('[1127]8'!$J$3:$J$202,MATCH(A732,'[1127]8'!$A$3:$A$202,0)),"")))</f>
        <v/>
      </c>
      <c r="H732" s="105" t="str">
        <f t="shared" si="11"/>
        <v/>
      </c>
      <c r="I732" s="102" t="str">
        <f>IF(A732="","",IF(OR(NOT(ISNUMBER(B732)),B732&lt;2027,B732&gt;2031,B732&lt;&gt;INT(B732)),"NĂM KHÔNG HỢP LỆ",IF(COUNTIFS($A$3:$A$1002,A732,$B$3:$B$1002,B732)&gt;1,"TRÙNG MÃ VTVL – NĂM",IF(G732="","C732 CHƯA ĐƯỢC XÁC NHẬN",IF(NOT(ISNUMBER(C732)),"THIẾU BIẾN ĐỘNG (NHẬP 0 NẾU KHÔNG ĐỔI)",IF(G732+C732&lt;0,"NHU CẦU ÂM",IF(OR(D732="",E732=""),"THIẾU GIẢI TRÌNH/NGUỒN",IF(F732&lt;&gt;"Đã kiểm chứng","CHƯA KIỂM CHỨNG DỰ BÁO","ĐẠT"))))))))</f>
        <v/>
      </c>
      <c r="J732" s="100"/>
    </row>
    <row r="733" spans="1:10" ht="30" customHeight="1">
      <c r="A733" s="100"/>
      <c r="B733" s="103"/>
      <c r="C733" s="104"/>
      <c r="D733" s="100"/>
      <c r="E733" s="100"/>
      <c r="F733" s="100"/>
      <c r="G733" s="105" t="str">
        <f>IF(A733="","",IF(COUNTIFS('[1128]8'!$A$3:$A$202,A733,'[1128]8'!$L$3:$L$202,"Đã kiểm chứng",'[1128]8'!$M$3:$M$202,"ĐẠT")&lt;&gt;1,"",IFERROR(INDEX('[1128]8'!$J$3:$J$202,MATCH(A733,'[1128]8'!$A$3:$A$202,0)),"")))</f>
        <v/>
      </c>
      <c r="H733" s="105" t="str">
        <f t="shared" si="11"/>
        <v/>
      </c>
      <c r="I733" s="102" t="str">
        <f>IF(A733="","",IF(OR(NOT(ISNUMBER(B733)),B733&lt;2027,B733&gt;2031,B733&lt;&gt;INT(B733)),"NĂM KHÔNG HỢP LỆ",IF(COUNTIFS($A$3:$A$1002,A733,$B$3:$B$1002,B733)&gt;1,"TRÙNG MÃ VTVL – NĂM",IF(G733="","C733 CHƯA ĐƯỢC XÁC NHẬN",IF(NOT(ISNUMBER(C733)),"THIẾU BIẾN ĐỘNG (NHẬP 0 NẾU KHÔNG ĐỔI)",IF(G733+C733&lt;0,"NHU CẦU ÂM",IF(OR(D733="",E733=""),"THIẾU GIẢI TRÌNH/NGUỒN",IF(F733&lt;&gt;"Đã kiểm chứng","CHƯA KIỂM CHỨNG DỰ BÁO","ĐẠT"))))))))</f>
        <v/>
      </c>
      <c r="J733" s="100"/>
    </row>
    <row r="734" spans="1:10" ht="30" customHeight="1">
      <c r="A734" s="100"/>
      <c r="B734" s="103"/>
      <c r="C734" s="104"/>
      <c r="D734" s="100"/>
      <c r="E734" s="100"/>
      <c r="F734" s="100"/>
      <c r="G734" s="105" t="str">
        <f>IF(A734="","",IF(COUNTIFS('[1129]8'!$A$3:$A$202,A734,'[1129]8'!$L$3:$L$202,"Đã kiểm chứng",'[1129]8'!$M$3:$M$202,"ĐẠT")&lt;&gt;1,"",IFERROR(INDEX('[1129]8'!$J$3:$J$202,MATCH(A734,'[1129]8'!$A$3:$A$202,0)),"")))</f>
        <v/>
      </c>
      <c r="H734" s="105" t="str">
        <f t="shared" si="11"/>
        <v/>
      </c>
      <c r="I734" s="102" t="str">
        <f>IF(A734="","",IF(OR(NOT(ISNUMBER(B734)),B734&lt;2027,B734&gt;2031,B734&lt;&gt;INT(B734)),"NĂM KHÔNG HỢP LỆ",IF(COUNTIFS($A$3:$A$1002,A734,$B$3:$B$1002,B734)&gt;1,"TRÙNG MÃ VTVL – NĂM",IF(G734="","C734 CHƯA ĐƯỢC XÁC NHẬN",IF(NOT(ISNUMBER(C734)),"THIẾU BIẾN ĐỘNG (NHẬP 0 NẾU KHÔNG ĐỔI)",IF(G734+C734&lt;0,"NHU CẦU ÂM",IF(OR(D734="",E734=""),"THIẾU GIẢI TRÌNH/NGUỒN",IF(F734&lt;&gt;"Đã kiểm chứng","CHƯA KIỂM CHỨNG DỰ BÁO","ĐẠT"))))))))</f>
        <v/>
      </c>
      <c r="J734" s="100"/>
    </row>
    <row r="735" spans="1:10" ht="30" customHeight="1">
      <c r="A735" s="100"/>
      <c r="B735" s="103"/>
      <c r="C735" s="104"/>
      <c r="D735" s="100"/>
      <c r="E735" s="100"/>
      <c r="F735" s="100"/>
      <c r="G735" s="105" t="str">
        <f>IF(A735="","",IF(COUNTIFS('[1130]8'!$A$3:$A$202,A735,'[1130]8'!$L$3:$L$202,"Đã kiểm chứng",'[1130]8'!$M$3:$M$202,"ĐẠT")&lt;&gt;1,"",IFERROR(INDEX('[1130]8'!$J$3:$J$202,MATCH(A735,'[1130]8'!$A$3:$A$202,0)),"")))</f>
        <v/>
      </c>
      <c r="H735" s="105" t="str">
        <f t="shared" si="11"/>
        <v/>
      </c>
      <c r="I735" s="102" t="str">
        <f>IF(A735="","",IF(OR(NOT(ISNUMBER(B735)),B735&lt;2027,B735&gt;2031,B735&lt;&gt;INT(B735)),"NĂM KHÔNG HỢP LỆ",IF(COUNTIFS($A$3:$A$1002,A735,$B$3:$B$1002,B735)&gt;1,"TRÙNG MÃ VTVL – NĂM",IF(G735="","C735 CHƯA ĐƯỢC XÁC NHẬN",IF(NOT(ISNUMBER(C735)),"THIẾU BIẾN ĐỘNG (NHẬP 0 NẾU KHÔNG ĐỔI)",IF(G735+C735&lt;0,"NHU CẦU ÂM",IF(OR(D735="",E735=""),"THIẾU GIẢI TRÌNH/NGUỒN",IF(F735&lt;&gt;"Đã kiểm chứng","CHƯA KIỂM CHỨNG DỰ BÁO","ĐẠT"))))))))</f>
        <v/>
      </c>
      <c r="J735" s="100"/>
    </row>
    <row r="736" spans="1:10" ht="30" customHeight="1">
      <c r="A736" s="100"/>
      <c r="B736" s="103"/>
      <c r="C736" s="104"/>
      <c r="D736" s="100"/>
      <c r="E736" s="100"/>
      <c r="F736" s="100"/>
      <c r="G736" s="105" t="str">
        <f>IF(A736="","",IF(COUNTIFS('[1131]8'!$A$3:$A$202,A736,'[1131]8'!$L$3:$L$202,"Đã kiểm chứng",'[1131]8'!$M$3:$M$202,"ĐẠT")&lt;&gt;1,"",IFERROR(INDEX('[1131]8'!$J$3:$J$202,MATCH(A736,'[1131]8'!$A$3:$A$202,0)),"")))</f>
        <v/>
      </c>
      <c r="H736" s="105" t="str">
        <f t="shared" si="11"/>
        <v/>
      </c>
      <c r="I736" s="102" t="str">
        <f>IF(A736="","",IF(OR(NOT(ISNUMBER(B736)),B736&lt;2027,B736&gt;2031,B736&lt;&gt;INT(B736)),"NĂM KHÔNG HỢP LỆ",IF(COUNTIFS($A$3:$A$1002,A736,$B$3:$B$1002,B736)&gt;1,"TRÙNG MÃ VTVL – NĂM",IF(G736="","C736 CHƯA ĐƯỢC XÁC NHẬN",IF(NOT(ISNUMBER(C736)),"THIẾU BIẾN ĐỘNG (NHẬP 0 NẾU KHÔNG ĐỔI)",IF(G736+C736&lt;0,"NHU CẦU ÂM",IF(OR(D736="",E736=""),"THIẾU GIẢI TRÌNH/NGUỒN",IF(F736&lt;&gt;"Đã kiểm chứng","CHƯA KIỂM CHỨNG DỰ BÁO","ĐẠT"))))))))</f>
        <v/>
      </c>
      <c r="J736" s="100"/>
    </row>
    <row r="737" spans="1:10" ht="30" customHeight="1">
      <c r="A737" s="100"/>
      <c r="B737" s="103"/>
      <c r="C737" s="104"/>
      <c r="D737" s="100"/>
      <c r="E737" s="100"/>
      <c r="F737" s="100"/>
      <c r="G737" s="105" t="str">
        <f>IF(A737="","",IF(COUNTIFS('[1132]8'!$A$3:$A$202,A737,'[1132]8'!$L$3:$L$202,"Đã kiểm chứng",'[1132]8'!$M$3:$M$202,"ĐẠT")&lt;&gt;1,"",IFERROR(INDEX('[1132]8'!$J$3:$J$202,MATCH(A737,'[1132]8'!$A$3:$A$202,0)),"")))</f>
        <v/>
      </c>
      <c r="H737" s="105" t="str">
        <f t="shared" si="11"/>
        <v/>
      </c>
      <c r="I737" s="102" t="str">
        <f>IF(A737="","",IF(OR(NOT(ISNUMBER(B737)),B737&lt;2027,B737&gt;2031,B737&lt;&gt;INT(B737)),"NĂM KHÔNG HỢP LỆ",IF(COUNTIFS($A$3:$A$1002,A737,$B$3:$B$1002,B737)&gt;1,"TRÙNG MÃ VTVL – NĂM",IF(G737="","C737 CHƯA ĐƯỢC XÁC NHẬN",IF(NOT(ISNUMBER(C737)),"THIẾU BIẾN ĐỘNG (NHẬP 0 NẾU KHÔNG ĐỔI)",IF(G737+C737&lt;0,"NHU CẦU ÂM",IF(OR(D737="",E737=""),"THIẾU GIẢI TRÌNH/NGUỒN",IF(F737&lt;&gt;"Đã kiểm chứng","CHƯA KIỂM CHỨNG DỰ BÁO","ĐẠT"))))))))</f>
        <v/>
      </c>
      <c r="J737" s="100"/>
    </row>
    <row r="738" spans="1:10" ht="30" customHeight="1">
      <c r="A738" s="100"/>
      <c r="B738" s="103"/>
      <c r="C738" s="104"/>
      <c r="D738" s="100"/>
      <c r="E738" s="100"/>
      <c r="F738" s="100"/>
      <c r="G738" s="105" t="str">
        <f>IF(A738="","",IF(COUNTIFS('[1133]8'!$A$3:$A$202,A738,'[1133]8'!$L$3:$L$202,"Đã kiểm chứng",'[1133]8'!$M$3:$M$202,"ĐẠT")&lt;&gt;1,"",IFERROR(INDEX('[1133]8'!$J$3:$J$202,MATCH(A738,'[1133]8'!$A$3:$A$202,0)),"")))</f>
        <v/>
      </c>
      <c r="H738" s="105" t="str">
        <f t="shared" si="11"/>
        <v/>
      </c>
      <c r="I738" s="102" t="str">
        <f>IF(A738="","",IF(OR(NOT(ISNUMBER(B738)),B738&lt;2027,B738&gt;2031,B738&lt;&gt;INT(B738)),"NĂM KHÔNG HỢP LỆ",IF(COUNTIFS($A$3:$A$1002,A738,$B$3:$B$1002,B738)&gt;1,"TRÙNG MÃ VTVL – NĂM",IF(G738="","C738 CHƯA ĐƯỢC XÁC NHẬN",IF(NOT(ISNUMBER(C738)),"THIẾU BIẾN ĐỘNG (NHẬP 0 NẾU KHÔNG ĐỔI)",IF(G738+C738&lt;0,"NHU CẦU ÂM",IF(OR(D738="",E738=""),"THIẾU GIẢI TRÌNH/NGUỒN",IF(F738&lt;&gt;"Đã kiểm chứng","CHƯA KIỂM CHỨNG DỰ BÁO","ĐẠT"))))))))</f>
        <v/>
      </c>
      <c r="J738" s="100"/>
    </row>
    <row r="739" spans="1:10" ht="30" customHeight="1">
      <c r="A739" s="100"/>
      <c r="B739" s="103"/>
      <c r="C739" s="104"/>
      <c r="D739" s="100"/>
      <c r="E739" s="100"/>
      <c r="F739" s="100"/>
      <c r="G739" s="105" t="str">
        <f>IF(A739="","",IF(COUNTIFS('[1134]8'!$A$3:$A$202,A739,'[1134]8'!$L$3:$L$202,"Đã kiểm chứng",'[1134]8'!$M$3:$M$202,"ĐẠT")&lt;&gt;1,"",IFERROR(INDEX('[1134]8'!$J$3:$J$202,MATCH(A739,'[1134]8'!$A$3:$A$202,0)),"")))</f>
        <v/>
      </c>
      <c r="H739" s="105" t="str">
        <f t="shared" si="11"/>
        <v/>
      </c>
      <c r="I739" s="102" t="str">
        <f>IF(A739="","",IF(OR(NOT(ISNUMBER(B739)),B739&lt;2027,B739&gt;2031,B739&lt;&gt;INT(B739)),"NĂM KHÔNG HỢP LỆ",IF(COUNTIFS($A$3:$A$1002,A739,$B$3:$B$1002,B739)&gt;1,"TRÙNG MÃ VTVL – NĂM",IF(G739="","C739 CHƯA ĐƯỢC XÁC NHẬN",IF(NOT(ISNUMBER(C739)),"THIẾU BIẾN ĐỘNG (NHẬP 0 NẾU KHÔNG ĐỔI)",IF(G739+C739&lt;0,"NHU CẦU ÂM",IF(OR(D739="",E739=""),"THIẾU GIẢI TRÌNH/NGUỒN",IF(F739&lt;&gt;"Đã kiểm chứng","CHƯA KIỂM CHỨNG DỰ BÁO","ĐẠT"))))))))</f>
        <v/>
      </c>
      <c r="J739" s="100"/>
    </row>
    <row r="740" spans="1:10" ht="30" customHeight="1">
      <c r="A740" s="100"/>
      <c r="B740" s="103"/>
      <c r="C740" s="104"/>
      <c r="D740" s="100"/>
      <c r="E740" s="100"/>
      <c r="F740" s="100"/>
      <c r="G740" s="105" t="str">
        <f>IF(A740="","",IF(COUNTIFS('[1135]8'!$A$3:$A$202,A740,'[1135]8'!$L$3:$L$202,"Đã kiểm chứng",'[1135]8'!$M$3:$M$202,"ĐẠT")&lt;&gt;1,"",IFERROR(INDEX('[1135]8'!$J$3:$J$202,MATCH(A740,'[1135]8'!$A$3:$A$202,0)),"")))</f>
        <v/>
      </c>
      <c r="H740" s="105" t="str">
        <f t="shared" si="11"/>
        <v/>
      </c>
      <c r="I740" s="102" t="str">
        <f>IF(A740="","",IF(OR(NOT(ISNUMBER(B740)),B740&lt;2027,B740&gt;2031,B740&lt;&gt;INT(B740)),"NĂM KHÔNG HỢP LỆ",IF(COUNTIFS($A$3:$A$1002,A740,$B$3:$B$1002,B740)&gt;1,"TRÙNG MÃ VTVL – NĂM",IF(G740="","C740 CHƯA ĐƯỢC XÁC NHẬN",IF(NOT(ISNUMBER(C740)),"THIẾU BIẾN ĐỘNG (NHẬP 0 NẾU KHÔNG ĐỔI)",IF(G740+C740&lt;0,"NHU CẦU ÂM",IF(OR(D740="",E740=""),"THIẾU GIẢI TRÌNH/NGUỒN",IF(F740&lt;&gt;"Đã kiểm chứng","CHƯA KIỂM CHỨNG DỰ BÁO","ĐẠT"))))))))</f>
        <v/>
      </c>
      <c r="J740" s="100"/>
    </row>
    <row r="741" spans="1:10" ht="30" customHeight="1">
      <c r="A741" s="100"/>
      <c r="B741" s="103"/>
      <c r="C741" s="104"/>
      <c r="D741" s="100"/>
      <c r="E741" s="100"/>
      <c r="F741" s="100"/>
      <c r="G741" s="105" t="str">
        <f>IF(A741="","",IF(COUNTIFS('[1136]8'!$A$3:$A$202,A741,'[1136]8'!$L$3:$L$202,"Đã kiểm chứng",'[1136]8'!$M$3:$M$202,"ĐẠT")&lt;&gt;1,"",IFERROR(INDEX('[1136]8'!$J$3:$J$202,MATCH(A741,'[1136]8'!$A$3:$A$202,0)),"")))</f>
        <v/>
      </c>
      <c r="H741" s="105" t="str">
        <f t="shared" si="11"/>
        <v/>
      </c>
      <c r="I741" s="102" t="str">
        <f>IF(A741="","",IF(OR(NOT(ISNUMBER(B741)),B741&lt;2027,B741&gt;2031,B741&lt;&gt;INT(B741)),"NĂM KHÔNG HỢP LỆ",IF(COUNTIFS($A$3:$A$1002,A741,$B$3:$B$1002,B741)&gt;1,"TRÙNG MÃ VTVL – NĂM",IF(G741="","C741 CHƯA ĐƯỢC XÁC NHẬN",IF(NOT(ISNUMBER(C741)),"THIẾU BIẾN ĐỘNG (NHẬP 0 NẾU KHÔNG ĐỔI)",IF(G741+C741&lt;0,"NHU CẦU ÂM",IF(OR(D741="",E741=""),"THIẾU GIẢI TRÌNH/NGUỒN",IF(F741&lt;&gt;"Đã kiểm chứng","CHƯA KIỂM CHỨNG DỰ BÁO","ĐẠT"))))))))</f>
        <v/>
      </c>
      <c r="J741" s="100"/>
    </row>
    <row r="742" spans="1:10" ht="30" customHeight="1">
      <c r="A742" s="100"/>
      <c r="B742" s="103"/>
      <c r="C742" s="104"/>
      <c r="D742" s="100"/>
      <c r="E742" s="100"/>
      <c r="F742" s="100"/>
      <c r="G742" s="105" t="str">
        <f>IF(A742="","",IF(COUNTIFS('[1137]8'!$A$3:$A$202,A742,'[1137]8'!$L$3:$L$202,"Đã kiểm chứng",'[1137]8'!$M$3:$M$202,"ĐẠT")&lt;&gt;1,"",IFERROR(INDEX('[1137]8'!$J$3:$J$202,MATCH(A742,'[1137]8'!$A$3:$A$202,0)),"")))</f>
        <v/>
      </c>
      <c r="H742" s="105" t="str">
        <f t="shared" si="11"/>
        <v/>
      </c>
      <c r="I742" s="102" t="str">
        <f>IF(A742="","",IF(OR(NOT(ISNUMBER(B742)),B742&lt;2027,B742&gt;2031,B742&lt;&gt;INT(B742)),"NĂM KHÔNG HỢP LỆ",IF(COUNTIFS($A$3:$A$1002,A742,$B$3:$B$1002,B742)&gt;1,"TRÙNG MÃ VTVL – NĂM",IF(G742="","C742 CHƯA ĐƯỢC XÁC NHẬN",IF(NOT(ISNUMBER(C742)),"THIẾU BIẾN ĐỘNG (NHẬP 0 NẾU KHÔNG ĐỔI)",IF(G742+C742&lt;0,"NHU CẦU ÂM",IF(OR(D742="",E742=""),"THIẾU GIẢI TRÌNH/NGUỒN",IF(F742&lt;&gt;"Đã kiểm chứng","CHƯA KIỂM CHỨNG DỰ BÁO","ĐẠT"))))))))</f>
        <v/>
      </c>
      <c r="J742" s="100"/>
    </row>
    <row r="743" spans="1:10" ht="30" customHeight="1">
      <c r="A743" s="100"/>
      <c r="B743" s="103"/>
      <c r="C743" s="104"/>
      <c r="D743" s="100"/>
      <c r="E743" s="100"/>
      <c r="F743" s="100"/>
      <c r="G743" s="105" t="str">
        <f>IF(A743="","",IF(COUNTIFS('[1138]8'!$A$3:$A$202,A743,'[1138]8'!$L$3:$L$202,"Đã kiểm chứng",'[1138]8'!$M$3:$M$202,"ĐẠT")&lt;&gt;1,"",IFERROR(INDEX('[1138]8'!$J$3:$J$202,MATCH(A743,'[1138]8'!$A$3:$A$202,0)),"")))</f>
        <v/>
      </c>
      <c r="H743" s="105" t="str">
        <f t="shared" si="11"/>
        <v/>
      </c>
      <c r="I743" s="102" t="str">
        <f>IF(A743="","",IF(OR(NOT(ISNUMBER(B743)),B743&lt;2027,B743&gt;2031,B743&lt;&gt;INT(B743)),"NĂM KHÔNG HỢP LỆ",IF(COUNTIFS($A$3:$A$1002,A743,$B$3:$B$1002,B743)&gt;1,"TRÙNG MÃ VTVL – NĂM",IF(G743="","C743 CHƯA ĐƯỢC XÁC NHẬN",IF(NOT(ISNUMBER(C743)),"THIẾU BIẾN ĐỘNG (NHẬP 0 NẾU KHÔNG ĐỔI)",IF(G743+C743&lt;0,"NHU CẦU ÂM",IF(OR(D743="",E743=""),"THIẾU GIẢI TRÌNH/NGUỒN",IF(F743&lt;&gt;"Đã kiểm chứng","CHƯA KIỂM CHỨNG DỰ BÁO","ĐẠT"))))))))</f>
        <v/>
      </c>
      <c r="J743" s="100"/>
    </row>
    <row r="744" spans="1:10" ht="30" customHeight="1">
      <c r="A744" s="100"/>
      <c r="B744" s="103"/>
      <c r="C744" s="104"/>
      <c r="D744" s="100"/>
      <c r="E744" s="100"/>
      <c r="F744" s="100"/>
      <c r="G744" s="105" t="str">
        <f>IF(A744="","",IF(COUNTIFS('[1139]8'!$A$3:$A$202,A744,'[1139]8'!$L$3:$L$202,"Đã kiểm chứng",'[1139]8'!$M$3:$M$202,"ĐẠT")&lt;&gt;1,"",IFERROR(INDEX('[1139]8'!$J$3:$J$202,MATCH(A744,'[1139]8'!$A$3:$A$202,0)),"")))</f>
        <v/>
      </c>
      <c r="H744" s="105" t="str">
        <f t="shared" si="11"/>
        <v/>
      </c>
      <c r="I744" s="102" t="str">
        <f>IF(A744="","",IF(OR(NOT(ISNUMBER(B744)),B744&lt;2027,B744&gt;2031,B744&lt;&gt;INT(B744)),"NĂM KHÔNG HỢP LỆ",IF(COUNTIFS($A$3:$A$1002,A744,$B$3:$B$1002,B744)&gt;1,"TRÙNG MÃ VTVL – NĂM",IF(G744="","C744 CHƯA ĐƯỢC XÁC NHẬN",IF(NOT(ISNUMBER(C744)),"THIẾU BIẾN ĐỘNG (NHẬP 0 NẾU KHÔNG ĐỔI)",IF(G744+C744&lt;0,"NHU CẦU ÂM",IF(OR(D744="",E744=""),"THIẾU GIẢI TRÌNH/NGUỒN",IF(F744&lt;&gt;"Đã kiểm chứng","CHƯA KIỂM CHỨNG DỰ BÁO","ĐẠT"))))))))</f>
        <v/>
      </c>
      <c r="J744" s="100"/>
    </row>
    <row r="745" spans="1:10" ht="30" customHeight="1">
      <c r="A745" s="100"/>
      <c r="B745" s="103"/>
      <c r="C745" s="104"/>
      <c r="D745" s="100"/>
      <c r="E745" s="100"/>
      <c r="F745" s="100"/>
      <c r="G745" s="105" t="str">
        <f>IF(A745="","",IF(COUNTIFS('[1140]8'!$A$3:$A$202,A745,'[1140]8'!$L$3:$L$202,"Đã kiểm chứng",'[1140]8'!$M$3:$M$202,"ĐẠT")&lt;&gt;1,"",IFERROR(INDEX('[1140]8'!$J$3:$J$202,MATCH(A745,'[1140]8'!$A$3:$A$202,0)),"")))</f>
        <v/>
      </c>
      <c r="H745" s="105" t="str">
        <f t="shared" si="11"/>
        <v/>
      </c>
      <c r="I745" s="102" t="str">
        <f>IF(A745="","",IF(OR(NOT(ISNUMBER(B745)),B745&lt;2027,B745&gt;2031,B745&lt;&gt;INT(B745)),"NĂM KHÔNG HỢP LỆ",IF(COUNTIFS($A$3:$A$1002,A745,$B$3:$B$1002,B745)&gt;1,"TRÙNG MÃ VTVL – NĂM",IF(G745="","C745 CHƯA ĐƯỢC XÁC NHẬN",IF(NOT(ISNUMBER(C745)),"THIẾU BIẾN ĐỘNG (NHẬP 0 NẾU KHÔNG ĐỔI)",IF(G745+C745&lt;0,"NHU CẦU ÂM",IF(OR(D745="",E745=""),"THIẾU GIẢI TRÌNH/NGUỒN",IF(F745&lt;&gt;"Đã kiểm chứng","CHƯA KIỂM CHỨNG DỰ BÁO","ĐẠT"))))))))</f>
        <v/>
      </c>
      <c r="J745" s="100"/>
    </row>
    <row r="746" spans="1:10" ht="30" customHeight="1">
      <c r="A746" s="100"/>
      <c r="B746" s="103"/>
      <c r="C746" s="104"/>
      <c r="D746" s="100"/>
      <c r="E746" s="100"/>
      <c r="F746" s="100"/>
      <c r="G746" s="105" t="str">
        <f>IF(A746="","",IF(COUNTIFS('[1141]8'!$A$3:$A$202,A746,'[1141]8'!$L$3:$L$202,"Đã kiểm chứng",'[1141]8'!$M$3:$M$202,"ĐẠT")&lt;&gt;1,"",IFERROR(INDEX('[1141]8'!$J$3:$J$202,MATCH(A746,'[1141]8'!$A$3:$A$202,0)),"")))</f>
        <v/>
      </c>
      <c r="H746" s="105" t="str">
        <f t="shared" si="11"/>
        <v/>
      </c>
      <c r="I746" s="102" t="str">
        <f>IF(A746="","",IF(OR(NOT(ISNUMBER(B746)),B746&lt;2027,B746&gt;2031,B746&lt;&gt;INT(B746)),"NĂM KHÔNG HỢP LỆ",IF(COUNTIFS($A$3:$A$1002,A746,$B$3:$B$1002,B746)&gt;1,"TRÙNG MÃ VTVL – NĂM",IF(G746="","C746 CHƯA ĐƯỢC XÁC NHẬN",IF(NOT(ISNUMBER(C746)),"THIẾU BIẾN ĐỘNG (NHẬP 0 NẾU KHÔNG ĐỔI)",IF(G746+C746&lt;0,"NHU CẦU ÂM",IF(OR(D746="",E746=""),"THIẾU GIẢI TRÌNH/NGUỒN",IF(F746&lt;&gt;"Đã kiểm chứng","CHƯA KIỂM CHỨNG DỰ BÁO","ĐẠT"))))))))</f>
        <v/>
      </c>
      <c r="J746" s="100"/>
    </row>
    <row r="747" spans="1:10" ht="30" customHeight="1">
      <c r="A747" s="100"/>
      <c r="B747" s="103"/>
      <c r="C747" s="104"/>
      <c r="D747" s="100"/>
      <c r="E747" s="100"/>
      <c r="F747" s="100"/>
      <c r="G747" s="105" t="str">
        <f>IF(A747="","",IF(COUNTIFS('[1142]8'!$A$3:$A$202,A747,'[1142]8'!$L$3:$L$202,"Đã kiểm chứng",'[1142]8'!$M$3:$M$202,"ĐẠT")&lt;&gt;1,"",IFERROR(INDEX('[1142]8'!$J$3:$J$202,MATCH(A747,'[1142]8'!$A$3:$A$202,0)),"")))</f>
        <v/>
      </c>
      <c r="H747" s="105" t="str">
        <f t="shared" si="11"/>
        <v/>
      </c>
      <c r="I747" s="102" t="str">
        <f>IF(A747="","",IF(OR(NOT(ISNUMBER(B747)),B747&lt;2027,B747&gt;2031,B747&lt;&gt;INT(B747)),"NĂM KHÔNG HỢP LỆ",IF(COUNTIFS($A$3:$A$1002,A747,$B$3:$B$1002,B747)&gt;1,"TRÙNG MÃ VTVL – NĂM",IF(G747="","C747 CHƯA ĐƯỢC XÁC NHẬN",IF(NOT(ISNUMBER(C747)),"THIẾU BIẾN ĐỘNG (NHẬP 0 NẾU KHÔNG ĐỔI)",IF(G747+C747&lt;0,"NHU CẦU ÂM",IF(OR(D747="",E747=""),"THIẾU GIẢI TRÌNH/NGUỒN",IF(F747&lt;&gt;"Đã kiểm chứng","CHƯA KIỂM CHỨNG DỰ BÁO","ĐẠT"))))))))</f>
        <v/>
      </c>
      <c r="J747" s="100"/>
    </row>
    <row r="748" spans="1:10" ht="30" customHeight="1">
      <c r="A748" s="100"/>
      <c r="B748" s="103"/>
      <c r="C748" s="104"/>
      <c r="D748" s="100"/>
      <c r="E748" s="100"/>
      <c r="F748" s="100"/>
      <c r="G748" s="105" t="str">
        <f>IF(A748="","",IF(COUNTIFS('[1143]8'!$A$3:$A$202,A748,'[1143]8'!$L$3:$L$202,"Đã kiểm chứng",'[1143]8'!$M$3:$M$202,"ĐẠT")&lt;&gt;1,"",IFERROR(INDEX('[1143]8'!$J$3:$J$202,MATCH(A748,'[1143]8'!$A$3:$A$202,0)),"")))</f>
        <v/>
      </c>
      <c r="H748" s="105" t="str">
        <f t="shared" si="11"/>
        <v/>
      </c>
      <c r="I748" s="102" t="str">
        <f>IF(A748="","",IF(OR(NOT(ISNUMBER(B748)),B748&lt;2027,B748&gt;2031,B748&lt;&gt;INT(B748)),"NĂM KHÔNG HỢP LỆ",IF(COUNTIFS($A$3:$A$1002,A748,$B$3:$B$1002,B748)&gt;1,"TRÙNG MÃ VTVL – NĂM",IF(G748="","C748 CHƯA ĐƯỢC XÁC NHẬN",IF(NOT(ISNUMBER(C748)),"THIẾU BIẾN ĐỘNG (NHẬP 0 NẾU KHÔNG ĐỔI)",IF(G748+C748&lt;0,"NHU CẦU ÂM",IF(OR(D748="",E748=""),"THIẾU GIẢI TRÌNH/NGUỒN",IF(F748&lt;&gt;"Đã kiểm chứng","CHƯA KIỂM CHỨNG DỰ BÁO","ĐẠT"))))))))</f>
        <v/>
      </c>
      <c r="J748" s="100"/>
    </row>
    <row r="749" spans="1:10" ht="30" customHeight="1">
      <c r="A749" s="100"/>
      <c r="B749" s="103"/>
      <c r="C749" s="104"/>
      <c r="D749" s="100"/>
      <c r="E749" s="100"/>
      <c r="F749" s="100"/>
      <c r="G749" s="105" t="str">
        <f>IF(A749="","",IF(COUNTIFS('[1144]8'!$A$3:$A$202,A749,'[1144]8'!$L$3:$L$202,"Đã kiểm chứng",'[1144]8'!$M$3:$M$202,"ĐẠT")&lt;&gt;1,"",IFERROR(INDEX('[1144]8'!$J$3:$J$202,MATCH(A749,'[1144]8'!$A$3:$A$202,0)),"")))</f>
        <v/>
      </c>
      <c r="H749" s="105" t="str">
        <f t="shared" si="11"/>
        <v/>
      </c>
      <c r="I749" s="102" t="str">
        <f>IF(A749="","",IF(OR(NOT(ISNUMBER(B749)),B749&lt;2027,B749&gt;2031,B749&lt;&gt;INT(B749)),"NĂM KHÔNG HỢP LỆ",IF(COUNTIFS($A$3:$A$1002,A749,$B$3:$B$1002,B749)&gt;1,"TRÙNG MÃ VTVL – NĂM",IF(G749="","C749 CHƯA ĐƯỢC XÁC NHẬN",IF(NOT(ISNUMBER(C749)),"THIẾU BIẾN ĐỘNG (NHẬP 0 NẾU KHÔNG ĐỔI)",IF(G749+C749&lt;0,"NHU CẦU ÂM",IF(OR(D749="",E749=""),"THIẾU GIẢI TRÌNH/NGUỒN",IF(F749&lt;&gt;"Đã kiểm chứng","CHƯA KIỂM CHỨNG DỰ BÁO","ĐẠT"))))))))</f>
        <v/>
      </c>
      <c r="J749" s="100"/>
    </row>
    <row r="750" spans="1:10" ht="30" customHeight="1">
      <c r="A750" s="100"/>
      <c r="B750" s="103"/>
      <c r="C750" s="104"/>
      <c r="D750" s="100"/>
      <c r="E750" s="100"/>
      <c r="F750" s="100"/>
      <c r="G750" s="105" t="str">
        <f>IF(A750="","",IF(COUNTIFS('[1145]8'!$A$3:$A$202,A750,'[1145]8'!$L$3:$L$202,"Đã kiểm chứng",'[1145]8'!$M$3:$M$202,"ĐẠT")&lt;&gt;1,"",IFERROR(INDEX('[1145]8'!$J$3:$J$202,MATCH(A750,'[1145]8'!$A$3:$A$202,0)),"")))</f>
        <v/>
      </c>
      <c r="H750" s="105" t="str">
        <f t="shared" si="11"/>
        <v/>
      </c>
      <c r="I750" s="102" t="str">
        <f>IF(A750="","",IF(OR(NOT(ISNUMBER(B750)),B750&lt;2027,B750&gt;2031,B750&lt;&gt;INT(B750)),"NĂM KHÔNG HỢP LỆ",IF(COUNTIFS($A$3:$A$1002,A750,$B$3:$B$1002,B750)&gt;1,"TRÙNG MÃ VTVL – NĂM",IF(G750="","C750 CHƯA ĐƯỢC XÁC NHẬN",IF(NOT(ISNUMBER(C750)),"THIẾU BIẾN ĐỘNG (NHẬP 0 NẾU KHÔNG ĐỔI)",IF(G750+C750&lt;0,"NHU CẦU ÂM",IF(OR(D750="",E750=""),"THIẾU GIẢI TRÌNH/NGUỒN",IF(F750&lt;&gt;"Đã kiểm chứng","CHƯA KIỂM CHỨNG DỰ BÁO","ĐẠT"))))))))</f>
        <v/>
      </c>
      <c r="J750" s="100"/>
    </row>
    <row r="751" spans="1:10" ht="30" customHeight="1">
      <c r="A751" s="100"/>
      <c r="B751" s="103"/>
      <c r="C751" s="104"/>
      <c r="D751" s="100"/>
      <c r="E751" s="100"/>
      <c r="F751" s="100"/>
      <c r="G751" s="105" t="str">
        <f>IF(A751="","",IF(COUNTIFS('[1146]8'!$A$3:$A$202,A751,'[1146]8'!$L$3:$L$202,"Đã kiểm chứng",'[1146]8'!$M$3:$M$202,"ĐẠT")&lt;&gt;1,"",IFERROR(INDEX('[1146]8'!$J$3:$J$202,MATCH(A751,'[1146]8'!$A$3:$A$202,0)),"")))</f>
        <v/>
      </c>
      <c r="H751" s="105" t="str">
        <f t="shared" si="11"/>
        <v/>
      </c>
      <c r="I751" s="102" t="str">
        <f>IF(A751="","",IF(OR(NOT(ISNUMBER(B751)),B751&lt;2027,B751&gt;2031,B751&lt;&gt;INT(B751)),"NĂM KHÔNG HỢP LỆ",IF(COUNTIFS($A$3:$A$1002,A751,$B$3:$B$1002,B751)&gt;1,"TRÙNG MÃ VTVL – NĂM",IF(G751="","C751 CHƯA ĐƯỢC XÁC NHẬN",IF(NOT(ISNUMBER(C751)),"THIẾU BIẾN ĐỘNG (NHẬP 0 NẾU KHÔNG ĐỔI)",IF(G751+C751&lt;0,"NHU CẦU ÂM",IF(OR(D751="",E751=""),"THIẾU GIẢI TRÌNH/NGUỒN",IF(F751&lt;&gt;"Đã kiểm chứng","CHƯA KIỂM CHỨNG DỰ BÁO","ĐẠT"))))))))</f>
        <v/>
      </c>
      <c r="J751" s="100"/>
    </row>
    <row r="752" spans="1:10" ht="30" customHeight="1">
      <c r="A752" s="100"/>
      <c r="B752" s="103"/>
      <c r="C752" s="104"/>
      <c r="D752" s="100"/>
      <c r="E752" s="100"/>
      <c r="F752" s="100"/>
      <c r="G752" s="105" t="str">
        <f>IF(A752="","",IF(COUNTIFS('[1147]8'!$A$3:$A$202,A752,'[1147]8'!$L$3:$L$202,"Đã kiểm chứng",'[1147]8'!$M$3:$M$202,"ĐẠT")&lt;&gt;1,"",IFERROR(INDEX('[1147]8'!$J$3:$J$202,MATCH(A752,'[1147]8'!$A$3:$A$202,0)),"")))</f>
        <v/>
      </c>
      <c r="H752" s="105" t="str">
        <f t="shared" si="11"/>
        <v/>
      </c>
      <c r="I752" s="102" t="str">
        <f>IF(A752="","",IF(OR(NOT(ISNUMBER(B752)),B752&lt;2027,B752&gt;2031,B752&lt;&gt;INT(B752)),"NĂM KHÔNG HỢP LỆ",IF(COUNTIFS($A$3:$A$1002,A752,$B$3:$B$1002,B752)&gt;1,"TRÙNG MÃ VTVL – NĂM",IF(G752="","C752 CHƯA ĐƯỢC XÁC NHẬN",IF(NOT(ISNUMBER(C752)),"THIẾU BIẾN ĐỘNG (NHẬP 0 NẾU KHÔNG ĐỔI)",IF(G752+C752&lt;0,"NHU CẦU ÂM",IF(OR(D752="",E752=""),"THIẾU GIẢI TRÌNH/NGUỒN",IF(F752&lt;&gt;"Đã kiểm chứng","CHƯA KIỂM CHỨNG DỰ BÁO","ĐẠT"))))))))</f>
        <v/>
      </c>
      <c r="J752" s="100"/>
    </row>
    <row r="753" spans="1:10" ht="30" customHeight="1">
      <c r="A753" s="100"/>
      <c r="B753" s="103"/>
      <c r="C753" s="104"/>
      <c r="D753" s="100"/>
      <c r="E753" s="100"/>
      <c r="F753" s="100"/>
      <c r="G753" s="105" t="str">
        <f>IF(A753="","",IF(COUNTIFS('[1148]8'!$A$3:$A$202,A753,'[1148]8'!$L$3:$L$202,"Đã kiểm chứng",'[1148]8'!$M$3:$M$202,"ĐẠT")&lt;&gt;1,"",IFERROR(INDEX('[1148]8'!$J$3:$J$202,MATCH(A753,'[1148]8'!$A$3:$A$202,0)),"")))</f>
        <v/>
      </c>
      <c r="H753" s="105" t="str">
        <f t="shared" si="11"/>
        <v/>
      </c>
      <c r="I753" s="102" t="str">
        <f>IF(A753="","",IF(OR(NOT(ISNUMBER(B753)),B753&lt;2027,B753&gt;2031,B753&lt;&gt;INT(B753)),"NĂM KHÔNG HỢP LỆ",IF(COUNTIFS($A$3:$A$1002,A753,$B$3:$B$1002,B753)&gt;1,"TRÙNG MÃ VTVL – NĂM",IF(G753="","C753 CHƯA ĐƯỢC XÁC NHẬN",IF(NOT(ISNUMBER(C753)),"THIẾU BIẾN ĐỘNG (NHẬP 0 NẾU KHÔNG ĐỔI)",IF(G753+C753&lt;0,"NHU CẦU ÂM",IF(OR(D753="",E753=""),"THIẾU GIẢI TRÌNH/NGUỒN",IF(F753&lt;&gt;"Đã kiểm chứng","CHƯA KIỂM CHỨNG DỰ BÁO","ĐẠT"))))))))</f>
        <v/>
      </c>
      <c r="J753" s="100"/>
    </row>
    <row r="754" spans="1:10" ht="30" customHeight="1">
      <c r="A754" s="100"/>
      <c r="B754" s="103"/>
      <c r="C754" s="104"/>
      <c r="D754" s="100"/>
      <c r="E754" s="100"/>
      <c r="F754" s="100"/>
      <c r="G754" s="105" t="str">
        <f>IF(A754="","",IF(COUNTIFS('[1149]8'!$A$3:$A$202,A754,'[1149]8'!$L$3:$L$202,"Đã kiểm chứng",'[1149]8'!$M$3:$M$202,"ĐẠT")&lt;&gt;1,"",IFERROR(INDEX('[1149]8'!$J$3:$J$202,MATCH(A754,'[1149]8'!$A$3:$A$202,0)),"")))</f>
        <v/>
      </c>
      <c r="H754" s="105" t="str">
        <f t="shared" si="11"/>
        <v/>
      </c>
      <c r="I754" s="102" t="str">
        <f>IF(A754="","",IF(OR(NOT(ISNUMBER(B754)),B754&lt;2027,B754&gt;2031,B754&lt;&gt;INT(B754)),"NĂM KHÔNG HỢP LỆ",IF(COUNTIFS($A$3:$A$1002,A754,$B$3:$B$1002,B754)&gt;1,"TRÙNG MÃ VTVL – NĂM",IF(G754="","C754 CHƯA ĐƯỢC XÁC NHẬN",IF(NOT(ISNUMBER(C754)),"THIẾU BIẾN ĐỘNG (NHẬP 0 NẾU KHÔNG ĐỔI)",IF(G754+C754&lt;0,"NHU CẦU ÂM",IF(OR(D754="",E754=""),"THIẾU GIẢI TRÌNH/NGUỒN",IF(F754&lt;&gt;"Đã kiểm chứng","CHƯA KIỂM CHỨNG DỰ BÁO","ĐẠT"))))))))</f>
        <v/>
      </c>
      <c r="J754" s="100"/>
    </row>
    <row r="755" spans="1:10" ht="30" customHeight="1">
      <c r="A755" s="100"/>
      <c r="B755" s="103"/>
      <c r="C755" s="104"/>
      <c r="D755" s="100"/>
      <c r="E755" s="100"/>
      <c r="F755" s="100"/>
      <c r="G755" s="105" t="str">
        <f>IF(A755="","",IF(COUNTIFS('[1150]8'!$A$3:$A$202,A755,'[1150]8'!$L$3:$L$202,"Đã kiểm chứng",'[1150]8'!$M$3:$M$202,"ĐẠT")&lt;&gt;1,"",IFERROR(INDEX('[1150]8'!$J$3:$J$202,MATCH(A755,'[1150]8'!$A$3:$A$202,0)),"")))</f>
        <v/>
      </c>
      <c r="H755" s="105" t="str">
        <f t="shared" si="11"/>
        <v/>
      </c>
      <c r="I755" s="102" t="str">
        <f>IF(A755="","",IF(OR(NOT(ISNUMBER(B755)),B755&lt;2027,B755&gt;2031,B755&lt;&gt;INT(B755)),"NĂM KHÔNG HỢP LỆ",IF(COUNTIFS($A$3:$A$1002,A755,$B$3:$B$1002,B755)&gt;1,"TRÙNG MÃ VTVL – NĂM",IF(G755="","C755 CHƯA ĐƯỢC XÁC NHẬN",IF(NOT(ISNUMBER(C755)),"THIẾU BIẾN ĐỘNG (NHẬP 0 NẾU KHÔNG ĐỔI)",IF(G755+C755&lt;0,"NHU CẦU ÂM",IF(OR(D755="",E755=""),"THIẾU GIẢI TRÌNH/NGUỒN",IF(F755&lt;&gt;"Đã kiểm chứng","CHƯA KIỂM CHỨNG DỰ BÁO","ĐẠT"))))))))</f>
        <v/>
      </c>
      <c r="J755" s="100"/>
    </row>
    <row r="756" spans="1:10" ht="30" customHeight="1">
      <c r="A756" s="100"/>
      <c r="B756" s="103"/>
      <c r="C756" s="104"/>
      <c r="D756" s="100"/>
      <c r="E756" s="100"/>
      <c r="F756" s="100"/>
      <c r="G756" s="105" t="str">
        <f>IF(A756="","",IF(COUNTIFS('[1151]8'!$A$3:$A$202,A756,'[1151]8'!$L$3:$L$202,"Đã kiểm chứng",'[1151]8'!$M$3:$M$202,"ĐẠT")&lt;&gt;1,"",IFERROR(INDEX('[1151]8'!$J$3:$J$202,MATCH(A756,'[1151]8'!$A$3:$A$202,0)),"")))</f>
        <v/>
      </c>
      <c r="H756" s="105" t="str">
        <f t="shared" si="11"/>
        <v/>
      </c>
      <c r="I756" s="102" t="str">
        <f>IF(A756="","",IF(OR(NOT(ISNUMBER(B756)),B756&lt;2027,B756&gt;2031,B756&lt;&gt;INT(B756)),"NĂM KHÔNG HỢP LỆ",IF(COUNTIFS($A$3:$A$1002,A756,$B$3:$B$1002,B756)&gt;1,"TRÙNG MÃ VTVL – NĂM",IF(G756="","C756 CHƯA ĐƯỢC XÁC NHẬN",IF(NOT(ISNUMBER(C756)),"THIẾU BIẾN ĐỘNG (NHẬP 0 NẾU KHÔNG ĐỔI)",IF(G756+C756&lt;0,"NHU CẦU ÂM",IF(OR(D756="",E756=""),"THIẾU GIẢI TRÌNH/NGUỒN",IF(F756&lt;&gt;"Đã kiểm chứng","CHƯA KIỂM CHỨNG DỰ BÁO","ĐẠT"))))))))</f>
        <v/>
      </c>
      <c r="J756" s="100"/>
    </row>
    <row r="757" spans="1:10" ht="30" customHeight="1">
      <c r="A757" s="100"/>
      <c r="B757" s="103"/>
      <c r="C757" s="104"/>
      <c r="D757" s="100"/>
      <c r="E757" s="100"/>
      <c r="F757" s="100"/>
      <c r="G757" s="105" t="str">
        <f>IF(A757="","",IF(COUNTIFS('[1152]8'!$A$3:$A$202,A757,'[1152]8'!$L$3:$L$202,"Đã kiểm chứng",'[1152]8'!$M$3:$M$202,"ĐẠT")&lt;&gt;1,"",IFERROR(INDEX('[1152]8'!$J$3:$J$202,MATCH(A757,'[1152]8'!$A$3:$A$202,0)),"")))</f>
        <v/>
      </c>
      <c r="H757" s="105" t="str">
        <f t="shared" si="11"/>
        <v/>
      </c>
      <c r="I757" s="102" t="str">
        <f>IF(A757="","",IF(OR(NOT(ISNUMBER(B757)),B757&lt;2027,B757&gt;2031,B757&lt;&gt;INT(B757)),"NĂM KHÔNG HỢP LỆ",IF(COUNTIFS($A$3:$A$1002,A757,$B$3:$B$1002,B757)&gt;1,"TRÙNG MÃ VTVL – NĂM",IF(G757="","C757 CHƯA ĐƯỢC XÁC NHẬN",IF(NOT(ISNUMBER(C757)),"THIẾU BIẾN ĐỘNG (NHẬP 0 NẾU KHÔNG ĐỔI)",IF(G757+C757&lt;0,"NHU CẦU ÂM",IF(OR(D757="",E757=""),"THIẾU GIẢI TRÌNH/NGUỒN",IF(F757&lt;&gt;"Đã kiểm chứng","CHƯA KIỂM CHỨNG DỰ BÁO","ĐẠT"))))))))</f>
        <v/>
      </c>
      <c r="J757" s="100"/>
    </row>
    <row r="758" spans="1:10" ht="30" customHeight="1">
      <c r="A758" s="100"/>
      <c r="B758" s="103"/>
      <c r="C758" s="104"/>
      <c r="D758" s="100"/>
      <c r="E758" s="100"/>
      <c r="F758" s="100"/>
      <c r="G758" s="105" t="str">
        <f>IF(A758="","",IF(COUNTIFS('[1153]8'!$A$3:$A$202,A758,'[1153]8'!$L$3:$L$202,"Đã kiểm chứng",'[1153]8'!$M$3:$M$202,"ĐẠT")&lt;&gt;1,"",IFERROR(INDEX('[1153]8'!$J$3:$J$202,MATCH(A758,'[1153]8'!$A$3:$A$202,0)),"")))</f>
        <v/>
      </c>
      <c r="H758" s="105" t="str">
        <f t="shared" si="11"/>
        <v/>
      </c>
      <c r="I758" s="102" t="str">
        <f>IF(A758="","",IF(OR(NOT(ISNUMBER(B758)),B758&lt;2027,B758&gt;2031,B758&lt;&gt;INT(B758)),"NĂM KHÔNG HỢP LỆ",IF(COUNTIFS($A$3:$A$1002,A758,$B$3:$B$1002,B758)&gt;1,"TRÙNG MÃ VTVL – NĂM",IF(G758="","C758 CHƯA ĐƯỢC XÁC NHẬN",IF(NOT(ISNUMBER(C758)),"THIẾU BIẾN ĐỘNG (NHẬP 0 NẾU KHÔNG ĐỔI)",IF(G758+C758&lt;0,"NHU CẦU ÂM",IF(OR(D758="",E758=""),"THIẾU GIẢI TRÌNH/NGUỒN",IF(F758&lt;&gt;"Đã kiểm chứng","CHƯA KIỂM CHỨNG DỰ BÁO","ĐẠT"))))))))</f>
        <v/>
      </c>
      <c r="J758" s="100"/>
    </row>
    <row r="759" spans="1:10" ht="30" customHeight="1">
      <c r="A759" s="100"/>
      <c r="B759" s="103"/>
      <c r="C759" s="104"/>
      <c r="D759" s="100"/>
      <c r="E759" s="100"/>
      <c r="F759" s="100"/>
      <c r="G759" s="105" t="str">
        <f>IF(A759="","",IF(COUNTIFS('[1154]8'!$A$3:$A$202,A759,'[1154]8'!$L$3:$L$202,"Đã kiểm chứng",'[1154]8'!$M$3:$M$202,"ĐẠT")&lt;&gt;1,"",IFERROR(INDEX('[1154]8'!$J$3:$J$202,MATCH(A759,'[1154]8'!$A$3:$A$202,0)),"")))</f>
        <v/>
      </c>
      <c r="H759" s="105" t="str">
        <f t="shared" si="11"/>
        <v/>
      </c>
      <c r="I759" s="102" t="str">
        <f>IF(A759="","",IF(OR(NOT(ISNUMBER(B759)),B759&lt;2027,B759&gt;2031,B759&lt;&gt;INT(B759)),"NĂM KHÔNG HỢP LỆ",IF(COUNTIFS($A$3:$A$1002,A759,$B$3:$B$1002,B759)&gt;1,"TRÙNG MÃ VTVL – NĂM",IF(G759="","C759 CHƯA ĐƯỢC XÁC NHẬN",IF(NOT(ISNUMBER(C759)),"THIẾU BIẾN ĐỘNG (NHẬP 0 NẾU KHÔNG ĐỔI)",IF(G759+C759&lt;0,"NHU CẦU ÂM",IF(OR(D759="",E759=""),"THIẾU GIẢI TRÌNH/NGUỒN",IF(F759&lt;&gt;"Đã kiểm chứng","CHƯA KIỂM CHỨNG DỰ BÁO","ĐẠT"))))))))</f>
        <v/>
      </c>
      <c r="J759" s="100"/>
    </row>
    <row r="760" spans="1:10" ht="30" customHeight="1">
      <c r="A760" s="100"/>
      <c r="B760" s="103"/>
      <c r="C760" s="104"/>
      <c r="D760" s="100"/>
      <c r="E760" s="100"/>
      <c r="F760" s="100"/>
      <c r="G760" s="105" t="str">
        <f>IF(A760="","",IF(COUNTIFS('[1155]8'!$A$3:$A$202,A760,'[1155]8'!$L$3:$L$202,"Đã kiểm chứng",'[1155]8'!$M$3:$M$202,"ĐẠT")&lt;&gt;1,"",IFERROR(INDEX('[1155]8'!$J$3:$J$202,MATCH(A760,'[1155]8'!$A$3:$A$202,0)),"")))</f>
        <v/>
      </c>
      <c r="H760" s="105" t="str">
        <f t="shared" si="11"/>
        <v/>
      </c>
      <c r="I760" s="102" t="str">
        <f>IF(A760="","",IF(OR(NOT(ISNUMBER(B760)),B760&lt;2027,B760&gt;2031,B760&lt;&gt;INT(B760)),"NĂM KHÔNG HỢP LỆ",IF(COUNTIFS($A$3:$A$1002,A760,$B$3:$B$1002,B760)&gt;1,"TRÙNG MÃ VTVL – NĂM",IF(G760="","C760 CHƯA ĐƯỢC XÁC NHẬN",IF(NOT(ISNUMBER(C760)),"THIẾU BIẾN ĐỘNG (NHẬP 0 NẾU KHÔNG ĐỔI)",IF(G760+C760&lt;0,"NHU CẦU ÂM",IF(OR(D760="",E760=""),"THIẾU GIẢI TRÌNH/NGUỒN",IF(F760&lt;&gt;"Đã kiểm chứng","CHƯA KIỂM CHỨNG DỰ BÁO","ĐẠT"))))))))</f>
        <v/>
      </c>
      <c r="J760" s="100"/>
    </row>
    <row r="761" spans="1:10" ht="30" customHeight="1">
      <c r="A761" s="100"/>
      <c r="B761" s="103"/>
      <c r="C761" s="104"/>
      <c r="D761" s="100"/>
      <c r="E761" s="100"/>
      <c r="F761" s="100"/>
      <c r="G761" s="105" t="str">
        <f>IF(A761="","",IF(COUNTIFS('[1156]8'!$A$3:$A$202,A761,'[1156]8'!$L$3:$L$202,"Đã kiểm chứng",'[1156]8'!$M$3:$M$202,"ĐẠT")&lt;&gt;1,"",IFERROR(INDEX('[1156]8'!$J$3:$J$202,MATCH(A761,'[1156]8'!$A$3:$A$202,0)),"")))</f>
        <v/>
      </c>
      <c r="H761" s="105" t="str">
        <f t="shared" si="11"/>
        <v/>
      </c>
      <c r="I761" s="102" t="str">
        <f>IF(A761="","",IF(OR(NOT(ISNUMBER(B761)),B761&lt;2027,B761&gt;2031,B761&lt;&gt;INT(B761)),"NĂM KHÔNG HỢP LỆ",IF(COUNTIFS($A$3:$A$1002,A761,$B$3:$B$1002,B761)&gt;1,"TRÙNG MÃ VTVL – NĂM",IF(G761="","C761 CHƯA ĐƯỢC XÁC NHẬN",IF(NOT(ISNUMBER(C761)),"THIẾU BIẾN ĐỘNG (NHẬP 0 NẾU KHÔNG ĐỔI)",IF(G761+C761&lt;0,"NHU CẦU ÂM",IF(OR(D761="",E761=""),"THIẾU GIẢI TRÌNH/NGUỒN",IF(F761&lt;&gt;"Đã kiểm chứng","CHƯA KIỂM CHỨNG DỰ BÁO","ĐẠT"))))))))</f>
        <v/>
      </c>
      <c r="J761" s="100"/>
    </row>
    <row r="762" spans="1:10" ht="30" customHeight="1">
      <c r="A762" s="100"/>
      <c r="B762" s="103"/>
      <c r="C762" s="104"/>
      <c r="D762" s="100"/>
      <c r="E762" s="100"/>
      <c r="F762" s="100"/>
      <c r="G762" s="105" t="str">
        <f>IF(A762="","",IF(COUNTIFS('[1157]8'!$A$3:$A$202,A762,'[1157]8'!$L$3:$L$202,"Đã kiểm chứng",'[1157]8'!$M$3:$M$202,"ĐẠT")&lt;&gt;1,"",IFERROR(INDEX('[1157]8'!$J$3:$J$202,MATCH(A762,'[1157]8'!$A$3:$A$202,0)),"")))</f>
        <v/>
      </c>
      <c r="H762" s="105" t="str">
        <f t="shared" si="11"/>
        <v/>
      </c>
      <c r="I762" s="102" t="str">
        <f>IF(A762="","",IF(OR(NOT(ISNUMBER(B762)),B762&lt;2027,B762&gt;2031,B762&lt;&gt;INT(B762)),"NĂM KHÔNG HỢP LỆ",IF(COUNTIFS($A$3:$A$1002,A762,$B$3:$B$1002,B762)&gt;1,"TRÙNG MÃ VTVL – NĂM",IF(G762="","C762 CHƯA ĐƯỢC XÁC NHẬN",IF(NOT(ISNUMBER(C762)),"THIẾU BIẾN ĐỘNG (NHẬP 0 NẾU KHÔNG ĐỔI)",IF(G762+C762&lt;0,"NHU CẦU ÂM",IF(OR(D762="",E762=""),"THIẾU GIẢI TRÌNH/NGUỒN",IF(F762&lt;&gt;"Đã kiểm chứng","CHƯA KIỂM CHỨNG DỰ BÁO","ĐẠT"))))))))</f>
        <v/>
      </c>
      <c r="J762" s="100"/>
    </row>
    <row r="763" spans="1:10" ht="30" customHeight="1">
      <c r="A763" s="100"/>
      <c r="B763" s="103"/>
      <c r="C763" s="104"/>
      <c r="D763" s="100"/>
      <c r="E763" s="100"/>
      <c r="F763" s="100"/>
      <c r="G763" s="105" t="str">
        <f>IF(A763="","",IF(COUNTIFS('[1158]8'!$A$3:$A$202,A763,'[1158]8'!$L$3:$L$202,"Đã kiểm chứng",'[1158]8'!$M$3:$M$202,"ĐẠT")&lt;&gt;1,"",IFERROR(INDEX('[1158]8'!$J$3:$J$202,MATCH(A763,'[1158]8'!$A$3:$A$202,0)),"")))</f>
        <v/>
      </c>
      <c r="H763" s="105" t="str">
        <f t="shared" si="11"/>
        <v/>
      </c>
      <c r="I763" s="102" t="str">
        <f>IF(A763="","",IF(OR(NOT(ISNUMBER(B763)),B763&lt;2027,B763&gt;2031,B763&lt;&gt;INT(B763)),"NĂM KHÔNG HỢP LỆ",IF(COUNTIFS($A$3:$A$1002,A763,$B$3:$B$1002,B763)&gt;1,"TRÙNG MÃ VTVL – NĂM",IF(G763="","C763 CHƯA ĐƯỢC XÁC NHẬN",IF(NOT(ISNUMBER(C763)),"THIẾU BIẾN ĐỘNG (NHẬP 0 NẾU KHÔNG ĐỔI)",IF(G763+C763&lt;0,"NHU CẦU ÂM",IF(OR(D763="",E763=""),"THIẾU GIẢI TRÌNH/NGUỒN",IF(F763&lt;&gt;"Đã kiểm chứng","CHƯA KIỂM CHỨNG DỰ BÁO","ĐẠT"))))))))</f>
        <v/>
      </c>
      <c r="J763" s="100"/>
    </row>
    <row r="764" spans="1:10" ht="30" customHeight="1">
      <c r="A764" s="100"/>
      <c r="B764" s="103"/>
      <c r="C764" s="104"/>
      <c r="D764" s="100"/>
      <c r="E764" s="100"/>
      <c r="F764" s="100"/>
      <c r="G764" s="105" t="str">
        <f>IF(A764="","",IF(COUNTIFS('[1159]8'!$A$3:$A$202,A764,'[1159]8'!$L$3:$L$202,"Đã kiểm chứng",'[1159]8'!$M$3:$M$202,"ĐẠT")&lt;&gt;1,"",IFERROR(INDEX('[1159]8'!$J$3:$J$202,MATCH(A764,'[1159]8'!$A$3:$A$202,0)),"")))</f>
        <v/>
      </c>
      <c r="H764" s="105" t="str">
        <f t="shared" si="11"/>
        <v/>
      </c>
      <c r="I764" s="102" t="str">
        <f>IF(A764="","",IF(OR(NOT(ISNUMBER(B764)),B764&lt;2027,B764&gt;2031,B764&lt;&gt;INT(B764)),"NĂM KHÔNG HỢP LỆ",IF(COUNTIFS($A$3:$A$1002,A764,$B$3:$B$1002,B764)&gt;1,"TRÙNG MÃ VTVL – NĂM",IF(G764="","C764 CHƯA ĐƯỢC XÁC NHẬN",IF(NOT(ISNUMBER(C764)),"THIẾU BIẾN ĐỘNG (NHẬP 0 NẾU KHÔNG ĐỔI)",IF(G764+C764&lt;0,"NHU CẦU ÂM",IF(OR(D764="",E764=""),"THIẾU GIẢI TRÌNH/NGUỒN",IF(F764&lt;&gt;"Đã kiểm chứng","CHƯA KIỂM CHỨNG DỰ BÁO","ĐẠT"))))))))</f>
        <v/>
      </c>
      <c r="J764" s="100"/>
    </row>
    <row r="765" spans="1:10" ht="30" customHeight="1">
      <c r="A765" s="100"/>
      <c r="B765" s="103"/>
      <c r="C765" s="104"/>
      <c r="D765" s="100"/>
      <c r="E765" s="100"/>
      <c r="F765" s="100"/>
      <c r="G765" s="105" t="str">
        <f>IF(A765="","",IF(COUNTIFS('[1160]8'!$A$3:$A$202,A765,'[1160]8'!$L$3:$L$202,"Đã kiểm chứng",'[1160]8'!$M$3:$M$202,"ĐẠT")&lt;&gt;1,"",IFERROR(INDEX('[1160]8'!$J$3:$J$202,MATCH(A765,'[1160]8'!$A$3:$A$202,0)),"")))</f>
        <v/>
      </c>
      <c r="H765" s="105" t="str">
        <f t="shared" si="11"/>
        <v/>
      </c>
      <c r="I765" s="102" t="str">
        <f>IF(A765="","",IF(OR(NOT(ISNUMBER(B765)),B765&lt;2027,B765&gt;2031,B765&lt;&gt;INT(B765)),"NĂM KHÔNG HỢP LỆ",IF(COUNTIFS($A$3:$A$1002,A765,$B$3:$B$1002,B765)&gt;1,"TRÙNG MÃ VTVL – NĂM",IF(G765="","C765 CHƯA ĐƯỢC XÁC NHẬN",IF(NOT(ISNUMBER(C765)),"THIẾU BIẾN ĐỘNG (NHẬP 0 NẾU KHÔNG ĐỔI)",IF(G765+C765&lt;0,"NHU CẦU ÂM",IF(OR(D765="",E765=""),"THIẾU GIẢI TRÌNH/NGUỒN",IF(F765&lt;&gt;"Đã kiểm chứng","CHƯA KIỂM CHỨNG DỰ BÁO","ĐẠT"))))))))</f>
        <v/>
      </c>
      <c r="J765" s="100"/>
    </row>
    <row r="766" spans="1:10" ht="30" customHeight="1">
      <c r="A766" s="100"/>
      <c r="B766" s="103"/>
      <c r="C766" s="104"/>
      <c r="D766" s="100"/>
      <c r="E766" s="100"/>
      <c r="F766" s="100"/>
      <c r="G766" s="105" t="str">
        <f>IF(A766="","",IF(COUNTIFS('[1161]8'!$A$3:$A$202,A766,'[1161]8'!$L$3:$L$202,"Đã kiểm chứng",'[1161]8'!$M$3:$M$202,"ĐẠT")&lt;&gt;1,"",IFERROR(INDEX('[1161]8'!$J$3:$J$202,MATCH(A766,'[1161]8'!$A$3:$A$202,0)),"")))</f>
        <v/>
      </c>
      <c r="H766" s="105" t="str">
        <f t="shared" si="11"/>
        <v/>
      </c>
      <c r="I766" s="102" t="str">
        <f>IF(A766="","",IF(OR(NOT(ISNUMBER(B766)),B766&lt;2027,B766&gt;2031,B766&lt;&gt;INT(B766)),"NĂM KHÔNG HỢP LỆ",IF(COUNTIFS($A$3:$A$1002,A766,$B$3:$B$1002,B766)&gt;1,"TRÙNG MÃ VTVL – NĂM",IF(G766="","C766 CHƯA ĐƯỢC XÁC NHẬN",IF(NOT(ISNUMBER(C766)),"THIẾU BIẾN ĐỘNG (NHẬP 0 NẾU KHÔNG ĐỔI)",IF(G766+C766&lt;0,"NHU CẦU ÂM",IF(OR(D766="",E766=""),"THIẾU GIẢI TRÌNH/NGUỒN",IF(F766&lt;&gt;"Đã kiểm chứng","CHƯA KIỂM CHỨNG DỰ BÁO","ĐẠT"))))))))</f>
        <v/>
      </c>
      <c r="J766" s="100"/>
    </row>
    <row r="767" spans="1:10" ht="30" customHeight="1">
      <c r="A767" s="100"/>
      <c r="B767" s="103"/>
      <c r="C767" s="104"/>
      <c r="D767" s="100"/>
      <c r="E767" s="100"/>
      <c r="F767" s="100"/>
      <c r="G767" s="105" t="str">
        <f>IF(A767="","",IF(COUNTIFS('[1162]8'!$A$3:$A$202,A767,'[1162]8'!$L$3:$L$202,"Đã kiểm chứng",'[1162]8'!$M$3:$M$202,"ĐẠT")&lt;&gt;1,"",IFERROR(INDEX('[1162]8'!$J$3:$J$202,MATCH(A767,'[1162]8'!$A$3:$A$202,0)),"")))</f>
        <v/>
      </c>
      <c r="H767" s="105" t="str">
        <f t="shared" si="11"/>
        <v/>
      </c>
      <c r="I767" s="102" t="str">
        <f>IF(A767="","",IF(OR(NOT(ISNUMBER(B767)),B767&lt;2027,B767&gt;2031,B767&lt;&gt;INT(B767)),"NĂM KHÔNG HỢP LỆ",IF(COUNTIFS($A$3:$A$1002,A767,$B$3:$B$1002,B767)&gt;1,"TRÙNG MÃ VTVL – NĂM",IF(G767="","C767 CHƯA ĐƯỢC XÁC NHẬN",IF(NOT(ISNUMBER(C767)),"THIẾU BIẾN ĐỘNG (NHẬP 0 NẾU KHÔNG ĐỔI)",IF(G767+C767&lt;0,"NHU CẦU ÂM",IF(OR(D767="",E767=""),"THIẾU GIẢI TRÌNH/NGUỒN",IF(F767&lt;&gt;"Đã kiểm chứng","CHƯA KIỂM CHỨNG DỰ BÁO","ĐẠT"))))))))</f>
        <v/>
      </c>
      <c r="J767" s="100"/>
    </row>
    <row r="768" spans="1:10" ht="30" customHeight="1">
      <c r="A768" s="100"/>
      <c r="B768" s="103"/>
      <c r="C768" s="104"/>
      <c r="D768" s="100"/>
      <c r="E768" s="100"/>
      <c r="F768" s="100"/>
      <c r="G768" s="105" t="str">
        <f>IF(A768="","",IF(COUNTIFS('[1163]8'!$A$3:$A$202,A768,'[1163]8'!$L$3:$L$202,"Đã kiểm chứng",'[1163]8'!$M$3:$M$202,"ĐẠT")&lt;&gt;1,"",IFERROR(INDEX('[1163]8'!$J$3:$J$202,MATCH(A768,'[1163]8'!$A$3:$A$202,0)),"")))</f>
        <v/>
      </c>
      <c r="H768" s="105" t="str">
        <f t="shared" si="11"/>
        <v/>
      </c>
      <c r="I768" s="102" t="str">
        <f>IF(A768="","",IF(OR(NOT(ISNUMBER(B768)),B768&lt;2027,B768&gt;2031,B768&lt;&gt;INT(B768)),"NĂM KHÔNG HỢP LỆ",IF(COUNTIFS($A$3:$A$1002,A768,$B$3:$B$1002,B768)&gt;1,"TRÙNG MÃ VTVL – NĂM",IF(G768="","C768 CHƯA ĐƯỢC XÁC NHẬN",IF(NOT(ISNUMBER(C768)),"THIẾU BIẾN ĐỘNG (NHẬP 0 NẾU KHÔNG ĐỔI)",IF(G768+C768&lt;0,"NHU CẦU ÂM",IF(OR(D768="",E768=""),"THIẾU GIẢI TRÌNH/NGUỒN",IF(F768&lt;&gt;"Đã kiểm chứng","CHƯA KIỂM CHỨNG DỰ BÁO","ĐẠT"))))))))</f>
        <v/>
      </c>
      <c r="J768" s="100"/>
    </row>
    <row r="769" spans="1:10" ht="30" customHeight="1">
      <c r="A769" s="100"/>
      <c r="B769" s="103"/>
      <c r="C769" s="104"/>
      <c r="D769" s="100"/>
      <c r="E769" s="100"/>
      <c r="F769" s="100"/>
      <c r="G769" s="105" t="str">
        <f>IF(A769="","",IF(COUNTIFS('[1164]8'!$A$3:$A$202,A769,'[1164]8'!$L$3:$L$202,"Đã kiểm chứng",'[1164]8'!$M$3:$M$202,"ĐẠT")&lt;&gt;1,"",IFERROR(INDEX('[1164]8'!$J$3:$J$202,MATCH(A769,'[1164]8'!$A$3:$A$202,0)),"")))</f>
        <v/>
      </c>
      <c r="H769" s="105" t="str">
        <f t="shared" si="11"/>
        <v/>
      </c>
      <c r="I769" s="102" t="str">
        <f>IF(A769="","",IF(OR(NOT(ISNUMBER(B769)),B769&lt;2027,B769&gt;2031,B769&lt;&gt;INT(B769)),"NĂM KHÔNG HỢP LỆ",IF(COUNTIFS($A$3:$A$1002,A769,$B$3:$B$1002,B769)&gt;1,"TRÙNG MÃ VTVL – NĂM",IF(G769="","C769 CHƯA ĐƯỢC XÁC NHẬN",IF(NOT(ISNUMBER(C769)),"THIẾU BIẾN ĐỘNG (NHẬP 0 NẾU KHÔNG ĐỔI)",IF(G769+C769&lt;0,"NHU CẦU ÂM",IF(OR(D769="",E769=""),"THIẾU GIẢI TRÌNH/NGUỒN",IF(F769&lt;&gt;"Đã kiểm chứng","CHƯA KIỂM CHỨNG DỰ BÁO","ĐẠT"))))))))</f>
        <v/>
      </c>
      <c r="J769" s="100"/>
    </row>
    <row r="770" spans="1:10" ht="30" customHeight="1">
      <c r="A770" s="100"/>
      <c r="B770" s="103"/>
      <c r="C770" s="104"/>
      <c r="D770" s="100"/>
      <c r="E770" s="100"/>
      <c r="F770" s="100"/>
      <c r="G770" s="105" t="str">
        <f>IF(A770="","",IF(COUNTIFS('[1165]8'!$A$3:$A$202,A770,'[1165]8'!$L$3:$L$202,"Đã kiểm chứng",'[1165]8'!$M$3:$M$202,"ĐẠT")&lt;&gt;1,"",IFERROR(INDEX('[1165]8'!$J$3:$J$202,MATCH(A770,'[1165]8'!$A$3:$A$202,0)),"")))</f>
        <v/>
      </c>
      <c r="H770" s="105" t="str">
        <f t="shared" si="11"/>
        <v/>
      </c>
      <c r="I770" s="102" t="str">
        <f>IF(A770="","",IF(OR(NOT(ISNUMBER(B770)),B770&lt;2027,B770&gt;2031,B770&lt;&gt;INT(B770)),"NĂM KHÔNG HỢP LỆ",IF(COUNTIFS($A$3:$A$1002,A770,$B$3:$B$1002,B770)&gt;1,"TRÙNG MÃ VTVL – NĂM",IF(G770="","C770 CHƯA ĐƯỢC XÁC NHẬN",IF(NOT(ISNUMBER(C770)),"THIẾU BIẾN ĐỘNG (NHẬP 0 NẾU KHÔNG ĐỔI)",IF(G770+C770&lt;0,"NHU CẦU ÂM",IF(OR(D770="",E770=""),"THIẾU GIẢI TRÌNH/NGUỒN",IF(F770&lt;&gt;"Đã kiểm chứng","CHƯA KIỂM CHỨNG DỰ BÁO","ĐẠT"))))))))</f>
        <v/>
      </c>
      <c r="J770" s="100"/>
    </row>
    <row r="771" spans="1:10" ht="30" customHeight="1">
      <c r="A771" s="100"/>
      <c r="B771" s="103"/>
      <c r="C771" s="104"/>
      <c r="D771" s="100"/>
      <c r="E771" s="100"/>
      <c r="F771" s="100"/>
      <c r="G771" s="105" t="str">
        <f>IF(A771="","",IF(COUNTIFS('[1166]8'!$A$3:$A$202,A771,'[1166]8'!$L$3:$L$202,"Đã kiểm chứng",'[1166]8'!$M$3:$M$202,"ĐẠT")&lt;&gt;1,"",IFERROR(INDEX('[1166]8'!$J$3:$J$202,MATCH(A771,'[1166]8'!$A$3:$A$202,0)),"")))</f>
        <v/>
      </c>
      <c r="H771" s="105" t="str">
        <f t="shared" ref="H771:H834" si="12">IF(I771="ĐẠT",G771+C771,"")</f>
        <v/>
      </c>
      <c r="I771" s="102" t="str">
        <f>IF(A771="","",IF(OR(NOT(ISNUMBER(B771)),B771&lt;2027,B771&gt;2031,B771&lt;&gt;INT(B771)),"NĂM KHÔNG HỢP LỆ",IF(COUNTIFS($A$3:$A$1002,A771,$B$3:$B$1002,B771)&gt;1,"TRÙNG MÃ VTVL – NĂM",IF(G771="","C771 CHƯA ĐƯỢC XÁC NHẬN",IF(NOT(ISNUMBER(C771)),"THIẾU BIẾN ĐỘNG (NHẬP 0 NẾU KHÔNG ĐỔI)",IF(G771+C771&lt;0,"NHU CẦU ÂM",IF(OR(D771="",E771=""),"THIẾU GIẢI TRÌNH/NGUỒN",IF(F771&lt;&gt;"Đã kiểm chứng","CHƯA KIỂM CHỨNG DỰ BÁO","ĐẠT"))))))))</f>
        <v/>
      </c>
      <c r="J771" s="100"/>
    </row>
    <row r="772" spans="1:10" ht="30" customHeight="1">
      <c r="A772" s="100"/>
      <c r="B772" s="103"/>
      <c r="C772" s="104"/>
      <c r="D772" s="100"/>
      <c r="E772" s="100"/>
      <c r="F772" s="100"/>
      <c r="G772" s="105" t="str">
        <f>IF(A772="","",IF(COUNTIFS('[1167]8'!$A$3:$A$202,A772,'[1167]8'!$L$3:$L$202,"Đã kiểm chứng",'[1167]8'!$M$3:$M$202,"ĐẠT")&lt;&gt;1,"",IFERROR(INDEX('[1167]8'!$J$3:$J$202,MATCH(A772,'[1167]8'!$A$3:$A$202,0)),"")))</f>
        <v/>
      </c>
      <c r="H772" s="105" t="str">
        <f t="shared" si="12"/>
        <v/>
      </c>
      <c r="I772" s="102" t="str">
        <f>IF(A772="","",IF(OR(NOT(ISNUMBER(B772)),B772&lt;2027,B772&gt;2031,B772&lt;&gt;INT(B772)),"NĂM KHÔNG HỢP LỆ",IF(COUNTIFS($A$3:$A$1002,A772,$B$3:$B$1002,B772)&gt;1,"TRÙNG MÃ VTVL – NĂM",IF(G772="","C772 CHƯA ĐƯỢC XÁC NHẬN",IF(NOT(ISNUMBER(C772)),"THIẾU BIẾN ĐỘNG (NHẬP 0 NẾU KHÔNG ĐỔI)",IF(G772+C772&lt;0,"NHU CẦU ÂM",IF(OR(D772="",E772=""),"THIẾU GIẢI TRÌNH/NGUỒN",IF(F772&lt;&gt;"Đã kiểm chứng","CHƯA KIỂM CHỨNG DỰ BÁO","ĐẠT"))))))))</f>
        <v/>
      </c>
      <c r="J772" s="100"/>
    </row>
    <row r="773" spans="1:10" ht="30" customHeight="1">
      <c r="A773" s="100"/>
      <c r="B773" s="103"/>
      <c r="C773" s="104"/>
      <c r="D773" s="100"/>
      <c r="E773" s="100"/>
      <c r="F773" s="100"/>
      <c r="G773" s="105" t="str">
        <f>IF(A773="","",IF(COUNTIFS('[1168]8'!$A$3:$A$202,A773,'[1168]8'!$L$3:$L$202,"Đã kiểm chứng",'[1168]8'!$M$3:$M$202,"ĐẠT")&lt;&gt;1,"",IFERROR(INDEX('[1168]8'!$J$3:$J$202,MATCH(A773,'[1168]8'!$A$3:$A$202,0)),"")))</f>
        <v/>
      </c>
      <c r="H773" s="105" t="str">
        <f t="shared" si="12"/>
        <v/>
      </c>
      <c r="I773" s="102" t="str">
        <f>IF(A773="","",IF(OR(NOT(ISNUMBER(B773)),B773&lt;2027,B773&gt;2031,B773&lt;&gt;INT(B773)),"NĂM KHÔNG HỢP LỆ",IF(COUNTIFS($A$3:$A$1002,A773,$B$3:$B$1002,B773)&gt;1,"TRÙNG MÃ VTVL – NĂM",IF(G773="","C773 CHƯA ĐƯỢC XÁC NHẬN",IF(NOT(ISNUMBER(C773)),"THIẾU BIẾN ĐỘNG (NHẬP 0 NẾU KHÔNG ĐỔI)",IF(G773+C773&lt;0,"NHU CẦU ÂM",IF(OR(D773="",E773=""),"THIẾU GIẢI TRÌNH/NGUỒN",IF(F773&lt;&gt;"Đã kiểm chứng","CHƯA KIỂM CHỨNG DỰ BÁO","ĐẠT"))))))))</f>
        <v/>
      </c>
      <c r="J773" s="100"/>
    </row>
    <row r="774" spans="1:10" ht="30" customHeight="1">
      <c r="A774" s="100"/>
      <c r="B774" s="103"/>
      <c r="C774" s="104"/>
      <c r="D774" s="100"/>
      <c r="E774" s="100"/>
      <c r="F774" s="100"/>
      <c r="G774" s="105" t="str">
        <f>IF(A774="","",IF(COUNTIFS('[1169]8'!$A$3:$A$202,A774,'[1169]8'!$L$3:$L$202,"Đã kiểm chứng",'[1169]8'!$M$3:$M$202,"ĐẠT")&lt;&gt;1,"",IFERROR(INDEX('[1169]8'!$J$3:$J$202,MATCH(A774,'[1169]8'!$A$3:$A$202,0)),"")))</f>
        <v/>
      </c>
      <c r="H774" s="105" t="str">
        <f t="shared" si="12"/>
        <v/>
      </c>
      <c r="I774" s="102" t="str">
        <f>IF(A774="","",IF(OR(NOT(ISNUMBER(B774)),B774&lt;2027,B774&gt;2031,B774&lt;&gt;INT(B774)),"NĂM KHÔNG HỢP LỆ",IF(COUNTIFS($A$3:$A$1002,A774,$B$3:$B$1002,B774)&gt;1,"TRÙNG MÃ VTVL – NĂM",IF(G774="","C774 CHƯA ĐƯỢC XÁC NHẬN",IF(NOT(ISNUMBER(C774)),"THIẾU BIẾN ĐỘNG (NHẬP 0 NẾU KHÔNG ĐỔI)",IF(G774+C774&lt;0,"NHU CẦU ÂM",IF(OR(D774="",E774=""),"THIẾU GIẢI TRÌNH/NGUỒN",IF(F774&lt;&gt;"Đã kiểm chứng","CHƯA KIỂM CHỨNG DỰ BÁO","ĐẠT"))))))))</f>
        <v/>
      </c>
      <c r="J774" s="100"/>
    </row>
    <row r="775" spans="1:10" ht="30" customHeight="1">
      <c r="A775" s="100"/>
      <c r="B775" s="103"/>
      <c r="C775" s="104"/>
      <c r="D775" s="100"/>
      <c r="E775" s="100"/>
      <c r="F775" s="100"/>
      <c r="G775" s="105" t="str">
        <f>IF(A775="","",IF(COUNTIFS('[1170]8'!$A$3:$A$202,A775,'[1170]8'!$L$3:$L$202,"Đã kiểm chứng",'[1170]8'!$M$3:$M$202,"ĐẠT")&lt;&gt;1,"",IFERROR(INDEX('[1170]8'!$J$3:$J$202,MATCH(A775,'[1170]8'!$A$3:$A$202,0)),"")))</f>
        <v/>
      </c>
      <c r="H775" s="105" t="str">
        <f t="shared" si="12"/>
        <v/>
      </c>
      <c r="I775" s="102" t="str">
        <f>IF(A775="","",IF(OR(NOT(ISNUMBER(B775)),B775&lt;2027,B775&gt;2031,B775&lt;&gt;INT(B775)),"NĂM KHÔNG HỢP LỆ",IF(COUNTIFS($A$3:$A$1002,A775,$B$3:$B$1002,B775)&gt;1,"TRÙNG MÃ VTVL – NĂM",IF(G775="","C775 CHƯA ĐƯỢC XÁC NHẬN",IF(NOT(ISNUMBER(C775)),"THIẾU BIẾN ĐỘNG (NHẬP 0 NẾU KHÔNG ĐỔI)",IF(G775+C775&lt;0,"NHU CẦU ÂM",IF(OR(D775="",E775=""),"THIẾU GIẢI TRÌNH/NGUỒN",IF(F775&lt;&gt;"Đã kiểm chứng","CHƯA KIỂM CHỨNG DỰ BÁO","ĐẠT"))))))))</f>
        <v/>
      </c>
      <c r="J775" s="100"/>
    </row>
    <row r="776" spans="1:10" ht="30" customHeight="1">
      <c r="A776" s="100"/>
      <c r="B776" s="103"/>
      <c r="C776" s="104"/>
      <c r="D776" s="100"/>
      <c r="E776" s="100"/>
      <c r="F776" s="100"/>
      <c r="G776" s="105" t="str">
        <f>IF(A776="","",IF(COUNTIFS('[1171]8'!$A$3:$A$202,A776,'[1171]8'!$L$3:$L$202,"Đã kiểm chứng",'[1171]8'!$M$3:$M$202,"ĐẠT")&lt;&gt;1,"",IFERROR(INDEX('[1171]8'!$J$3:$J$202,MATCH(A776,'[1171]8'!$A$3:$A$202,0)),"")))</f>
        <v/>
      </c>
      <c r="H776" s="105" t="str">
        <f t="shared" si="12"/>
        <v/>
      </c>
      <c r="I776" s="102" t="str">
        <f>IF(A776="","",IF(OR(NOT(ISNUMBER(B776)),B776&lt;2027,B776&gt;2031,B776&lt;&gt;INT(B776)),"NĂM KHÔNG HỢP LỆ",IF(COUNTIFS($A$3:$A$1002,A776,$B$3:$B$1002,B776)&gt;1,"TRÙNG MÃ VTVL – NĂM",IF(G776="","C776 CHƯA ĐƯỢC XÁC NHẬN",IF(NOT(ISNUMBER(C776)),"THIẾU BIẾN ĐỘNG (NHẬP 0 NẾU KHÔNG ĐỔI)",IF(G776+C776&lt;0,"NHU CẦU ÂM",IF(OR(D776="",E776=""),"THIẾU GIẢI TRÌNH/NGUỒN",IF(F776&lt;&gt;"Đã kiểm chứng","CHƯA KIỂM CHỨNG DỰ BÁO","ĐẠT"))))))))</f>
        <v/>
      </c>
      <c r="J776" s="100"/>
    </row>
    <row r="777" spans="1:10" ht="30" customHeight="1">
      <c r="A777" s="100"/>
      <c r="B777" s="103"/>
      <c r="C777" s="104"/>
      <c r="D777" s="100"/>
      <c r="E777" s="100"/>
      <c r="F777" s="100"/>
      <c r="G777" s="105" t="str">
        <f>IF(A777="","",IF(COUNTIFS('[1172]8'!$A$3:$A$202,A777,'[1172]8'!$L$3:$L$202,"Đã kiểm chứng",'[1172]8'!$M$3:$M$202,"ĐẠT")&lt;&gt;1,"",IFERROR(INDEX('[1172]8'!$J$3:$J$202,MATCH(A777,'[1172]8'!$A$3:$A$202,0)),"")))</f>
        <v/>
      </c>
      <c r="H777" s="105" t="str">
        <f t="shared" si="12"/>
        <v/>
      </c>
      <c r="I777" s="102" t="str">
        <f>IF(A777="","",IF(OR(NOT(ISNUMBER(B777)),B777&lt;2027,B777&gt;2031,B777&lt;&gt;INT(B777)),"NĂM KHÔNG HỢP LỆ",IF(COUNTIFS($A$3:$A$1002,A777,$B$3:$B$1002,B777)&gt;1,"TRÙNG MÃ VTVL – NĂM",IF(G777="","C777 CHƯA ĐƯỢC XÁC NHẬN",IF(NOT(ISNUMBER(C777)),"THIẾU BIẾN ĐỘNG (NHẬP 0 NẾU KHÔNG ĐỔI)",IF(G777+C777&lt;0,"NHU CẦU ÂM",IF(OR(D777="",E777=""),"THIẾU GIẢI TRÌNH/NGUỒN",IF(F777&lt;&gt;"Đã kiểm chứng","CHƯA KIỂM CHỨNG DỰ BÁO","ĐẠT"))))))))</f>
        <v/>
      </c>
      <c r="J777" s="100"/>
    </row>
    <row r="778" spans="1:10" ht="30" customHeight="1">
      <c r="A778" s="100"/>
      <c r="B778" s="103"/>
      <c r="C778" s="104"/>
      <c r="D778" s="100"/>
      <c r="E778" s="100"/>
      <c r="F778" s="100"/>
      <c r="G778" s="105" t="str">
        <f>IF(A778="","",IF(COUNTIFS('[1173]8'!$A$3:$A$202,A778,'[1173]8'!$L$3:$L$202,"Đã kiểm chứng",'[1173]8'!$M$3:$M$202,"ĐẠT")&lt;&gt;1,"",IFERROR(INDEX('[1173]8'!$J$3:$J$202,MATCH(A778,'[1173]8'!$A$3:$A$202,0)),"")))</f>
        <v/>
      </c>
      <c r="H778" s="105" t="str">
        <f t="shared" si="12"/>
        <v/>
      </c>
      <c r="I778" s="102" t="str">
        <f>IF(A778="","",IF(OR(NOT(ISNUMBER(B778)),B778&lt;2027,B778&gt;2031,B778&lt;&gt;INT(B778)),"NĂM KHÔNG HỢP LỆ",IF(COUNTIFS($A$3:$A$1002,A778,$B$3:$B$1002,B778)&gt;1,"TRÙNG MÃ VTVL – NĂM",IF(G778="","C778 CHƯA ĐƯỢC XÁC NHẬN",IF(NOT(ISNUMBER(C778)),"THIẾU BIẾN ĐỘNG (NHẬP 0 NẾU KHÔNG ĐỔI)",IF(G778+C778&lt;0,"NHU CẦU ÂM",IF(OR(D778="",E778=""),"THIẾU GIẢI TRÌNH/NGUỒN",IF(F778&lt;&gt;"Đã kiểm chứng","CHƯA KIỂM CHỨNG DỰ BÁO","ĐẠT"))))))))</f>
        <v/>
      </c>
      <c r="J778" s="100"/>
    </row>
    <row r="779" spans="1:10" ht="30" customHeight="1">
      <c r="A779" s="100"/>
      <c r="B779" s="103"/>
      <c r="C779" s="104"/>
      <c r="D779" s="100"/>
      <c r="E779" s="100"/>
      <c r="F779" s="100"/>
      <c r="G779" s="105" t="str">
        <f>IF(A779="","",IF(COUNTIFS('[1174]8'!$A$3:$A$202,A779,'[1174]8'!$L$3:$L$202,"Đã kiểm chứng",'[1174]8'!$M$3:$M$202,"ĐẠT")&lt;&gt;1,"",IFERROR(INDEX('[1174]8'!$J$3:$J$202,MATCH(A779,'[1174]8'!$A$3:$A$202,0)),"")))</f>
        <v/>
      </c>
      <c r="H779" s="105" t="str">
        <f t="shared" si="12"/>
        <v/>
      </c>
      <c r="I779" s="102" t="str">
        <f>IF(A779="","",IF(OR(NOT(ISNUMBER(B779)),B779&lt;2027,B779&gt;2031,B779&lt;&gt;INT(B779)),"NĂM KHÔNG HỢP LỆ",IF(COUNTIFS($A$3:$A$1002,A779,$B$3:$B$1002,B779)&gt;1,"TRÙNG MÃ VTVL – NĂM",IF(G779="","C779 CHƯA ĐƯỢC XÁC NHẬN",IF(NOT(ISNUMBER(C779)),"THIẾU BIẾN ĐỘNG (NHẬP 0 NẾU KHÔNG ĐỔI)",IF(G779+C779&lt;0,"NHU CẦU ÂM",IF(OR(D779="",E779=""),"THIẾU GIẢI TRÌNH/NGUỒN",IF(F779&lt;&gt;"Đã kiểm chứng","CHƯA KIỂM CHỨNG DỰ BÁO","ĐẠT"))))))))</f>
        <v/>
      </c>
      <c r="J779" s="100"/>
    </row>
    <row r="780" spans="1:10" ht="30" customHeight="1">
      <c r="A780" s="100"/>
      <c r="B780" s="103"/>
      <c r="C780" s="104"/>
      <c r="D780" s="100"/>
      <c r="E780" s="100"/>
      <c r="F780" s="100"/>
      <c r="G780" s="105" t="str">
        <f>IF(A780="","",IF(COUNTIFS('[1175]8'!$A$3:$A$202,A780,'[1175]8'!$L$3:$L$202,"Đã kiểm chứng",'[1175]8'!$M$3:$M$202,"ĐẠT")&lt;&gt;1,"",IFERROR(INDEX('[1175]8'!$J$3:$J$202,MATCH(A780,'[1175]8'!$A$3:$A$202,0)),"")))</f>
        <v/>
      </c>
      <c r="H780" s="105" t="str">
        <f t="shared" si="12"/>
        <v/>
      </c>
      <c r="I780" s="102" t="str">
        <f>IF(A780="","",IF(OR(NOT(ISNUMBER(B780)),B780&lt;2027,B780&gt;2031,B780&lt;&gt;INT(B780)),"NĂM KHÔNG HỢP LỆ",IF(COUNTIFS($A$3:$A$1002,A780,$B$3:$B$1002,B780)&gt;1,"TRÙNG MÃ VTVL – NĂM",IF(G780="","C780 CHƯA ĐƯỢC XÁC NHẬN",IF(NOT(ISNUMBER(C780)),"THIẾU BIẾN ĐỘNG (NHẬP 0 NẾU KHÔNG ĐỔI)",IF(G780+C780&lt;0,"NHU CẦU ÂM",IF(OR(D780="",E780=""),"THIẾU GIẢI TRÌNH/NGUỒN",IF(F780&lt;&gt;"Đã kiểm chứng","CHƯA KIỂM CHỨNG DỰ BÁO","ĐẠT"))))))))</f>
        <v/>
      </c>
      <c r="J780" s="100"/>
    </row>
    <row r="781" spans="1:10" ht="30" customHeight="1">
      <c r="A781" s="100"/>
      <c r="B781" s="103"/>
      <c r="C781" s="104"/>
      <c r="D781" s="100"/>
      <c r="E781" s="100"/>
      <c r="F781" s="100"/>
      <c r="G781" s="105" t="str">
        <f>IF(A781="","",IF(COUNTIFS('[1176]8'!$A$3:$A$202,A781,'[1176]8'!$L$3:$L$202,"Đã kiểm chứng",'[1176]8'!$M$3:$M$202,"ĐẠT")&lt;&gt;1,"",IFERROR(INDEX('[1176]8'!$J$3:$J$202,MATCH(A781,'[1176]8'!$A$3:$A$202,0)),"")))</f>
        <v/>
      </c>
      <c r="H781" s="105" t="str">
        <f t="shared" si="12"/>
        <v/>
      </c>
      <c r="I781" s="102" t="str">
        <f>IF(A781="","",IF(OR(NOT(ISNUMBER(B781)),B781&lt;2027,B781&gt;2031,B781&lt;&gt;INT(B781)),"NĂM KHÔNG HỢP LỆ",IF(COUNTIFS($A$3:$A$1002,A781,$B$3:$B$1002,B781)&gt;1,"TRÙNG MÃ VTVL – NĂM",IF(G781="","C781 CHƯA ĐƯỢC XÁC NHẬN",IF(NOT(ISNUMBER(C781)),"THIẾU BIẾN ĐỘNG (NHẬP 0 NẾU KHÔNG ĐỔI)",IF(G781+C781&lt;0,"NHU CẦU ÂM",IF(OR(D781="",E781=""),"THIẾU GIẢI TRÌNH/NGUỒN",IF(F781&lt;&gt;"Đã kiểm chứng","CHƯA KIỂM CHỨNG DỰ BÁO","ĐẠT"))))))))</f>
        <v/>
      </c>
      <c r="J781" s="100"/>
    </row>
    <row r="782" spans="1:10" ht="30" customHeight="1">
      <c r="A782" s="100"/>
      <c r="B782" s="103"/>
      <c r="C782" s="104"/>
      <c r="D782" s="100"/>
      <c r="E782" s="100"/>
      <c r="F782" s="100"/>
      <c r="G782" s="105" t="str">
        <f>IF(A782="","",IF(COUNTIFS('[1177]8'!$A$3:$A$202,A782,'[1177]8'!$L$3:$L$202,"Đã kiểm chứng",'[1177]8'!$M$3:$M$202,"ĐẠT")&lt;&gt;1,"",IFERROR(INDEX('[1177]8'!$J$3:$J$202,MATCH(A782,'[1177]8'!$A$3:$A$202,0)),"")))</f>
        <v/>
      </c>
      <c r="H782" s="105" t="str">
        <f t="shared" si="12"/>
        <v/>
      </c>
      <c r="I782" s="102" t="str">
        <f>IF(A782="","",IF(OR(NOT(ISNUMBER(B782)),B782&lt;2027,B782&gt;2031,B782&lt;&gt;INT(B782)),"NĂM KHÔNG HỢP LỆ",IF(COUNTIFS($A$3:$A$1002,A782,$B$3:$B$1002,B782)&gt;1,"TRÙNG MÃ VTVL – NĂM",IF(G782="","C782 CHƯA ĐƯỢC XÁC NHẬN",IF(NOT(ISNUMBER(C782)),"THIẾU BIẾN ĐỘNG (NHẬP 0 NẾU KHÔNG ĐỔI)",IF(G782+C782&lt;0,"NHU CẦU ÂM",IF(OR(D782="",E782=""),"THIẾU GIẢI TRÌNH/NGUỒN",IF(F782&lt;&gt;"Đã kiểm chứng","CHƯA KIỂM CHỨNG DỰ BÁO","ĐẠT"))))))))</f>
        <v/>
      </c>
      <c r="J782" s="100"/>
    </row>
    <row r="783" spans="1:10" ht="30" customHeight="1">
      <c r="A783" s="100"/>
      <c r="B783" s="103"/>
      <c r="C783" s="104"/>
      <c r="D783" s="100"/>
      <c r="E783" s="100"/>
      <c r="F783" s="100"/>
      <c r="G783" s="105" t="str">
        <f>IF(A783="","",IF(COUNTIFS('[1178]8'!$A$3:$A$202,A783,'[1178]8'!$L$3:$L$202,"Đã kiểm chứng",'[1178]8'!$M$3:$M$202,"ĐẠT")&lt;&gt;1,"",IFERROR(INDEX('[1178]8'!$J$3:$J$202,MATCH(A783,'[1178]8'!$A$3:$A$202,0)),"")))</f>
        <v/>
      </c>
      <c r="H783" s="105" t="str">
        <f t="shared" si="12"/>
        <v/>
      </c>
      <c r="I783" s="102" t="str">
        <f>IF(A783="","",IF(OR(NOT(ISNUMBER(B783)),B783&lt;2027,B783&gt;2031,B783&lt;&gt;INT(B783)),"NĂM KHÔNG HỢP LỆ",IF(COUNTIFS($A$3:$A$1002,A783,$B$3:$B$1002,B783)&gt;1,"TRÙNG MÃ VTVL – NĂM",IF(G783="","C783 CHƯA ĐƯỢC XÁC NHẬN",IF(NOT(ISNUMBER(C783)),"THIẾU BIẾN ĐỘNG (NHẬP 0 NẾU KHÔNG ĐỔI)",IF(G783+C783&lt;0,"NHU CẦU ÂM",IF(OR(D783="",E783=""),"THIẾU GIẢI TRÌNH/NGUỒN",IF(F783&lt;&gt;"Đã kiểm chứng","CHƯA KIỂM CHỨNG DỰ BÁO","ĐẠT"))))))))</f>
        <v/>
      </c>
      <c r="J783" s="100"/>
    </row>
    <row r="784" spans="1:10" ht="30" customHeight="1">
      <c r="A784" s="100"/>
      <c r="B784" s="103"/>
      <c r="C784" s="104"/>
      <c r="D784" s="100"/>
      <c r="E784" s="100"/>
      <c r="F784" s="100"/>
      <c r="G784" s="105" t="str">
        <f>IF(A784="","",IF(COUNTIFS('[1179]8'!$A$3:$A$202,A784,'[1179]8'!$L$3:$L$202,"Đã kiểm chứng",'[1179]8'!$M$3:$M$202,"ĐẠT")&lt;&gt;1,"",IFERROR(INDEX('[1179]8'!$J$3:$J$202,MATCH(A784,'[1179]8'!$A$3:$A$202,0)),"")))</f>
        <v/>
      </c>
      <c r="H784" s="105" t="str">
        <f t="shared" si="12"/>
        <v/>
      </c>
      <c r="I784" s="102" t="str">
        <f>IF(A784="","",IF(OR(NOT(ISNUMBER(B784)),B784&lt;2027,B784&gt;2031,B784&lt;&gt;INT(B784)),"NĂM KHÔNG HỢP LỆ",IF(COUNTIFS($A$3:$A$1002,A784,$B$3:$B$1002,B784)&gt;1,"TRÙNG MÃ VTVL – NĂM",IF(G784="","C784 CHƯA ĐƯỢC XÁC NHẬN",IF(NOT(ISNUMBER(C784)),"THIẾU BIẾN ĐỘNG (NHẬP 0 NẾU KHÔNG ĐỔI)",IF(G784+C784&lt;0,"NHU CẦU ÂM",IF(OR(D784="",E784=""),"THIẾU GIẢI TRÌNH/NGUỒN",IF(F784&lt;&gt;"Đã kiểm chứng","CHƯA KIỂM CHỨNG DỰ BÁO","ĐẠT"))))))))</f>
        <v/>
      </c>
      <c r="J784" s="100"/>
    </row>
    <row r="785" spans="1:10" ht="30" customHeight="1">
      <c r="A785" s="100"/>
      <c r="B785" s="103"/>
      <c r="C785" s="104"/>
      <c r="D785" s="100"/>
      <c r="E785" s="100"/>
      <c r="F785" s="100"/>
      <c r="G785" s="105" t="str">
        <f>IF(A785="","",IF(COUNTIFS('[1180]8'!$A$3:$A$202,A785,'[1180]8'!$L$3:$L$202,"Đã kiểm chứng",'[1180]8'!$M$3:$M$202,"ĐẠT")&lt;&gt;1,"",IFERROR(INDEX('[1180]8'!$J$3:$J$202,MATCH(A785,'[1180]8'!$A$3:$A$202,0)),"")))</f>
        <v/>
      </c>
      <c r="H785" s="105" t="str">
        <f t="shared" si="12"/>
        <v/>
      </c>
      <c r="I785" s="102" t="str">
        <f>IF(A785="","",IF(OR(NOT(ISNUMBER(B785)),B785&lt;2027,B785&gt;2031,B785&lt;&gt;INT(B785)),"NĂM KHÔNG HỢP LỆ",IF(COUNTIFS($A$3:$A$1002,A785,$B$3:$B$1002,B785)&gt;1,"TRÙNG MÃ VTVL – NĂM",IF(G785="","C785 CHƯA ĐƯỢC XÁC NHẬN",IF(NOT(ISNUMBER(C785)),"THIẾU BIẾN ĐỘNG (NHẬP 0 NẾU KHÔNG ĐỔI)",IF(G785+C785&lt;0,"NHU CẦU ÂM",IF(OR(D785="",E785=""),"THIẾU GIẢI TRÌNH/NGUỒN",IF(F785&lt;&gt;"Đã kiểm chứng","CHƯA KIỂM CHỨNG DỰ BÁO","ĐẠT"))))))))</f>
        <v/>
      </c>
      <c r="J785" s="100"/>
    </row>
    <row r="786" spans="1:10" ht="30" customHeight="1">
      <c r="A786" s="100"/>
      <c r="B786" s="103"/>
      <c r="C786" s="104"/>
      <c r="D786" s="100"/>
      <c r="E786" s="100"/>
      <c r="F786" s="100"/>
      <c r="G786" s="105" t="str">
        <f>IF(A786="","",IF(COUNTIFS('[1181]8'!$A$3:$A$202,A786,'[1181]8'!$L$3:$L$202,"Đã kiểm chứng",'[1181]8'!$M$3:$M$202,"ĐẠT")&lt;&gt;1,"",IFERROR(INDEX('[1181]8'!$J$3:$J$202,MATCH(A786,'[1181]8'!$A$3:$A$202,0)),"")))</f>
        <v/>
      </c>
      <c r="H786" s="105" t="str">
        <f t="shared" si="12"/>
        <v/>
      </c>
      <c r="I786" s="102" t="str">
        <f>IF(A786="","",IF(OR(NOT(ISNUMBER(B786)),B786&lt;2027,B786&gt;2031,B786&lt;&gt;INT(B786)),"NĂM KHÔNG HỢP LỆ",IF(COUNTIFS($A$3:$A$1002,A786,$B$3:$B$1002,B786)&gt;1,"TRÙNG MÃ VTVL – NĂM",IF(G786="","C786 CHƯA ĐƯỢC XÁC NHẬN",IF(NOT(ISNUMBER(C786)),"THIẾU BIẾN ĐỘNG (NHẬP 0 NẾU KHÔNG ĐỔI)",IF(G786+C786&lt;0,"NHU CẦU ÂM",IF(OR(D786="",E786=""),"THIẾU GIẢI TRÌNH/NGUỒN",IF(F786&lt;&gt;"Đã kiểm chứng","CHƯA KIỂM CHỨNG DỰ BÁO","ĐẠT"))))))))</f>
        <v/>
      </c>
      <c r="J786" s="100"/>
    </row>
    <row r="787" spans="1:10" ht="30" customHeight="1">
      <c r="A787" s="100"/>
      <c r="B787" s="103"/>
      <c r="C787" s="104"/>
      <c r="D787" s="100"/>
      <c r="E787" s="100"/>
      <c r="F787" s="100"/>
      <c r="G787" s="105" t="str">
        <f>IF(A787="","",IF(COUNTIFS('[1182]8'!$A$3:$A$202,A787,'[1182]8'!$L$3:$L$202,"Đã kiểm chứng",'[1182]8'!$M$3:$M$202,"ĐẠT")&lt;&gt;1,"",IFERROR(INDEX('[1182]8'!$J$3:$J$202,MATCH(A787,'[1182]8'!$A$3:$A$202,0)),"")))</f>
        <v/>
      </c>
      <c r="H787" s="105" t="str">
        <f t="shared" si="12"/>
        <v/>
      </c>
      <c r="I787" s="102" t="str">
        <f>IF(A787="","",IF(OR(NOT(ISNUMBER(B787)),B787&lt;2027,B787&gt;2031,B787&lt;&gt;INT(B787)),"NĂM KHÔNG HỢP LỆ",IF(COUNTIFS($A$3:$A$1002,A787,$B$3:$B$1002,B787)&gt;1,"TRÙNG MÃ VTVL – NĂM",IF(G787="","C787 CHƯA ĐƯỢC XÁC NHẬN",IF(NOT(ISNUMBER(C787)),"THIẾU BIẾN ĐỘNG (NHẬP 0 NẾU KHÔNG ĐỔI)",IF(G787+C787&lt;0,"NHU CẦU ÂM",IF(OR(D787="",E787=""),"THIẾU GIẢI TRÌNH/NGUỒN",IF(F787&lt;&gt;"Đã kiểm chứng","CHƯA KIỂM CHỨNG DỰ BÁO","ĐẠT"))))))))</f>
        <v/>
      </c>
      <c r="J787" s="100"/>
    </row>
    <row r="788" spans="1:10" ht="30" customHeight="1">
      <c r="A788" s="100"/>
      <c r="B788" s="103"/>
      <c r="C788" s="104"/>
      <c r="D788" s="100"/>
      <c r="E788" s="100"/>
      <c r="F788" s="100"/>
      <c r="G788" s="105" t="str">
        <f>IF(A788="","",IF(COUNTIFS('[1183]8'!$A$3:$A$202,A788,'[1183]8'!$L$3:$L$202,"Đã kiểm chứng",'[1183]8'!$M$3:$M$202,"ĐẠT")&lt;&gt;1,"",IFERROR(INDEX('[1183]8'!$J$3:$J$202,MATCH(A788,'[1183]8'!$A$3:$A$202,0)),"")))</f>
        <v/>
      </c>
      <c r="H788" s="105" t="str">
        <f t="shared" si="12"/>
        <v/>
      </c>
      <c r="I788" s="102" t="str">
        <f>IF(A788="","",IF(OR(NOT(ISNUMBER(B788)),B788&lt;2027,B788&gt;2031,B788&lt;&gt;INT(B788)),"NĂM KHÔNG HỢP LỆ",IF(COUNTIFS($A$3:$A$1002,A788,$B$3:$B$1002,B788)&gt;1,"TRÙNG MÃ VTVL – NĂM",IF(G788="","C788 CHƯA ĐƯỢC XÁC NHẬN",IF(NOT(ISNUMBER(C788)),"THIẾU BIẾN ĐỘNG (NHẬP 0 NẾU KHÔNG ĐỔI)",IF(G788+C788&lt;0,"NHU CẦU ÂM",IF(OR(D788="",E788=""),"THIẾU GIẢI TRÌNH/NGUỒN",IF(F788&lt;&gt;"Đã kiểm chứng","CHƯA KIỂM CHỨNG DỰ BÁO","ĐẠT"))))))))</f>
        <v/>
      </c>
      <c r="J788" s="100"/>
    </row>
    <row r="789" spans="1:10" ht="30" customHeight="1">
      <c r="A789" s="100"/>
      <c r="B789" s="103"/>
      <c r="C789" s="104"/>
      <c r="D789" s="100"/>
      <c r="E789" s="100"/>
      <c r="F789" s="100"/>
      <c r="G789" s="105" t="str">
        <f>IF(A789="","",IF(COUNTIFS('[1184]8'!$A$3:$A$202,A789,'[1184]8'!$L$3:$L$202,"Đã kiểm chứng",'[1184]8'!$M$3:$M$202,"ĐẠT")&lt;&gt;1,"",IFERROR(INDEX('[1184]8'!$J$3:$J$202,MATCH(A789,'[1184]8'!$A$3:$A$202,0)),"")))</f>
        <v/>
      </c>
      <c r="H789" s="105" t="str">
        <f t="shared" si="12"/>
        <v/>
      </c>
      <c r="I789" s="102" t="str">
        <f>IF(A789="","",IF(OR(NOT(ISNUMBER(B789)),B789&lt;2027,B789&gt;2031,B789&lt;&gt;INT(B789)),"NĂM KHÔNG HỢP LỆ",IF(COUNTIFS($A$3:$A$1002,A789,$B$3:$B$1002,B789)&gt;1,"TRÙNG MÃ VTVL – NĂM",IF(G789="","C789 CHƯA ĐƯỢC XÁC NHẬN",IF(NOT(ISNUMBER(C789)),"THIẾU BIẾN ĐỘNG (NHẬP 0 NẾU KHÔNG ĐỔI)",IF(G789+C789&lt;0,"NHU CẦU ÂM",IF(OR(D789="",E789=""),"THIẾU GIẢI TRÌNH/NGUỒN",IF(F789&lt;&gt;"Đã kiểm chứng","CHƯA KIỂM CHỨNG DỰ BÁO","ĐẠT"))))))))</f>
        <v/>
      </c>
      <c r="J789" s="100"/>
    </row>
    <row r="790" spans="1:10" ht="30" customHeight="1">
      <c r="A790" s="100"/>
      <c r="B790" s="103"/>
      <c r="C790" s="104"/>
      <c r="D790" s="100"/>
      <c r="E790" s="100"/>
      <c r="F790" s="100"/>
      <c r="G790" s="105" t="str">
        <f>IF(A790="","",IF(COUNTIFS('[1185]8'!$A$3:$A$202,A790,'[1185]8'!$L$3:$L$202,"Đã kiểm chứng",'[1185]8'!$M$3:$M$202,"ĐẠT")&lt;&gt;1,"",IFERROR(INDEX('[1185]8'!$J$3:$J$202,MATCH(A790,'[1185]8'!$A$3:$A$202,0)),"")))</f>
        <v/>
      </c>
      <c r="H790" s="105" t="str">
        <f t="shared" si="12"/>
        <v/>
      </c>
      <c r="I790" s="102" t="str">
        <f>IF(A790="","",IF(OR(NOT(ISNUMBER(B790)),B790&lt;2027,B790&gt;2031,B790&lt;&gt;INT(B790)),"NĂM KHÔNG HỢP LỆ",IF(COUNTIFS($A$3:$A$1002,A790,$B$3:$B$1002,B790)&gt;1,"TRÙNG MÃ VTVL – NĂM",IF(G790="","C790 CHƯA ĐƯỢC XÁC NHẬN",IF(NOT(ISNUMBER(C790)),"THIẾU BIẾN ĐỘNG (NHẬP 0 NẾU KHÔNG ĐỔI)",IF(G790+C790&lt;0,"NHU CẦU ÂM",IF(OR(D790="",E790=""),"THIẾU GIẢI TRÌNH/NGUỒN",IF(F790&lt;&gt;"Đã kiểm chứng","CHƯA KIỂM CHỨNG DỰ BÁO","ĐẠT"))))))))</f>
        <v/>
      </c>
      <c r="J790" s="100"/>
    </row>
    <row r="791" spans="1:10" ht="30" customHeight="1">
      <c r="A791" s="100"/>
      <c r="B791" s="103"/>
      <c r="C791" s="104"/>
      <c r="D791" s="100"/>
      <c r="E791" s="100"/>
      <c r="F791" s="100"/>
      <c r="G791" s="105" t="str">
        <f>IF(A791="","",IF(COUNTIFS('[1186]8'!$A$3:$A$202,A791,'[1186]8'!$L$3:$L$202,"Đã kiểm chứng",'[1186]8'!$M$3:$M$202,"ĐẠT")&lt;&gt;1,"",IFERROR(INDEX('[1186]8'!$J$3:$J$202,MATCH(A791,'[1186]8'!$A$3:$A$202,0)),"")))</f>
        <v/>
      </c>
      <c r="H791" s="105" t="str">
        <f t="shared" si="12"/>
        <v/>
      </c>
      <c r="I791" s="102" t="str">
        <f>IF(A791="","",IF(OR(NOT(ISNUMBER(B791)),B791&lt;2027,B791&gt;2031,B791&lt;&gt;INT(B791)),"NĂM KHÔNG HỢP LỆ",IF(COUNTIFS($A$3:$A$1002,A791,$B$3:$B$1002,B791)&gt;1,"TRÙNG MÃ VTVL – NĂM",IF(G791="","C791 CHƯA ĐƯỢC XÁC NHẬN",IF(NOT(ISNUMBER(C791)),"THIẾU BIẾN ĐỘNG (NHẬP 0 NẾU KHÔNG ĐỔI)",IF(G791+C791&lt;0,"NHU CẦU ÂM",IF(OR(D791="",E791=""),"THIẾU GIẢI TRÌNH/NGUỒN",IF(F791&lt;&gt;"Đã kiểm chứng","CHƯA KIỂM CHỨNG DỰ BÁO","ĐẠT"))))))))</f>
        <v/>
      </c>
      <c r="J791" s="100"/>
    </row>
    <row r="792" spans="1:10" ht="30" customHeight="1">
      <c r="A792" s="100"/>
      <c r="B792" s="103"/>
      <c r="C792" s="104"/>
      <c r="D792" s="100"/>
      <c r="E792" s="100"/>
      <c r="F792" s="100"/>
      <c r="G792" s="105" t="str">
        <f>IF(A792="","",IF(COUNTIFS('[1187]8'!$A$3:$A$202,A792,'[1187]8'!$L$3:$L$202,"Đã kiểm chứng",'[1187]8'!$M$3:$M$202,"ĐẠT")&lt;&gt;1,"",IFERROR(INDEX('[1187]8'!$J$3:$J$202,MATCH(A792,'[1187]8'!$A$3:$A$202,0)),"")))</f>
        <v/>
      </c>
      <c r="H792" s="105" t="str">
        <f t="shared" si="12"/>
        <v/>
      </c>
      <c r="I792" s="102" t="str">
        <f>IF(A792="","",IF(OR(NOT(ISNUMBER(B792)),B792&lt;2027,B792&gt;2031,B792&lt;&gt;INT(B792)),"NĂM KHÔNG HỢP LỆ",IF(COUNTIFS($A$3:$A$1002,A792,$B$3:$B$1002,B792)&gt;1,"TRÙNG MÃ VTVL – NĂM",IF(G792="","C792 CHƯA ĐƯỢC XÁC NHẬN",IF(NOT(ISNUMBER(C792)),"THIẾU BIẾN ĐỘNG (NHẬP 0 NẾU KHÔNG ĐỔI)",IF(G792+C792&lt;0,"NHU CẦU ÂM",IF(OR(D792="",E792=""),"THIẾU GIẢI TRÌNH/NGUỒN",IF(F792&lt;&gt;"Đã kiểm chứng","CHƯA KIỂM CHỨNG DỰ BÁO","ĐẠT"))))))))</f>
        <v/>
      </c>
      <c r="J792" s="100"/>
    </row>
    <row r="793" spans="1:10" ht="30" customHeight="1">
      <c r="A793" s="100"/>
      <c r="B793" s="103"/>
      <c r="C793" s="104"/>
      <c r="D793" s="100"/>
      <c r="E793" s="100"/>
      <c r="F793" s="100"/>
      <c r="G793" s="105" t="str">
        <f>IF(A793="","",IF(COUNTIFS('[1188]8'!$A$3:$A$202,A793,'[1188]8'!$L$3:$L$202,"Đã kiểm chứng",'[1188]8'!$M$3:$M$202,"ĐẠT")&lt;&gt;1,"",IFERROR(INDEX('[1188]8'!$J$3:$J$202,MATCH(A793,'[1188]8'!$A$3:$A$202,0)),"")))</f>
        <v/>
      </c>
      <c r="H793" s="105" t="str">
        <f t="shared" si="12"/>
        <v/>
      </c>
      <c r="I793" s="102" t="str">
        <f>IF(A793="","",IF(OR(NOT(ISNUMBER(B793)),B793&lt;2027,B793&gt;2031,B793&lt;&gt;INT(B793)),"NĂM KHÔNG HỢP LỆ",IF(COUNTIFS($A$3:$A$1002,A793,$B$3:$B$1002,B793)&gt;1,"TRÙNG MÃ VTVL – NĂM",IF(G793="","C793 CHƯA ĐƯỢC XÁC NHẬN",IF(NOT(ISNUMBER(C793)),"THIẾU BIẾN ĐỘNG (NHẬP 0 NẾU KHÔNG ĐỔI)",IF(G793+C793&lt;0,"NHU CẦU ÂM",IF(OR(D793="",E793=""),"THIẾU GIẢI TRÌNH/NGUỒN",IF(F793&lt;&gt;"Đã kiểm chứng","CHƯA KIỂM CHỨNG DỰ BÁO","ĐẠT"))))))))</f>
        <v/>
      </c>
      <c r="J793" s="100"/>
    </row>
    <row r="794" spans="1:10" ht="30" customHeight="1">
      <c r="A794" s="100"/>
      <c r="B794" s="103"/>
      <c r="C794" s="104"/>
      <c r="D794" s="100"/>
      <c r="E794" s="100"/>
      <c r="F794" s="100"/>
      <c r="G794" s="105" t="str">
        <f>IF(A794="","",IF(COUNTIFS('[1189]8'!$A$3:$A$202,A794,'[1189]8'!$L$3:$L$202,"Đã kiểm chứng",'[1189]8'!$M$3:$M$202,"ĐẠT")&lt;&gt;1,"",IFERROR(INDEX('[1189]8'!$J$3:$J$202,MATCH(A794,'[1189]8'!$A$3:$A$202,0)),"")))</f>
        <v/>
      </c>
      <c r="H794" s="105" t="str">
        <f t="shared" si="12"/>
        <v/>
      </c>
      <c r="I794" s="102" t="str">
        <f>IF(A794="","",IF(OR(NOT(ISNUMBER(B794)),B794&lt;2027,B794&gt;2031,B794&lt;&gt;INT(B794)),"NĂM KHÔNG HỢP LỆ",IF(COUNTIFS($A$3:$A$1002,A794,$B$3:$B$1002,B794)&gt;1,"TRÙNG MÃ VTVL – NĂM",IF(G794="","C794 CHƯA ĐƯỢC XÁC NHẬN",IF(NOT(ISNUMBER(C794)),"THIẾU BIẾN ĐỘNG (NHẬP 0 NẾU KHÔNG ĐỔI)",IF(G794+C794&lt;0,"NHU CẦU ÂM",IF(OR(D794="",E794=""),"THIẾU GIẢI TRÌNH/NGUỒN",IF(F794&lt;&gt;"Đã kiểm chứng","CHƯA KIỂM CHỨNG DỰ BÁO","ĐẠT"))))))))</f>
        <v/>
      </c>
      <c r="J794" s="100"/>
    </row>
    <row r="795" spans="1:10" ht="30" customHeight="1">
      <c r="A795" s="100"/>
      <c r="B795" s="103"/>
      <c r="C795" s="104"/>
      <c r="D795" s="100"/>
      <c r="E795" s="100"/>
      <c r="F795" s="100"/>
      <c r="G795" s="105" t="str">
        <f>IF(A795="","",IF(COUNTIFS('[1190]8'!$A$3:$A$202,A795,'[1190]8'!$L$3:$L$202,"Đã kiểm chứng",'[1190]8'!$M$3:$M$202,"ĐẠT")&lt;&gt;1,"",IFERROR(INDEX('[1190]8'!$J$3:$J$202,MATCH(A795,'[1190]8'!$A$3:$A$202,0)),"")))</f>
        <v/>
      </c>
      <c r="H795" s="105" t="str">
        <f t="shared" si="12"/>
        <v/>
      </c>
      <c r="I795" s="102" t="str">
        <f>IF(A795="","",IF(OR(NOT(ISNUMBER(B795)),B795&lt;2027,B795&gt;2031,B795&lt;&gt;INT(B795)),"NĂM KHÔNG HỢP LỆ",IF(COUNTIFS($A$3:$A$1002,A795,$B$3:$B$1002,B795)&gt;1,"TRÙNG MÃ VTVL – NĂM",IF(G795="","C795 CHƯA ĐƯỢC XÁC NHẬN",IF(NOT(ISNUMBER(C795)),"THIẾU BIẾN ĐỘNG (NHẬP 0 NẾU KHÔNG ĐỔI)",IF(G795+C795&lt;0,"NHU CẦU ÂM",IF(OR(D795="",E795=""),"THIẾU GIẢI TRÌNH/NGUỒN",IF(F795&lt;&gt;"Đã kiểm chứng","CHƯA KIỂM CHỨNG DỰ BÁO","ĐẠT"))))))))</f>
        <v/>
      </c>
      <c r="J795" s="100"/>
    </row>
    <row r="796" spans="1:10" ht="30" customHeight="1">
      <c r="A796" s="100"/>
      <c r="B796" s="103"/>
      <c r="C796" s="104"/>
      <c r="D796" s="100"/>
      <c r="E796" s="100"/>
      <c r="F796" s="100"/>
      <c r="G796" s="105" t="str">
        <f>IF(A796="","",IF(COUNTIFS('[1191]8'!$A$3:$A$202,A796,'[1191]8'!$L$3:$L$202,"Đã kiểm chứng",'[1191]8'!$M$3:$M$202,"ĐẠT")&lt;&gt;1,"",IFERROR(INDEX('[1191]8'!$J$3:$J$202,MATCH(A796,'[1191]8'!$A$3:$A$202,0)),"")))</f>
        <v/>
      </c>
      <c r="H796" s="105" t="str">
        <f t="shared" si="12"/>
        <v/>
      </c>
      <c r="I796" s="102" t="str">
        <f>IF(A796="","",IF(OR(NOT(ISNUMBER(B796)),B796&lt;2027,B796&gt;2031,B796&lt;&gt;INT(B796)),"NĂM KHÔNG HỢP LỆ",IF(COUNTIFS($A$3:$A$1002,A796,$B$3:$B$1002,B796)&gt;1,"TRÙNG MÃ VTVL – NĂM",IF(G796="","C796 CHƯA ĐƯỢC XÁC NHẬN",IF(NOT(ISNUMBER(C796)),"THIẾU BIẾN ĐỘNG (NHẬP 0 NẾU KHÔNG ĐỔI)",IF(G796+C796&lt;0,"NHU CẦU ÂM",IF(OR(D796="",E796=""),"THIẾU GIẢI TRÌNH/NGUỒN",IF(F796&lt;&gt;"Đã kiểm chứng","CHƯA KIỂM CHỨNG DỰ BÁO","ĐẠT"))))))))</f>
        <v/>
      </c>
      <c r="J796" s="100"/>
    </row>
    <row r="797" spans="1:10" ht="30" customHeight="1">
      <c r="A797" s="100"/>
      <c r="B797" s="103"/>
      <c r="C797" s="104"/>
      <c r="D797" s="100"/>
      <c r="E797" s="100"/>
      <c r="F797" s="100"/>
      <c r="G797" s="105" t="str">
        <f>IF(A797="","",IF(COUNTIFS('[1192]8'!$A$3:$A$202,A797,'[1192]8'!$L$3:$L$202,"Đã kiểm chứng",'[1192]8'!$M$3:$M$202,"ĐẠT")&lt;&gt;1,"",IFERROR(INDEX('[1192]8'!$J$3:$J$202,MATCH(A797,'[1192]8'!$A$3:$A$202,0)),"")))</f>
        <v/>
      </c>
      <c r="H797" s="105" t="str">
        <f t="shared" si="12"/>
        <v/>
      </c>
      <c r="I797" s="102" t="str">
        <f>IF(A797="","",IF(OR(NOT(ISNUMBER(B797)),B797&lt;2027,B797&gt;2031,B797&lt;&gt;INT(B797)),"NĂM KHÔNG HỢP LỆ",IF(COUNTIFS($A$3:$A$1002,A797,$B$3:$B$1002,B797)&gt;1,"TRÙNG MÃ VTVL – NĂM",IF(G797="","C797 CHƯA ĐƯỢC XÁC NHẬN",IF(NOT(ISNUMBER(C797)),"THIẾU BIẾN ĐỘNG (NHẬP 0 NẾU KHÔNG ĐỔI)",IF(G797+C797&lt;0,"NHU CẦU ÂM",IF(OR(D797="",E797=""),"THIẾU GIẢI TRÌNH/NGUỒN",IF(F797&lt;&gt;"Đã kiểm chứng","CHƯA KIỂM CHỨNG DỰ BÁO","ĐẠT"))))))))</f>
        <v/>
      </c>
      <c r="J797" s="100"/>
    </row>
    <row r="798" spans="1:10" ht="30" customHeight="1">
      <c r="A798" s="100"/>
      <c r="B798" s="103"/>
      <c r="C798" s="104"/>
      <c r="D798" s="100"/>
      <c r="E798" s="100"/>
      <c r="F798" s="100"/>
      <c r="G798" s="105" t="str">
        <f>IF(A798="","",IF(COUNTIFS('[1193]8'!$A$3:$A$202,A798,'[1193]8'!$L$3:$L$202,"Đã kiểm chứng",'[1193]8'!$M$3:$M$202,"ĐẠT")&lt;&gt;1,"",IFERROR(INDEX('[1193]8'!$J$3:$J$202,MATCH(A798,'[1193]8'!$A$3:$A$202,0)),"")))</f>
        <v/>
      </c>
      <c r="H798" s="105" t="str">
        <f t="shared" si="12"/>
        <v/>
      </c>
      <c r="I798" s="102" t="str">
        <f>IF(A798="","",IF(OR(NOT(ISNUMBER(B798)),B798&lt;2027,B798&gt;2031,B798&lt;&gt;INT(B798)),"NĂM KHÔNG HỢP LỆ",IF(COUNTIFS($A$3:$A$1002,A798,$B$3:$B$1002,B798)&gt;1,"TRÙNG MÃ VTVL – NĂM",IF(G798="","C798 CHƯA ĐƯỢC XÁC NHẬN",IF(NOT(ISNUMBER(C798)),"THIẾU BIẾN ĐỘNG (NHẬP 0 NẾU KHÔNG ĐỔI)",IF(G798+C798&lt;0,"NHU CẦU ÂM",IF(OR(D798="",E798=""),"THIẾU GIẢI TRÌNH/NGUỒN",IF(F798&lt;&gt;"Đã kiểm chứng","CHƯA KIỂM CHỨNG DỰ BÁO","ĐẠT"))))))))</f>
        <v/>
      </c>
      <c r="J798" s="100"/>
    </row>
    <row r="799" spans="1:10" ht="30" customHeight="1">
      <c r="A799" s="100"/>
      <c r="B799" s="103"/>
      <c r="C799" s="104"/>
      <c r="D799" s="100"/>
      <c r="E799" s="100"/>
      <c r="F799" s="100"/>
      <c r="G799" s="105" t="str">
        <f>IF(A799="","",IF(COUNTIFS('[1194]8'!$A$3:$A$202,A799,'[1194]8'!$L$3:$L$202,"Đã kiểm chứng",'[1194]8'!$M$3:$M$202,"ĐẠT")&lt;&gt;1,"",IFERROR(INDEX('[1194]8'!$J$3:$J$202,MATCH(A799,'[1194]8'!$A$3:$A$202,0)),"")))</f>
        <v/>
      </c>
      <c r="H799" s="105" t="str">
        <f t="shared" si="12"/>
        <v/>
      </c>
      <c r="I799" s="102" t="str">
        <f>IF(A799="","",IF(OR(NOT(ISNUMBER(B799)),B799&lt;2027,B799&gt;2031,B799&lt;&gt;INT(B799)),"NĂM KHÔNG HỢP LỆ",IF(COUNTIFS($A$3:$A$1002,A799,$B$3:$B$1002,B799)&gt;1,"TRÙNG MÃ VTVL – NĂM",IF(G799="","C799 CHƯA ĐƯỢC XÁC NHẬN",IF(NOT(ISNUMBER(C799)),"THIẾU BIẾN ĐỘNG (NHẬP 0 NẾU KHÔNG ĐỔI)",IF(G799+C799&lt;0,"NHU CẦU ÂM",IF(OR(D799="",E799=""),"THIẾU GIẢI TRÌNH/NGUỒN",IF(F799&lt;&gt;"Đã kiểm chứng","CHƯA KIỂM CHỨNG DỰ BÁO","ĐẠT"))))))))</f>
        <v/>
      </c>
      <c r="J799" s="100"/>
    </row>
    <row r="800" spans="1:10" ht="30" customHeight="1">
      <c r="A800" s="100"/>
      <c r="B800" s="103"/>
      <c r="C800" s="104"/>
      <c r="D800" s="100"/>
      <c r="E800" s="100"/>
      <c r="F800" s="100"/>
      <c r="G800" s="105" t="str">
        <f>IF(A800="","",IF(COUNTIFS('[1195]8'!$A$3:$A$202,A800,'[1195]8'!$L$3:$L$202,"Đã kiểm chứng",'[1195]8'!$M$3:$M$202,"ĐẠT")&lt;&gt;1,"",IFERROR(INDEX('[1195]8'!$J$3:$J$202,MATCH(A800,'[1195]8'!$A$3:$A$202,0)),"")))</f>
        <v/>
      </c>
      <c r="H800" s="105" t="str">
        <f t="shared" si="12"/>
        <v/>
      </c>
      <c r="I800" s="102" t="str">
        <f>IF(A800="","",IF(OR(NOT(ISNUMBER(B800)),B800&lt;2027,B800&gt;2031,B800&lt;&gt;INT(B800)),"NĂM KHÔNG HỢP LỆ",IF(COUNTIFS($A$3:$A$1002,A800,$B$3:$B$1002,B800)&gt;1,"TRÙNG MÃ VTVL – NĂM",IF(G800="","C800 CHƯA ĐƯỢC XÁC NHẬN",IF(NOT(ISNUMBER(C800)),"THIẾU BIẾN ĐỘNG (NHẬP 0 NẾU KHÔNG ĐỔI)",IF(G800+C800&lt;0,"NHU CẦU ÂM",IF(OR(D800="",E800=""),"THIẾU GIẢI TRÌNH/NGUỒN",IF(F800&lt;&gt;"Đã kiểm chứng","CHƯA KIỂM CHỨNG DỰ BÁO","ĐẠT"))))))))</f>
        <v/>
      </c>
      <c r="J800" s="100"/>
    </row>
    <row r="801" spans="1:10" ht="30" customHeight="1">
      <c r="A801" s="100"/>
      <c r="B801" s="103"/>
      <c r="C801" s="104"/>
      <c r="D801" s="100"/>
      <c r="E801" s="100"/>
      <c r="F801" s="100"/>
      <c r="G801" s="105" t="str">
        <f>IF(A801="","",IF(COUNTIFS('[1196]8'!$A$3:$A$202,A801,'[1196]8'!$L$3:$L$202,"Đã kiểm chứng",'[1196]8'!$M$3:$M$202,"ĐẠT")&lt;&gt;1,"",IFERROR(INDEX('[1196]8'!$J$3:$J$202,MATCH(A801,'[1196]8'!$A$3:$A$202,0)),"")))</f>
        <v/>
      </c>
      <c r="H801" s="105" t="str">
        <f t="shared" si="12"/>
        <v/>
      </c>
      <c r="I801" s="102" t="str">
        <f>IF(A801="","",IF(OR(NOT(ISNUMBER(B801)),B801&lt;2027,B801&gt;2031,B801&lt;&gt;INT(B801)),"NĂM KHÔNG HỢP LỆ",IF(COUNTIFS($A$3:$A$1002,A801,$B$3:$B$1002,B801)&gt;1,"TRÙNG MÃ VTVL – NĂM",IF(G801="","C801 CHƯA ĐƯỢC XÁC NHẬN",IF(NOT(ISNUMBER(C801)),"THIẾU BIẾN ĐỘNG (NHẬP 0 NẾU KHÔNG ĐỔI)",IF(G801+C801&lt;0,"NHU CẦU ÂM",IF(OR(D801="",E801=""),"THIẾU GIẢI TRÌNH/NGUỒN",IF(F801&lt;&gt;"Đã kiểm chứng","CHƯA KIỂM CHỨNG DỰ BÁO","ĐẠT"))))))))</f>
        <v/>
      </c>
      <c r="J801" s="100"/>
    </row>
    <row r="802" spans="1:10" ht="30" customHeight="1">
      <c r="A802" s="100"/>
      <c r="B802" s="103"/>
      <c r="C802" s="104"/>
      <c r="D802" s="100"/>
      <c r="E802" s="100"/>
      <c r="F802" s="100"/>
      <c r="G802" s="105" t="str">
        <f>IF(A802="","",IF(COUNTIFS('[1197]8'!$A$3:$A$202,A802,'[1197]8'!$L$3:$L$202,"Đã kiểm chứng",'[1197]8'!$M$3:$M$202,"ĐẠT")&lt;&gt;1,"",IFERROR(INDEX('[1197]8'!$J$3:$J$202,MATCH(A802,'[1197]8'!$A$3:$A$202,0)),"")))</f>
        <v/>
      </c>
      <c r="H802" s="105" t="str">
        <f t="shared" si="12"/>
        <v/>
      </c>
      <c r="I802" s="102" t="str">
        <f>IF(A802="","",IF(OR(NOT(ISNUMBER(B802)),B802&lt;2027,B802&gt;2031,B802&lt;&gt;INT(B802)),"NĂM KHÔNG HỢP LỆ",IF(COUNTIFS($A$3:$A$1002,A802,$B$3:$B$1002,B802)&gt;1,"TRÙNG MÃ VTVL – NĂM",IF(G802="","C802 CHƯA ĐƯỢC XÁC NHẬN",IF(NOT(ISNUMBER(C802)),"THIẾU BIẾN ĐỘNG (NHẬP 0 NẾU KHÔNG ĐỔI)",IF(G802+C802&lt;0,"NHU CẦU ÂM",IF(OR(D802="",E802=""),"THIẾU GIẢI TRÌNH/NGUỒN",IF(F802&lt;&gt;"Đã kiểm chứng","CHƯA KIỂM CHỨNG DỰ BÁO","ĐẠT"))))))))</f>
        <v/>
      </c>
      <c r="J802" s="100"/>
    </row>
    <row r="803" spans="1:10" ht="30" customHeight="1">
      <c r="A803" s="100"/>
      <c r="B803" s="103"/>
      <c r="C803" s="104"/>
      <c r="D803" s="100"/>
      <c r="E803" s="100"/>
      <c r="F803" s="100"/>
      <c r="G803" s="105" t="str">
        <f>IF(A803="","",IF(COUNTIFS('[1198]8'!$A$3:$A$202,A803,'[1198]8'!$L$3:$L$202,"Đã kiểm chứng",'[1198]8'!$M$3:$M$202,"ĐẠT")&lt;&gt;1,"",IFERROR(INDEX('[1198]8'!$J$3:$J$202,MATCH(A803,'[1198]8'!$A$3:$A$202,0)),"")))</f>
        <v/>
      </c>
      <c r="H803" s="105" t="str">
        <f t="shared" si="12"/>
        <v/>
      </c>
      <c r="I803" s="102" t="str">
        <f>IF(A803="","",IF(OR(NOT(ISNUMBER(B803)),B803&lt;2027,B803&gt;2031,B803&lt;&gt;INT(B803)),"NĂM KHÔNG HỢP LỆ",IF(COUNTIFS($A$3:$A$1002,A803,$B$3:$B$1002,B803)&gt;1,"TRÙNG MÃ VTVL – NĂM",IF(G803="","C803 CHƯA ĐƯỢC XÁC NHẬN",IF(NOT(ISNUMBER(C803)),"THIẾU BIẾN ĐỘNG (NHẬP 0 NẾU KHÔNG ĐỔI)",IF(G803+C803&lt;0,"NHU CẦU ÂM",IF(OR(D803="",E803=""),"THIẾU GIẢI TRÌNH/NGUỒN",IF(F803&lt;&gt;"Đã kiểm chứng","CHƯA KIỂM CHỨNG DỰ BÁO","ĐẠT"))))))))</f>
        <v/>
      </c>
      <c r="J803" s="100"/>
    </row>
    <row r="804" spans="1:10" ht="30" customHeight="1">
      <c r="A804" s="100"/>
      <c r="B804" s="103"/>
      <c r="C804" s="104"/>
      <c r="D804" s="100"/>
      <c r="E804" s="100"/>
      <c r="F804" s="100"/>
      <c r="G804" s="105" t="str">
        <f>IF(A804="","",IF(COUNTIFS('[1199]8'!$A$3:$A$202,A804,'[1199]8'!$L$3:$L$202,"Đã kiểm chứng",'[1199]8'!$M$3:$M$202,"ĐẠT")&lt;&gt;1,"",IFERROR(INDEX('[1199]8'!$J$3:$J$202,MATCH(A804,'[1199]8'!$A$3:$A$202,0)),"")))</f>
        <v/>
      </c>
      <c r="H804" s="105" t="str">
        <f t="shared" si="12"/>
        <v/>
      </c>
      <c r="I804" s="102" t="str">
        <f>IF(A804="","",IF(OR(NOT(ISNUMBER(B804)),B804&lt;2027,B804&gt;2031,B804&lt;&gt;INT(B804)),"NĂM KHÔNG HỢP LỆ",IF(COUNTIFS($A$3:$A$1002,A804,$B$3:$B$1002,B804)&gt;1,"TRÙNG MÃ VTVL – NĂM",IF(G804="","C804 CHƯA ĐƯỢC XÁC NHẬN",IF(NOT(ISNUMBER(C804)),"THIẾU BIẾN ĐỘNG (NHẬP 0 NẾU KHÔNG ĐỔI)",IF(G804+C804&lt;0,"NHU CẦU ÂM",IF(OR(D804="",E804=""),"THIẾU GIẢI TRÌNH/NGUỒN",IF(F804&lt;&gt;"Đã kiểm chứng","CHƯA KIỂM CHỨNG DỰ BÁO","ĐẠT"))))))))</f>
        <v/>
      </c>
      <c r="J804" s="100"/>
    </row>
    <row r="805" spans="1:10" ht="30" customHeight="1">
      <c r="A805" s="100"/>
      <c r="B805" s="103"/>
      <c r="C805" s="104"/>
      <c r="D805" s="100"/>
      <c r="E805" s="100"/>
      <c r="F805" s="100"/>
      <c r="G805" s="105" t="str">
        <f>IF(A805="","",IF(COUNTIFS('[1200]8'!$A$3:$A$202,A805,'[1200]8'!$L$3:$L$202,"Đã kiểm chứng",'[1200]8'!$M$3:$M$202,"ĐẠT")&lt;&gt;1,"",IFERROR(INDEX('[1200]8'!$J$3:$J$202,MATCH(A805,'[1200]8'!$A$3:$A$202,0)),"")))</f>
        <v/>
      </c>
      <c r="H805" s="105" t="str">
        <f t="shared" si="12"/>
        <v/>
      </c>
      <c r="I805" s="102" t="str">
        <f>IF(A805="","",IF(OR(NOT(ISNUMBER(B805)),B805&lt;2027,B805&gt;2031,B805&lt;&gt;INT(B805)),"NĂM KHÔNG HỢP LỆ",IF(COUNTIFS($A$3:$A$1002,A805,$B$3:$B$1002,B805)&gt;1,"TRÙNG MÃ VTVL – NĂM",IF(G805="","C805 CHƯA ĐƯỢC XÁC NHẬN",IF(NOT(ISNUMBER(C805)),"THIẾU BIẾN ĐỘNG (NHẬP 0 NẾU KHÔNG ĐỔI)",IF(G805+C805&lt;0,"NHU CẦU ÂM",IF(OR(D805="",E805=""),"THIẾU GIẢI TRÌNH/NGUỒN",IF(F805&lt;&gt;"Đã kiểm chứng","CHƯA KIỂM CHỨNG DỰ BÁO","ĐẠT"))))))))</f>
        <v/>
      </c>
      <c r="J805" s="100"/>
    </row>
    <row r="806" spans="1:10" ht="30" customHeight="1">
      <c r="A806" s="100"/>
      <c r="B806" s="103"/>
      <c r="C806" s="104"/>
      <c r="D806" s="100"/>
      <c r="E806" s="100"/>
      <c r="F806" s="100"/>
      <c r="G806" s="105" t="str">
        <f>IF(A806="","",IF(COUNTIFS('[1201]8'!$A$3:$A$202,A806,'[1201]8'!$L$3:$L$202,"Đã kiểm chứng",'[1201]8'!$M$3:$M$202,"ĐẠT")&lt;&gt;1,"",IFERROR(INDEX('[1201]8'!$J$3:$J$202,MATCH(A806,'[1201]8'!$A$3:$A$202,0)),"")))</f>
        <v/>
      </c>
      <c r="H806" s="105" t="str">
        <f t="shared" si="12"/>
        <v/>
      </c>
      <c r="I806" s="102" t="str">
        <f>IF(A806="","",IF(OR(NOT(ISNUMBER(B806)),B806&lt;2027,B806&gt;2031,B806&lt;&gt;INT(B806)),"NĂM KHÔNG HỢP LỆ",IF(COUNTIFS($A$3:$A$1002,A806,$B$3:$B$1002,B806)&gt;1,"TRÙNG MÃ VTVL – NĂM",IF(G806="","C806 CHƯA ĐƯỢC XÁC NHẬN",IF(NOT(ISNUMBER(C806)),"THIẾU BIẾN ĐỘNG (NHẬP 0 NẾU KHÔNG ĐỔI)",IF(G806+C806&lt;0,"NHU CẦU ÂM",IF(OR(D806="",E806=""),"THIẾU GIẢI TRÌNH/NGUỒN",IF(F806&lt;&gt;"Đã kiểm chứng","CHƯA KIỂM CHỨNG DỰ BÁO","ĐẠT"))))))))</f>
        <v/>
      </c>
      <c r="J806" s="100"/>
    </row>
    <row r="807" spans="1:10" ht="30" customHeight="1">
      <c r="A807" s="100"/>
      <c r="B807" s="103"/>
      <c r="C807" s="104"/>
      <c r="D807" s="100"/>
      <c r="E807" s="100"/>
      <c r="F807" s="100"/>
      <c r="G807" s="105" t="str">
        <f>IF(A807="","",IF(COUNTIFS('[1202]8'!$A$3:$A$202,A807,'[1202]8'!$L$3:$L$202,"Đã kiểm chứng",'[1202]8'!$M$3:$M$202,"ĐẠT")&lt;&gt;1,"",IFERROR(INDEX('[1202]8'!$J$3:$J$202,MATCH(A807,'[1202]8'!$A$3:$A$202,0)),"")))</f>
        <v/>
      </c>
      <c r="H807" s="105" t="str">
        <f t="shared" si="12"/>
        <v/>
      </c>
      <c r="I807" s="102" t="str">
        <f>IF(A807="","",IF(OR(NOT(ISNUMBER(B807)),B807&lt;2027,B807&gt;2031,B807&lt;&gt;INT(B807)),"NĂM KHÔNG HỢP LỆ",IF(COUNTIFS($A$3:$A$1002,A807,$B$3:$B$1002,B807)&gt;1,"TRÙNG MÃ VTVL – NĂM",IF(G807="","C807 CHƯA ĐƯỢC XÁC NHẬN",IF(NOT(ISNUMBER(C807)),"THIẾU BIẾN ĐỘNG (NHẬP 0 NẾU KHÔNG ĐỔI)",IF(G807+C807&lt;0,"NHU CẦU ÂM",IF(OR(D807="",E807=""),"THIẾU GIẢI TRÌNH/NGUỒN",IF(F807&lt;&gt;"Đã kiểm chứng","CHƯA KIỂM CHỨNG DỰ BÁO","ĐẠT"))))))))</f>
        <v/>
      </c>
      <c r="J807" s="100"/>
    </row>
    <row r="808" spans="1:10" ht="30" customHeight="1">
      <c r="A808" s="100"/>
      <c r="B808" s="103"/>
      <c r="C808" s="104"/>
      <c r="D808" s="100"/>
      <c r="E808" s="100"/>
      <c r="F808" s="100"/>
      <c r="G808" s="105" t="str">
        <f>IF(A808="","",IF(COUNTIFS('[1203]8'!$A$3:$A$202,A808,'[1203]8'!$L$3:$L$202,"Đã kiểm chứng",'[1203]8'!$M$3:$M$202,"ĐẠT")&lt;&gt;1,"",IFERROR(INDEX('[1203]8'!$J$3:$J$202,MATCH(A808,'[1203]8'!$A$3:$A$202,0)),"")))</f>
        <v/>
      </c>
      <c r="H808" s="105" t="str">
        <f t="shared" si="12"/>
        <v/>
      </c>
      <c r="I808" s="102" t="str">
        <f>IF(A808="","",IF(OR(NOT(ISNUMBER(B808)),B808&lt;2027,B808&gt;2031,B808&lt;&gt;INT(B808)),"NĂM KHÔNG HỢP LỆ",IF(COUNTIFS($A$3:$A$1002,A808,$B$3:$B$1002,B808)&gt;1,"TRÙNG MÃ VTVL – NĂM",IF(G808="","C808 CHƯA ĐƯỢC XÁC NHẬN",IF(NOT(ISNUMBER(C808)),"THIẾU BIẾN ĐỘNG (NHẬP 0 NẾU KHÔNG ĐỔI)",IF(G808+C808&lt;0,"NHU CẦU ÂM",IF(OR(D808="",E808=""),"THIẾU GIẢI TRÌNH/NGUỒN",IF(F808&lt;&gt;"Đã kiểm chứng","CHƯA KIỂM CHỨNG DỰ BÁO","ĐẠT"))))))))</f>
        <v/>
      </c>
      <c r="J808" s="100"/>
    </row>
    <row r="809" spans="1:10" ht="30" customHeight="1">
      <c r="A809" s="100"/>
      <c r="B809" s="103"/>
      <c r="C809" s="104"/>
      <c r="D809" s="100"/>
      <c r="E809" s="100"/>
      <c r="F809" s="100"/>
      <c r="G809" s="105" t="str">
        <f>IF(A809="","",IF(COUNTIFS('[1204]8'!$A$3:$A$202,A809,'[1204]8'!$L$3:$L$202,"Đã kiểm chứng",'[1204]8'!$M$3:$M$202,"ĐẠT")&lt;&gt;1,"",IFERROR(INDEX('[1204]8'!$J$3:$J$202,MATCH(A809,'[1204]8'!$A$3:$A$202,0)),"")))</f>
        <v/>
      </c>
      <c r="H809" s="105" t="str">
        <f t="shared" si="12"/>
        <v/>
      </c>
      <c r="I809" s="102" t="str">
        <f>IF(A809="","",IF(OR(NOT(ISNUMBER(B809)),B809&lt;2027,B809&gt;2031,B809&lt;&gt;INT(B809)),"NĂM KHÔNG HỢP LỆ",IF(COUNTIFS($A$3:$A$1002,A809,$B$3:$B$1002,B809)&gt;1,"TRÙNG MÃ VTVL – NĂM",IF(G809="","C809 CHƯA ĐƯỢC XÁC NHẬN",IF(NOT(ISNUMBER(C809)),"THIẾU BIẾN ĐỘNG (NHẬP 0 NẾU KHÔNG ĐỔI)",IF(G809+C809&lt;0,"NHU CẦU ÂM",IF(OR(D809="",E809=""),"THIẾU GIẢI TRÌNH/NGUỒN",IF(F809&lt;&gt;"Đã kiểm chứng","CHƯA KIỂM CHỨNG DỰ BÁO","ĐẠT"))))))))</f>
        <v/>
      </c>
      <c r="J809" s="100"/>
    </row>
    <row r="810" spans="1:10" ht="30" customHeight="1">
      <c r="A810" s="100"/>
      <c r="B810" s="103"/>
      <c r="C810" s="104"/>
      <c r="D810" s="100"/>
      <c r="E810" s="100"/>
      <c r="F810" s="100"/>
      <c r="G810" s="105" t="str">
        <f>IF(A810="","",IF(COUNTIFS('[1205]8'!$A$3:$A$202,A810,'[1205]8'!$L$3:$L$202,"Đã kiểm chứng",'[1205]8'!$M$3:$M$202,"ĐẠT")&lt;&gt;1,"",IFERROR(INDEX('[1205]8'!$J$3:$J$202,MATCH(A810,'[1205]8'!$A$3:$A$202,0)),"")))</f>
        <v/>
      </c>
      <c r="H810" s="105" t="str">
        <f t="shared" si="12"/>
        <v/>
      </c>
      <c r="I810" s="102" t="str">
        <f>IF(A810="","",IF(OR(NOT(ISNUMBER(B810)),B810&lt;2027,B810&gt;2031,B810&lt;&gt;INT(B810)),"NĂM KHÔNG HỢP LỆ",IF(COUNTIFS($A$3:$A$1002,A810,$B$3:$B$1002,B810)&gt;1,"TRÙNG MÃ VTVL – NĂM",IF(G810="","C810 CHƯA ĐƯỢC XÁC NHẬN",IF(NOT(ISNUMBER(C810)),"THIẾU BIẾN ĐỘNG (NHẬP 0 NẾU KHÔNG ĐỔI)",IF(G810+C810&lt;0,"NHU CẦU ÂM",IF(OR(D810="",E810=""),"THIẾU GIẢI TRÌNH/NGUỒN",IF(F810&lt;&gt;"Đã kiểm chứng","CHƯA KIỂM CHỨNG DỰ BÁO","ĐẠT"))))))))</f>
        <v/>
      </c>
      <c r="J810" s="100"/>
    </row>
    <row r="811" spans="1:10" ht="30" customHeight="1">
      <c r="A811" s="100"/>
      <c r="B811" s="103"/>
      <c r="C811" s="104"/>
      <c r="D811" s="100"/>
      <c r="E811" s="100"/>
      <c r="F811" s="100"/>
      <c r="G811" s="105" t="str">
        <f>IF(A811="","",IF(COUNTIFS('[1206]8'!$A$3:$A$202,A811,'[1206]8'!$L$3:$L$202,"Đã kiểm chứng",'[1206]8'!$M$3:$M$202,"ĐẠT")&lt;&gt;1,"",IFERROR(INDEX('[1206]8'!$J$3:$J$202,MATCH(A811,'[1206]8'!$A$3:$A$202,0)),"")))</f>
        <v/>
      </c>
      <c r="H811" s="105" t="str">
        <f t="shared" si="12"/>
        <v/>
      </c>
      <c r="I811" s="102" t="str">
        <f>IF(A811="","",IF(OR(NOT(ISNUMBER(B811)),B811&lt;2027,B811&gt;2031,B811&lt;&gt;INT(B811)),"NĂM KHÔNG HỢP LỆ",IF(COUNTIFS($A$3:$A$1002,A811,$B$3:$B$1002,B811)&gt;1,"TRÙNG MÃ VTVL – NĂM",IF(G811="","C811 CHƯA ĐƯỢC XÁC NHẬN",IF(NOT(ISNUMBER(C811)),"THIẾU BIẾN ĐỘNG (NHẬP 0 NẾU KHÔNG ĐỔI)",IF(G811+C811&lt;0,"NHU CẦU ÂM",IF(OR(D811="",E811=""),"THIẾU GIẢI TRÌNH/NGUỒN",IF(F811&lt;&gt;"Đã kiểm chứng","CHƯA KIỂM CHỨNG DỰ BÁO","ĐẠT"))))))))</f>
        <v/>
      </c>
      <c r="J811" s="100"/>
    </row>
    <row r="812" spans="1:10" ht="30" customHeight="1">
      <c r="A812" s="100"/>
      <c r="B812" s="103"/>
      <c r="C812" s="104"/>
      <c r="D812" s="100"/>
      <c r="E812" s="100"/>
      <c r="F812" s="100"/>
      <c r="G812" s="105" t="str">
        <f>IF(A812="","",IF(COUNTIFS('[1207]8'!$A$3:$A$202,A812,'[1207]8'!$L$3:$L$202,"Đã kiểm chứng",'[1207]8'!$M$3:$M$202,"ĐẠT")&lt;&gt;1,"",IFERROR(INDEX('[1207]8'!$J$3:$J$202,MATCH(A812,'[1207]8'!$A$3:$A$202,0)),"")))</f>
        <v/>
      </c>
      <c r="H812" s="105" t="str">
        <f t="shared" si="12"/>
        <v/>
      </c>
      <c r="I812" s="102" t="str">
        <f>IF(A812="","",IF(OR(NOT(ISNUMBER(B812)),B812&lt;2027,B812&gt;2031,B812&lt;&gt;INT(B812)),"NĂM KHÔNG HỢP LỆ",IF(COUNTIFS($A$3:$A$1002,A812,$B$3:$B$1002,B812)&gt;1,"TRÙNG MÃ VTVL – NĂM",IF(G812="","C812 CHƯA ĐƯỢC XÁC NHẬN",IF(NOT(ISNUMBER(C812)),"THIẾU BIẾN ĐỘNG (NHẬP 0 NẾU KHÔNG ĐỔI)",IF(G812+C812&lt;0,"NHU CẦU ÂM",IF(OR(D812="",E812=""),"THIẾU GIẢI TRÌNH/NGUỒN",IF(F812&lt;&gt;"Đã kiểm chứng","CHƯA KIỂM CHỨNG DỰ BÁO","ĐẠT"))))))))</f>
        <v/>
      </c>
      <c r="J812" s="100"/>
    </row>
    <row r="813" spans="1:10" ht="30" customHeight="1">
      <c r="A813" s="100"/>
      <c r="B813" s="103"/>
      <c r="C813" s="104"/>
      <c r="D813" s="100"/>
      <c r="E813" s="100"/>
      <c r="F813" s="100"/>
      <c r="G813" s="105" t="str">
        <f>IF(A813="","",IF(COUNTIFS('[1208]8'!$A$3:$A$202,A813,'[1208]8'!$L$3:$L$202,"Đã kiểm chứng",'[1208]8'!$M$3:$M$202,"ĐẠT")&lt;&gt;1,"",IFERROR(INDEX('[1208]8'!$J$3:$J$202,MATCH(A813,'[1208]8'!$A$3:$A$202,0)),"")))</f>
        <v/>
      </c>
      <c r="H813" s="105" t="str">
        <f t="shared" si="12"/>
        <v/>
      </c>
      <c r="I813" s="102" t="str">
        <f>IF(A813="","",IF(OR(NOT(ISNUMBER(B813)),B813&lt;2027,B813&gt;2031,B813&lt;&gt;INT(B813)),"NĂM KHÔNG HỢP LỆ",IF(COUNTIFS($A$3:$A$1002,A813,$B$3:$B$1002,B813)&gt;1,"TRÙNG MÃ VTVL – NĂM",IF(G813="","C813 CHƯA ĐƯỢC XÁC NHẬN",IF(NOT(ISNUMBER(C813)),"THIẾU BIẾN ĐỘNG (NHẬP 0 NẾU KHÔNG ĐỔI)",IF(G813+C813&lt;0,"NHU CẦU ÂM",IF(OR(D813="",E813=""),"THIẾU GIẢI TRÌNH/NGUỒN",IF(F813&lt;&gt;"Đã kiểm chứng","CHƯA KIỂM CHỨNG DỰ BÁO","ĐẠT"))))))))</f>
        <v/>
      </c>
      <c r="J813" s="100"/>
    </row>
    <row r="814" spans="1:10" ht="30" customHeight="1">
      <c r="A814" s="100"/>
      <c r="B814" s="103"/>
      <c r="C814" s="104"/>
      <c r="D814" s="100"/>
      <c r="E814" s="100"/>
      <c r="F814" s="100"/>
      <c r="G814" s="105" t="str">
        <f>IF(A814="","",IF(COUNTIFS('[1209]8'!$A$3:$A$202,A814,'[1209]8'!$L$3:$L$202,"Đã kiểm chứng",'[1209]8'!$M$3:$M$202,"ĐẠT")&lt;&gt;1,"",IFERROR(INDEX('[1209]8'!$J$3:$J$202,MATCH(A814,'[1209]8'!$A$3:$A$202,0)),"")))</f>
        <v/>
      </c>
      <c r="H814" s="105" t="str">
        <f t="shared" si="12"/>
        <v/>
      </c>
      <c r="I814" s="102" t="str">
        <f>IF(A814="","",IF(OR(NOT(ISNUMBER(B814)),B814&lt;2027,B814&gt;2031,B814&lt;&gt;INT(B814)),"NĂM KHÔNG HỢP LỆ",IF(COUNTIFS($A$3:$A$1002,A814,$B$3:$B$1002,B814)&gt;1,"TRÙNG MÃ VTVL – NĂM",IF(G814="","C814 CHƯA ĐƯỢC XÁC NHẬN",IF(NOT(ISNUMBER(C814)),"THIẾU BIẾN ĐỘNG (NHẬP 0 NẾU KHÔNG ĐỔI)",IF(G814+C814&lt;0,"NHU CẦU ÂM",IF(OR(D814="",E814=""),"THIẾU GIẢI TRÌNH/NGUỒN",IF(F814&lt;&gt;"Đã kiểm chứng","CHƯA KIỂM CHỨNG DỰ BÁO","ĐẠT"))))))))</f>
        <v/>
      </c>
      <c r="J814" s="100"/>
    </row>
    <row r="815" spans="1:10" ht="30" customHeight="1">
      <c r="A815" s="100"/>
      <c r="B815" s="103"/>
      <c r="C815" s="104"/>
      <c r="D815" s="100"/>
      <c r="E815" s="100"/>
      <c r="F815" s="100"/>
      <c r="G815" s="105" t="str">
        <f>IF(A815="","",IF(COUNTIFS('[1210]8'!$A$3:$A$202,A815,'[1210]8'!$L$3:$L$202,"Đã kiểm chứng",'[1210]8'!$M$3:$M$202,"ĐẠT")&lt;&gt;1,"",IFERROR(INDEX('[1210]8'!$J$3:$J$202,MATCH(A815,'[1210]8'!$A$3:$A$202,0)),"")))</f>
        <v/>
      </c>
      <c r="H815" s="105" t="str">
        <f t="shared" si="12"/>
        <v/>
      </c>
      <c r="I815" s="102" t="str">
        <f>IF(A815="","",IF(OR(NOT(ISNUMBER(B815)),B815&lt;2027,B815&gt;2031,B815&lt;&gt;INT(B815)),"NĂM KHÔNG HỢP LỆ",IF(COUNTIFS($A$3:$A$1002,A815,$B$3:$B$1002,B815)&gt;1,"TRÙNG MÃ VTVL – NĂM",IF(G815="","C815 CHƯA ĐƯỢC XÁC NHẬN",IF(NOT(ISNUMBER(C815)),"THIẾU BIẾN ĐỘNG (NHẬP 0 NẾU KHÔNG ĐỔI)",IF(G815+C815&lt;0,"NHU CẦU ÂM",IF(OR(D815="",E815=""),"THIẾU GIẢI TRÌNH/NGUỒN",IF(F815&lt;&gt;"Đã kiểm chứng","CHƯA KIỂM CHỨNG DỰ BÁO","ĐẠT"))))))))</f>
        <v/>
      </c>
      <c r="J815" s="100"/>
    </row>
    <row r="816" spans="1:10" ht="30" customHeight="1">
      <c r="A816" s="100"/>
      <c r="B816" s="103"/>
      <c r="C816" s="104"/>
      <c r="D816" s="100"/>
      <c r="E816" s="100"/>
      <c r="F816" s="100"/>
      <c r="G816" s="105" t="str">
        <f>IF(A816="","",IF(COUNTIFS('[1211]8'!$A$3:$A$202,A816,'[1211]8'!$L$3:$L$202,"Đã kiểm chứng",'[1211]8'!$M$3:$M$202,"ĐẠT")&lt;&gt;1,"",IFERROR(INDEX('[1211]8'!$J$3:$J$202,MATCH(A816,'[1211]8'!$A$3:$A$202,0)),"")))</f>
        <v/>
      </c>
      <c r="H816" s="105" t="str">
        <f t="shared" si="12"/>
        <v/>
      </c>
      <c r="I816" s="102" t="str">
        <f>IF(A816="","",IF(OR(NOT(ISNUMBER(B816)),B816&lt;2027,B816&gt;2031,B816&lt;&gt;INT(B816)),"NĂM KHÔNG HỢP LỆ",IF(COUNTIFS($A$3:$A$1002,A816,$B$3:$B$1002,B816)&gt;1,"TRÙNG MÃ VTVL – NĂM",IF(G816="","C816 CHƯA ĐƯỢC XÁC NHẬN",IF(NOT(ISNUMBER(C816)),"THIẾU BIẾN ĐỘNG (NHẬP 0 NẾU KHÔNG ĐỔI)",IF(G816+C816&lt;0,"NHU CẦU ÂM",IF(OR(D816="",E816=""),"THIẾU GIẢI TRÌNH/NGUỒN",IF(F816&lt;&gt;"Đã kiểm chứng","CHƯA KIỂM CHỨNG DỰ BÁO","ĐẠT"))))))))</f>
        <v/>
      </c>
      <c r="J816" s="100"/>
    </row>
    <row r="817" spans="1:10" ht="30" customHeight="1">
      <c r="A817" s="100"/>
      <c r="B817" s="103"/>
      <c r="C817" s="104"/>
      <c r="D817" s="100"/>
      <c r="E817" s="100"/>
      <c r="F817" s="100"/>
      <c r="G817" s="105" t="str">
        <f>IF(A817="","",IF(COUNTIFS('[1212]8'!$A$3:$A$202,A817,'[1212]8'!$L$3:$L$202,"Đã kiểm chứng",'[1212]8'!$M$3:$M$202,"ĐẠT")&lt;&gt;1,"",IFERROR(INDEX('[1212]8'!$J$3:$J$202,MATCH(A817,'[1212]8'!$A$3:$A$202,0)),"")))</f>
        <v/>
      </c>
      <c r="H817" s="105" t="str">
        <f t="shared" si="12"/>
        <v/>
      </c>
      <c r="I817" s="102" t="str">
        <f>IF(A817="","",IF(OR(NOT(ISNUMBER(B817)),B817&lt;2027,B817&gt;2031,B817&lt;&gt;INT(B817)),"NĂM KHÔNG HỢP LỆ",IF(COUNTIFS($A$3:$A$1002,A817,$B$3:$B$1002,B817)&gt;1,"TRÙNG MÃ VTVL – NĂM",IF(G817="","C817 CHƯA ĐƯỢC XÁC NHẬN",IF(NOT(ISNUMBER(C817)),"THIẾU BIẾN ĐỘNG (NHẬP 0 NẾU KHÔNG ĐỔI)",IF(G817+C817&lt;0,"NHU CẦU ÂM",IF(OR(D817="",E817=""),"THIẾU GIẢI TRÌNH/NGUỒN",IF(F817&lt;&gt;"Đã kiểm chứng","CHƯA KIỂM CHỨNG DỰ BÁO","ĐẠT"))))))))</f>
        <v/>
      </c>
      <c r="J817" s="100"/>
    </row>
    <row r="818" spans="1:10" ht="30" customHeight="1">
      <c r="A818" s="100"/>
      <c r="B818" s="103"/>
      <c r="C818" s="104"/>
      <c r="D818" s="100"/>
      <c r="E818" s="100"/>
      <c r="F818" s="100"/>
      <c r="G818" s="105" t="str">
        <f>IF(A818="","",IF(COUNTIFS('[1213]8'!$A$3:$A$202,A818,'[1213]8'!$L$3:$L$202,"Đã kiểm chứng",'[1213]8'!$M$3:$M$202,"ĐẠT")&lt;&gt;1,"",IFERROR(INDEX('[1213]8'!$J$3:$J$202,MATCH(A818,'[1213]8'!$A$3:$A$202,0)),"")))</f>
        <v/>
      </c>
      <c r="H818" s="105" t="str">
        <f t="shared" si="12"/>
        <v/>
      </c>
      <c r="I818" s="102" t="str">
        <f>IF(A818="","",IF(OR(NOT(ISNUMBER(B818)),B818&lt;2027,B818&gt;2031,B818&lt;&gt;INT(B818)),"NĂM KHÔNG HỢP LỆ",IF(COUNTIFS($A$3:$A$1002,A818,$B$3:$B$1002,B818)&gt;1,"TRÙNG MÃ VTVL – NĂM",IF(G818="","C818 CHƯA ĐƯỢC XÁC NHẬN",IF(NOT(ISNUMBER(C818)),"THIẾU BIẾN ĐỘNG (NHẬP 0 NẾU KHÔNG ĐỔI)",IF(G818+C818&lt;0,"NHU CẦU ÂM",IF(OR(D818="",E818=""),"THIẾU GIẢI TRÌNH/NGUỒN",IF(F818&lt;&gt;"Đã kiểm chứng","CHƯA KIỂM CHỨNG DỰ BÁO","ĐẠT"))))))))</f>
        <v/>
      </c>
      <c r="J818" s="100"/>
    </row>
    <row r="819" spans="1:10" ht="30" customHeight="1">
      <c r="A819" s="100"/>
      <c r="B819" s="103"/>
      <c r="C819" s="104"/>
      <c r="D819" s="100"/>
      <c r="E819" s="100"/>
      <c r="F819" s="100"/>
      <c r="G819" s="105" t="str">
        <f>IF(A819="","",IF(COUNTIFS('[1214]8'!$A$3:$A$202,A819,'[1214]8'!$L$3:$L$202,"Đã kiểm chứng",'[1214]8'!$M$3:$M$202,"ĐẠT")&lt;&gt;1,"",IFERROR(INDEX('[1214]8'!$J$3:$J$202,MATCH(A819,'[1214]8'!$A$3:$A$202,0)),"")))</f>
        <v/>
      </c>
      <c r="H819" s="105" t="str">
        <f t="shared" si="12"/>
        <v/>
      </c>
      <c r="I819" s="102" t="str">
        <f>IF(A819="","",IF(OR(NOT(ISNUMBER(B819)),B819&lt;2027,B819&gt;2031,B819&lt;&gt;INT(B819)),"NĂM KHÔNG HỢP LỆ",IF(COUNTIFS($A$3:$A$1002,A819,$B$3:$B$1002,B819)&gt;1,"TRÙNG MÃ VTVL – NĂM",IF(G819="","C819 CHƯA ĐƯỢC XÁC NHẬN",IF(NOT(ISNUMBER(C819)),"THIẾU BIẾN ĐỘNG (NHẬP 0 NẾU KHÔNG ĐỔI)",IF(G819+C819&lt;0,"NHU CẦU ÂM",IF(OR(D819="",E819=""),"THIẾU GIẢI TRÌNH/NGUỒN",IF(F819&lt;&gt;"Đã kiểm chứng","CHƯA KIỂM CHỨNG DỰ BÁO","ĐẠT"))))))))</f>
        <v/>
      </c>
      <c r="J819" s="100"/>
    </row>
    <row r="820" spans="1:10" ht="30" customHeight="1">
      <c r="A820" s="100"/>
      <c r="B820" s="103"/>
      <c r="C820" s="104"/>
      <c r="D820" s="100"/>
      <c r="E820" s="100"/>
      <c r="F820" s="100"/>
      <c r="G820" s="105" t="str">
        <f>IF(A820="","",IF(COUNTIFS('[1215]8'!$A$3:$A$202,A820,'[1215]8'!$L$3:$L$202,"Đã kiểm chứng",'[1215]8'!$M$3:$M$202,"ĐẠT")&lt;&gt;1,"",IFERROR(INDEX('[1215]8'!$J$3:$J$202,MATCH(A820,'[1215]8'!$A$3:$A$202,0)),"")))</f>
        <v/>
      </c>
      <c r="H820" s="105" t="str">
        <f t="shared" si="12"/>
        <v/>
      </c>
      <c r="I820" s="102" t="str">
        <f>IF(A820="","",IF(OR(NOT(ISNUMBER(B820)),B820&lt;2027,B820&gt;2031,B820&lt;&gt;INT(B820)),"NĂM KHÔNG HỢP LỆ",IF(COUNTIFS($A$3:$A$1002,A820,$B$3:$B$1002,B820)&gt;1,"TRÙNG MÃ VTVL – NĂM",IF(G820="","C820 CHƯA ĐƯỢC XÁC NHẬN",IF(NOT(ISNUMBER(C820)),"THIẾU BIẾN ĐỘNG (NHẬP 0 NẾU KHÔNG ĐỔI)",IF(G820+C820&lt;0,"NHU CẦU ÂM",IF(OR(D820="",E820=""),"THIẾU GIẢI TRÌNH/NGUỒN",IF(F820&lt;&gt;"Đã kiểm chứng","CHƯA KIỂM CHỨNG DỰ BÁO","ĐẠT"))))))))</f>
        <v/>
      </c>
      <c r="J820" s="100"/>
    </row>
    <row r="821" spans="1:10" ht="30" customHeight="1">
      <c r="A821" s="100"/>
      <c r="B821" s="103"/>
      <c r="C821" s="104"/>
      <c r="D821" s="100"/>
      <c r="E821" s="100"/>
      <c r="F821" s="100"/>
      <c r="G821" s="105" t="str">
        <f>IF(A821="","",IF(COUNTIFS('[1216]8'!$A$3:$A$202,A821,'[1216]8'!$L$3:$L$202,"Đã kiểm chứng",'[1216]8'!$M$3:$M$202,"ĐẠT")&lt;&gt;1,"",IFERROR(INDEX('[1216]8'!$J$3:$J$202,MATCH(A821,'[1216]8'!$A$3:$A$202,0)),"")))</f>
        <v/>
      </c>
      <c r="H821" s="105" t="str">
        <f t="shared" si="12"/>
        <v/>
      </c>
      <c r="I821" s="102" t="str">
        <f>IF(A821="","",IF(OR(NOT(ISNUMBER(B821)),B821&lt;2027,B821&gt;2031,B821&lt;&gt;INT(B821)),"NĂM KHÔNG HỢP LỆ",IF(COUNTIFS($A$3:$A$1002,A821,$B$3:$B$1002,B821)&gt;1,"TRÙNG MÃ VTVL – NĂM",IF(G821="","C821 CHƯA ĐƯỢC XÁC NHẬN",IF(NOT(ISNUMBER(C821)),"THIẾU BIẾN ĐỘNG (NHẬP 0 NẾU KHÔNG ĐỔI)",IF(G821+C821&lt;0,"NHU CẦU ÂM",IF(OR(D821="",E821=""),"THIẾU GIẢI TRÌNH/NGUỒN",IF(F821&lt;&gt;"Đã kiểm chứng","CHƯA KIỂM CHỨNG DỰ BÁO","ĐẠT"))))))))</f>
        <v/>
      </c>
      <c r="J821" s="100"/>
    </row>
    <row r="822" spans="1:10" ht="30" customHeight="1">
      <c r="A822" s="100"/>
      <c r="B822" s="103"/>
      <c r="C822" s="104"/>
      <c r="D822" s="100"/>
      <c r="E822" s="100"/>
      <c r="F822" s="100"/>
      <c r="G822" s="105" t="str">
        <f>IF(A822="","",IF(COUNTIFS('[1217]8'!$A$3:$A$202,A822,'[1217]8'!$L$3:$L$202,"Đã kiểm chứng",'[1217]8'!$M$3:$M$202,"ĐẠT")&lt;&gt;1,"",IFERROR(INDEX('[1217]8'!$J$3:$J$202,MATCH(A822,'[1217]8'!$A$3:$A$202,0)),"")))</f>
        <v/>
      </c>
      <c r="H822" s="105" t="str">
        <f t="shared" si="12"/>
        <v/>
      </c>
      <c r="I822" s="102" t="str">
        <f>IF(A822="","",IF(OR(NOT(ISNUMBER(B822)),B822&lt;2027,B822&gt;2031,B822&lt;&gt;INT(B822)),"NĂM KHÔNG HỢP LỆ",IF(COUNTIFS($A$3:$A$1002,A822,$B$3:$B$1002,B822)&gt;1,"TRÙNG MÃ VTVL – NĂM",IF(G822="","C822 CHƯA ĐƯỢC XÁC NHẬN",IF(NOT(ISNUMBER(C822)),"THIẾU BIẾN ĐỘNG (NHẬP 0 NẾU KHÔNG ĐỔI)",IF(G822+C822&lt;0,"NHU CẦU ÂM",IF(OR(D822="",E822=""),"THIẾU GIẢI TRÌNH/NGUỒN",IF(F822&lt;&gt;"Đã kiểm chứng","CHƯA KIỂM CHỨNG DỰ BÁO","ĐẠT"))))))))</f>
        <v/>
      </c>
      <c r="J822" s="100"/>
    </row>
    <row r="823" spans="1:10" ht="30" customHeight="1">
      <c r="A823" s="100"/>
      <c r="B823" s="103"/>
      <c r="C823" s="104"/>
      <c r="D823" s="100"/>
      <c r="E823" s="100"/>
      <c r="F823" s="100"/>
      <c r="G823" s="105" t="str">
        <f>IF(A823="","",IF(COUNTIFS('[1218]8'!$A$3:$A$202,A823,'[1218]8'!$L$3:$L$202,"Đã kiểm chứng",'[1218]8'!$M$3:$M$202,"ĐẠT")&lt;&gt;1,"",IFERROR(INDEX('[1218]8'!$J$3:$J$202,MATCH(A823,'[1218]8'!$A$3:$A$202,0)),"")))</f>
        <v/>
      </c>
      <c r="H823" s="105" t="str">
        <f t="shared" si="12"/>
        <v/>
      </c>
      <c r="I823" s="102" t="str">
        <f>IF(A823="","",IF(OR(NOT(ISNUMBER(B823)),B823&lt;2027,B823&gt;2031,B823&lt;&gt;INT(B823)),"NĂM KHÔNG HỢP LỆ",IF(COUNTIFS($A$3:$A$1002,A823,$B$3:$B$1002,B823)&gt;1,"TRÙNG MÃ VTVL – NĂM",IF(G823="","C823 CHƯA ĐƯỢC XÁC NHẬN",IF(NOT(ISNUMBER(C823)),"THIẾU BIẾN ĐỘNG (NHẬP 0 NẾU KHÔNG ĐỔI)",IF(G823+C823&lt;0,"NHU CẦU ÂM",IF(OR(D823="",E823=""),"THIẾU GIẢI TRÌNH/NGUỒN",IF(F823&lt;&gt;"Đã kiểm chứng","CHƯA KIỂM CHỨNG DỰ BÁO","ĐẠT"))))))))</f>
        <v/>
      </c>
      <c r="J823" s="100"/>
    </row>
    <row r="824" spans="1:10" ht="30" customHeight="1">
      <c r="A824" s="100"/>
      <c r="B824" s="103"/>
      <c r="C824" s="104"/>
      <c r="D824" s="100"/>
      <c r="E824" s="100"/>
      <c r="F824" s="100"/>
      <c r="G824" s="105" t="str">
        <f>IF(A824="","",IF(COUNTIFS('[1219]8'!$A$3:$A$202,A824,'[1219]8'!$L$3:$L$202,"Đã kiểm chứng",'[1219]8'!$M$3:$M$202,"ĐẠT")&lt;&gt;1,"",IFERROR(INDEX('[1219]8'!$J$3:$J$202,MATCH(A824,'[1219]8'!$A$3:$A$202,0)),"")))</f>
        <v/>
      </c>
      <c r="H824" s="105" t="str">
        <f t="shared" si="12"/>
        <v/>
      </c>
      <c r="I824" s="102" t="str">
        <f>IF(A824="","",IF(OR(NOT(ISNUMBER(B824)),B824&lt;2027,B824&gt;2031,B824&lt;&gt;INT(B824)),"NĂM KHÔNG HỢP LỆ",IF(COUNTIFS($A$3:$A$1002,A824,$B$3:$B$1002,B824)&gt;1,"TRÙNG MÃ VTVL – NĂM",IF(G824="","C824 CHƯA ĐƯỢC XÁC NHẬN",IF(NOT(ISNUMBER(C824)),"THIẾU BIẾN ĐỘNG (NHẬP 0 NẾU KHÔNG ĐỔI)",IF(G824+C824&lt;0,"NHU CẦU ÂM",IF(OR(D824="",E824=""),"THIẾU GIẢI TRÌNH/NGUỒN",IF(F824&lt;&gt;"Đã kiểm chứng","CHƯA KIỂM CHỨNG DỰ BÁO","ĐẠT"))))))))</f>
        <v/>
      </c>
      <c r="J824" s="100"/>
    </row>
    <row r="825" spans="1:10" ht="30" customHeight="1">
      <c r="A825" s="100"/>
      <c r="B825" s="103"/>
      <c r="C825" s="104"/>
      <c r="D825" s="100"/>
      <c r="E825" s="100"/>
      <c r="F825" s="100"/>
      <c r="G825" s="105" t="str">
        <f>IF(A825="","",IF(COUNTIFS('[1220]8'!$A$3:$A$202,A825,'[1220]8'!$L$3:$L$202,"Đã kiểm chứng",'[1220]8'!$M$3:$M$202,"ĐẠT")&lt;&gt;1,"",IFERROR(INDEX('[1220]8'!$J$3:$J$202,MATCH(A825,'[1220]8'!$A$3:$A$202,0)),"")))</f>
        <v/>
      </c>
      <c r="H825" s="105" t="str">
        <f t="shared" si="12"/>
        <v/>
      </c>
      <c r="I825" s="102" t="str">
        <f>IF(A825="","",IF(OR(NOT(ISNUMBER(B825)),B825&lt;2027,B825&gt;2031,B825&lt;&gt;INT(B825)),"NĂM KHÔNG HỢP LỆ",IF(COUNTIFS($A$3:$A$1002,A825,$B$3:$B$1002,B825)&gt;1,"TRÙNG MÃ VTVL – NĂM",IF(G825="","C825 CHƯA ĐƯỢC XÁC NHẬN",IF(NOT(ISNUMBER(C825)),"THIẾU BIẾN ĐỘNG (NHẬP 0 NẾU KHÔNG ĐỔI)",IF(G825+C825&lt;0,"NHU CẦU ÂM",IF(OR(D825="",E825=""),"THIẾU GIẢI TRÌNH/NGUỒN",IF(F825&lt;&gt;"Đã kiểm chứng","CHƯA KIỂM CHỨNG DỰ BÁO","ĐẠT"))))))))</f>
        <v/>
      </c>
      <c r="J825" s="100"/>
    </row>
    <row r="826" spans="1:10" ht="30" customHeight="1">
      <c r="A826" s="100"/>
      <c r="B826" s="103"/>
      <c r="C826" s="104"/>
      <c r="D826" s="100"/>
      <c r="E826" s="100"/>
      <c r="F826" s="100"/>
      <c r="G826" s="105" t="str">
        <f>IF(A826="","",IF(COUNTIFS('[1221]8'!$A$3:$A$202,A826,'[1221]8'!$L$3:$L$202,"Đã kiểm chứng",'[1221]8'!$M$3:$M$202,"ĐẠT")&lt;&gt;1,"",IFERROR(INDEX('[1221]8'!$J$3:$J$202,MATCH(A826,'[1221]8'!$A$3:$A$202,0)),"")))</f>
        <v/>
      </c>
      <c r="H826" s="105" t="str">
        <f t="shared" si="12"/>
        <v/>
      </c>
      <c r="I826" s="102" t="str">
        <f>IF(A826="","",IF(OR(NOT(ISNUMBER(B826)),B826&lt;2027,B826&gt;2031,B826&lt;&gt;INT(B826)),"NĂM KHÔNG HỢP LỆ",IF(COUNTIFS($A$3:$A$1002,A826,$B$3:$B$1002,B826)&gt;1,"TRÙNG MÃ VTVL – NĂM",IF(G826="","C826 CHƯA ĐƯỢC XÁC NHẬN",IF(NOT(ISNUMBER(C826)),"THIẾU BIẾN ĐỘNG (NHẬP 0 NẾU KHÔNG ĐỔI)",IF(G826+C826&lt;0,"NHU CẦU ÂM",IF(OR(D826="",E826=""),"THIẾU GIẢI TRÌNH/NGUỒN",IF(F826&lt;&gt;"Đã kiểm chứng","CHƯA KIỂM CHỨNG DỰ BÁO","ĐẠT"))))))))</f>
        <v/>
      </c>
      <c r="J826" s="100"/>
    </row>
    <row r="827" spans="1:10" ht="30" customHeight="1">
      <c r="A827" s="100"/>
      <c r="B827" s="103"/>
      <c r="C827" s="104"/>
      <c r="D827" s="100"/>
      <c r="E827" s="100"/>
      <c r="F827" s="100"/>
      <c r="G827" s="105" t="str">
        <f>IF(A827="","",IF(COUNTIFS('[1222]8'!$A$3:$A$202,A827,'[1222]8'!$L$3:$L$202,"Đã kiểm chứng",'[1222]8'!$M$3:$M$202,"ĐẠT")&lt;&gt;1,"",IFERROR(INDEX('[1222]8'!$J$3:$J$202,MATCH(A827,'[1222]8'!$A$3:$A$202,0)),"")))</f>
        <v/>
      </c>
      <c r="H827" s="105" t="str">
        <f t="shared" si="12"/>
        <v/>
      </c>
      <c r="I827" s="102" t="str">
        <f>IF(A827="","",IF(OR(NOT(ISNUMBER(B827)),B827&lt;2027,B827&gt;2031,B827&lt;&gt;INT(B827)),"NĂM KHÔNG HỢP LỆ",IF(COUNTIFS($A$3:$A$1002,A827,$B$3:$B$1002,B827)&gt;1,"TRÙNG MÃ VTVL – NĂM",IF(G827="","C827 CHƯA ĐƯỢC XÁC NHẬN",IF(NOT(ISNUMBER(C827)),"THIẾU BIẾN ĐỘNG (NHẬP 0 NẾU KHÔNG ĐỔI)",IF(G827+C827&lt;0,"NHU CẦU ÂM",IF(OR(D827="",E827=""),"THIẾU GIẢI TRÌNH/NGUỒN",IF(F827&lt;&gt;"Đã kiểm chứng","CHƯA KIỂM CHỨNG DỰ BÁO","ĐẠT"))))))))</f>
        <v/>
      </c>
      <c r="J827" s="100"/>
    </row>
    <row r="828" spans="1:10" ht="30" customHeight="1">
      <c r="A828" s="100"/>
      <c r="B828" s="103"/>
      <c r="C828" s="104"/>
      <c r="D828" s="100"/>
      <c r="E828" s="100"/>
      <c r="F828" s="100"/>
      <c r="G828" s="105" t="str">
        <f>IF(A828="","",IF(COUNTIFS('[1223]8'!$A$3:$A$202,A828,'[1223]8'!$L$3:$L$202,"Đã kiểm chứng",'[1223]8'!$M$3:$M$202,"ĐẠT")&lt;&gt;1,"",IFERROR(INDEX('[1223]8'!$J$3:$J$202,MATCH(A828,'[1223]8'!$A$3:$A$202,0)),"")))</f>
        <v/>
      </c>
      <c r="H828" s="105" t="str">
        <f t="shared" si="12"/>
        <v/>
      </c>
      <c r="I828" s="102" t="str">
        <f>IF(A828="","",IF(OR(NOT(ISNUMBER(B828)),B828&lt;2027,B828&gt;2031,B828&lt;&gt;INT(B828)),"NĂM KHÔNG HỢP LỆ",IF(COUNTIFS($A$3:$A$1002,A828,$B$3:$B$1002,B828)&gt;1,"TRÙNG MÃ VTVL – NĂM",IF(G828="","C828 CHƯA ĐƯỢC XÁC NHẬN",IF(NOT(ISNUMBER(C828)),"THIẾU BIẾN ĐỘNG (NHẬP 0 NẾU KHÔNG ĐỔI)",IF(G828+C828&lt;0,"NHU CẦU ÂM",IF(OR(D828="",E828=""),"THIẾU GIẢI TRÌNH/NGUỒN",IF(F828&lt;&gt;"Đã kiểm chứng","CHƯA KIỂM CHỨNG DỰ BÁO","ĐẠT"))))))))</f>
        <v/>
      </c>
      <c r="J828" s="100"/>
    </row>
    <row r="829" spans="1:10" ht="30" customHeight="1">
      <c r="A829" s="100"/>
      <c r="B829" s="103"/>
      <c r="C829" s="104"/>
      <c r="D829" s="100"/>
      <c r="E829" s="100"/>
      <c r="F829" s="100"/>
      <c r="G829" s="105" t="str">
        <f>IF(A829="","",IF(COUNTIFS('[1224]8'!$A$3:$A$202,A829,'[1224]8'!$L$3:$L$202,"Đã kiểm chứng",'[1224]8'!$M$3:$M$202,"ĐẠT")&lt;&gt;1,"",IFERROR(INDEX('[1224]8'!$J$3:$J$202,MATCH(A829,'[1224]8'!$A$3:$A$202,0)),"")))</f>
        <v/>
      </c>
      <c r="H829" s="105" t="str">
        <f t="shared" si="12"/>
        <v/>
      </c>
      <c r="I829" s="102" t="str">
        <f>IF(A829="","",IF(OR(NOT(ISNUMBER(B829)),B829&lt;2027,B829&gt;2031,B829&lt;&gt;INT(B829)),"NĂM KHÔNG HỢP LỆ",IF(COUNTIFS($A$3:$A$1002,A829,$B$3:$B$1002,B829)&gt;1,"TRÙNG MÃ VTVL – NĂM",IF(G829="","C829 CHƯA ĐƯỢC XÁC NHẬN",IF(NOT(ISNUMBER(C829)),"THIẾU BIẾN ĐỘNG (NHẬP 0 NẾU KHÔNG ĐỔI)",IF(G829+C829&lt;0,"NHU CẦU ÂM",IF(OR(D829="",E829=""),"THIẾU GIẢI TRÌNH/NGUỒN",IF(F829&lt;&gt;"Đã kiểm chứng","CHƯA KIỂM CHỨNG DỰ BÁO","ĐẠT"))))))))</f>
        <v/>
      </c>
      <c r="J829" s="100"/>
    </row>
    <row r="830" spans="1:10" ht="30" customHeight="1">
      <c r="A830" s="100"/>
      <c r="B830" s="103"/>
      <c r="C830" s="104"/>
      <c r="D830" s="100"/>
      <c r="E830" s="100"/>
      <c r="F830" s="100"/>
      <c r="G830" s="105" t="str">
        <f>IF(A830="","",IF(COUNTIFS('[1225]8'!$A$3:$A$202,A830,'[1225]8'!$L$3:$L$202,"Đã kiểm chứng",'[1225]8'!$M$3:$M$202,"ĐẠT")&lt;&gt;1,"",IFERROR(INDEX('[1225]8'!$J$3:$J$202,MATCH(A830,'[1225]8'!$A$3:$A$202,0)),"")))</f>
        <v/>
      </c>
      <c r="H830" s="105" t="str">
        <f t="shared" si="12"/>
        <v/>
      </c>
      <c r="I830" s="102" t="str">
        <f>IF(A830="","",IF(OR(NOT(ISNUMBER(B830)),B830&lt;2027,B830&gt;2031,B830&lt;&gt;INT(B830)),"NĂM KHÔNG HỢP LỆ",IF(COUNTIFS($A$3:$A$1002,A830,$B$3:$B$1002,B830)&gt;1,"TRÙNG MÃ VTVL – NĂM",IF(G830="","C830 CHƯA ĐƯỢC XÁC NHẬN",IF(NOT(ISNUMBER(C830)),"THIẾU BIẾN ĐỘNG (NHẬP 0 NẾU KHÔNG ĐỔI)",IF(G830+C830&lt;0,"NHU CẦU ÂM",IF(OR(D830="",E830=""),"THIẾU GIẢI TRÌNH/NGUỒN",IF(F830&lt;&gt;"Đã kiểm chứng","CHƯA KIỂM CHỨNG DỰ BÁO","ĐẠT"))))))))</f>
        <v/>
      </c>
      <c r="J830" s="100"/>
    </row>
    <row r="831" spans="1:10" ht="30" customHeight="1">
      <c r="A831" s="100"/>
      <c r="B831" s="103"/>
      <c r="C831" s="104"/>
      <c r="D831" s="100"/>
      <c r="E831" s="100"/>
      <c r="F831" s="100"/>
      <c r="G831" s="105" t="str">
        <f>IF(A831="","",IF(COUNTIFS('[1226]8'!$A$3:$A$202,A831,'[1226]8'!$L$3:$L$202,"Đã kiểm chứng",'[1226]8'!$M$3:$M$202,"ĐẠT")&lt;&gt;1,"",IFERROR(INDEX('[1226]8'!$J$3:$J$202,MATCH(A831,'[1226]8'!$A$3:$A$202,0)),"")))</f>
        <v/>
      </c>
      <c r="H831" s="105" t="str">
        <f t="shared" si="12"/>
        <v/>
      </c>
      <c r="I831" s="102" t="str">
        <f>IF(A831="","",IF(OR(NOT(ISNUMBER(B831)),B831&lt;2027,B831&gt;2031,B831&lt;&gt;INT(B831)),"NĂM KHÔNG HỢP LỆ",IF(COUNTIFS($A$3:$A$1002,A831,$B$3:$B$1002,B831)&gt;1,"TRÙNG MÃ VTVL – NĂM",IF(G831="","C831 CHƯA ĐƯỢC XÁC NHẬN",IF(NOT(ISNUMBER(C831)),"THIẾU BIẾN ĐỘNG (NHẬP 0 NẾU KHÔNG ĐỔI)",IF(G831+C831&lt;0,"NHU CẦU ÂM",IF(OR(D831="",E831=""),"THIẾU GIẢI TRÌNH/NGUỒN",IF(F831&lt;&gt;"Đã kiểm chứng","CHƯA KIỂM CHỨNG DỰ BÁO","ĐẠT"))))))))</f>
        <v/>
      </c>
      <c r="J831" s="100"/>
    </row>
    <row r="832" spans="1:10" ht="30" customHeight="1">
      <c r="A832" s="100"/>
      <c r="B832" s="103"/>
      <c r="C832" s="104"/>
      <c r="D832" s="100"/>
      <c r="E832" s="100"/>
      <c r="F832" s="100"/>
      <c r="G832" s="105" t="str">
        <f>IF(A832="","",IF(COUNTIFS('[1227]8'!$A$3:$A$202,A832,'[1227]8'!$L$3:$L$202,"Đã kiểm chứng",'[1227]8'!$M$3:$M$202,"ĐẠT")&lt;&gt;1,"",IFERROR(INDEX('[1227]8'!$J$3:$J$202,MATCH(A832,'[1227]8'!$A$3:$A$202,0)),"")))</f>
        <v/>
      </c>
      <c r="H832" s="105" t="str">
        <f t="shared" si="12"/>
        <v/>
      </c>
      <c r="I832" s="102" t="str">
        <f>IF(A832="","",IF(OR(NOT(ISNUMBER(B832)),B832&lt;2027,B832&gt;2031,B832&lt;&gt;INT(B832)),"NĂM KHÔNG HỢP LỆ",IF(COUNTIFS($A$3:$A$1002,A832,$B$3:$B$1002,B832)&gt;1,"TRÙNG MÃ VTVL – NĂM",IF(G832="","C832 CHƯA ĐƯỢC XÁC NHẬN",IF(NOT(ISNUMBER(C832)),"THIẾU BIẾN ĐỘNG (NHẬP 0 NẾU KHÔNG ĐỔI)",IF(G832+C832&lt;0,"NHU CẦU ÂM",IF(OR(D832="",E832=""),"THIẾU GIẢI TRÌNH/NGUỒN",IF(F832&lt;&gt;"Đã kiểm chứng","CHƯA KIỂM CHỨNG DỰ BÁO","ĐẠT"))))))))</f>
        <v/>
      </c>
      <c r="J832" s="100"/>
    </row>
    <row r="833" spans="1:10" ht="30" customHeight="1">
      <c r="A833" s="100"/>
      <c r="B833" s="103"/>
      <c r="C833" s="104"/>
      <c r="D833" s="100"/>
      <c r="E833" s="100"/>
      <c r="F833" s="100"/>
      <c r="G833" s="105" t="str">
        <f>IF(A833="","",IF(COUNTIFS('[1228]8'!$A$3:$A$202,A833,'[1228]8'!$L$3:$L$202,"Đã kiểm chứng",'[1228]8'!$M$3:$M$202,"ĐẠT")&lt;&gt;1,"",IFERROR(INDEX('[1228]8'!$J$3:$J$202,MATCH(A833,'[1228]8'!$A$3:$A$202,0)),"")))</f>
        <v/>
      </c>
      <c r="H833" s="105" t="str">
        <f t="shared" si="12"/>
        <v/>
      </c>
      <c r="I833" s="102" t="str">
        <f>IF(A833="","",IF(OR(NOT(ISNUMBER(B833)),B833&lt;2027,B833&gt;2031,B833&lt;&gt;INT(B833)),"NĂM KHÔNG HỢP LỆ",IF(COUNTIFS($A$3:$A$1002,A833,$B$3:$B$1002,B833)&gt;1,"TRÙNG MÃ VTVL – NĂM",IF(G833="","C833 CHƯA ĐƯỢC XÁC NHẬN",IF(NOT(ISNUMBER(C833)),"THIẾU BIẾN ĐỘNG (NHẬP 0 NẾU KHÔNG ĐỔI)",IF(G833+C833&lt;0,"NHU CẦU ÂM",IF(OR(D833="",E833=""),"THIẾU GIẢI TRÌNH/NGUỒN",IF(F833&lt;&gt;"Đã kiểm chứng","CHƯA KIỂM CHỨNG DỰ BÁO","ĐẠT"))))))))</f>
        <v/>
      </c>
      <c r="J833" s="100"/>
    </row>
    <row r="834" spans="1:10" ht="30" customHeight="1">
      <c r="A834" s="100"/>
      <c r="B834" s="103"/>
      <c r="C834" s="104"/>
      <c r="D834" s="100"/>
      <c r="E834" s="100"/>
      <c r="F834" s="100"/>
      <c r="G834" s="105" t="str">
        <f>IF(A834="","",IF(COUNTIFS('[1229]8'!$A$3:$A$202,A834,'[1229]8'!$L$3:$L$202,"Đã kiểm chứng",'[1229]8'!$M$3:$M$202,"ĐẠT")&lt;&gt;1,"",IFERROR(INDEX('[1229]8'!$J$3:$J$202,MATCH(A834,'[1229]8'!$A$3:$A$202,0)),"")))</f>
        <v/>
      </c>
      <c r="H834" s="105" t="str">
        <f t="shared" si="12"/>
        <v/>
      </c>
      <c r="I834" s="102" t="str">
        <f>IF(A834="","",IF(OR(NOT(ISNUMBER(B834)),B834&lt;2027,B834&gt;2031,B834&lt;&gt;INT(B834)),"NĂM KHÔNG HỢP LỆ",IF(COUNTIFS($A$3:$A$1002,A834,$B$3:$B$1002,B834)&gt;1,"TRÙNG MÃ VTVL – NĂM",IF(G834="","C834 CHƯA ĐƯỢC XÁC NHẬN",IF(NOT(ISNUMBER(C834)),"THIẾU BIẾN ĐỘNG (NHẬP 0 NẾU KHÔNG ĐỔI)",IF(G834+C834&lt;0,"NHU CẦU ÂM",IF(OR(D834="",E834=""),"THIẾU GIẢI TRÌNH/NGUỒN",IF(F834&lt;&gt;"Đã kiểm chứng","CHƯA KIỂM CHỨNG DỰ BÁO","ĐẠT"))))))))</f>
        <v/>
      </c>
      <c r="J834" s="100"/>
    </row>
    <row r="835" spans="1:10" ht="30" customHeight="1">
      <c r="A835" s="100"/>
      <c r="B835" s="103"/>
      <c r="C835" s="104"/>
      <c r="D835" s="100"/>
      <c r="E835" s="100"/>
      <c r="F835" s="100"/>
      <c r="G835" s="105" t="str">
        <f>IF(A835="","",IF(COUNTIFS('[1230]8'!$A$3:$A$202,A835,'[1230]8'!$L$3:$L$202,"Đã kiểm chứng",'[1230]8'!$M$3:$M$202,"ĐẠT")&lt;&gt;1,"",IFERROR(INDEX('[1230]8'!$J$3:$J$202,MATCH(A835,'[1230]8'!$A$3:$A$202,0)),"")))</f>
        <v/>
      </c>
      <c r="H835" s="105" t="str">
        <f t="shared" ref="H835:H898" si="13">IF(I835="ĐẠT",G835+C835,"")</f>
        <v/>
      </c>
      <c r="I835" s="102" t="str">
        <f>IF(A835="","",IF(OR(NOT(ISNUMBER(B835)),B835&lt;2027,B835&gt;2031,B835&lt;&gt;INT(B835)),"NĂM KHÔNG HỢP LỆ",IF(COUNTIFS($A$3:$A$1002,A835,$B$3:$B$1002,B835)&gt;1,"TRÙNG MÃ VTVL – NĂM",IF(G835="","C835 CHƯA ĐƯỢC XÁC NHẬN",IF(NOT(ISNUMBER(C835)),"THIẾU BIẾN ĐỘNG (NHẬP 0 NẾU KHÔNG ĐỔI)",IF(G835+C835&lt;0,"NHU CẦU ÂM",IF(OR(D835="",E835=""),"THIẾU GIẢI TRÌNH/NGUỒN",IF(F835&lt;&gt;"Đã kiểm chứng","CHƯA KIỂM CHỨNG DỰ BÁO","ĐẠT"))))))))</f>
        <v/>
      </c>
      <c r="J835" s="100"/>
    </row>
    <row r="836" spans="1:10" ht="30" customHeight="1">
      <c r="A836" s="100"/>
      <c r="B836" s="103"/>
      <c r="C836" s="104"/>
      <c r="D836" s="100"/>
      <c r="E836" s="100"/>
      <c r="F836" s="100"/>
      <c r="G836" s="105" t="str">
        <f>IF(A836="","",IF(COUNTIFS('[1231]8'!$A$3:$A$202,A836,'[1231]8'!$L$3:$L$202,"Đã kiểm chứng",'[1231]8'!$M$3:$M$202,"ĐẠT")&lt;&gt;1,"",IFERROR(INDEX('[1231]8'!$J$3:$J$202,MATCH(A836,'[1231]8'!$A$3:$A$202,0)),"")))</f>
        <v/>
      </c>
      <c r="H836" s="105" t="str">
        <f t="shared" si="13"/>
        <v/>
      </c>
      <c r="I836" s="102" t="str">
        <f>IF(A836="","",IF(OR(NOT(ISNUMBER(B836)),B836&lt;2027,B836&gt;2031,B836&lt;&gt;INT(B836)),"NĂM KHÔNG HỢP LỆ",IF(COUNTIFS($A$3:$A$1002,A836,$B$3:$B$1002,B836)&gt;1,"TRÙNG MÃ VTVL – NĂM",IF(G836="","C836 CHƯA ĐƯỢC XÁC NHẬN",IF(NOT(ISNUMBER(C836)),"THIẾU BIẾN ĐỘNG (NHẬP 0 NẾU KHÔNG ĐỔI)",IF(G836+C836&lt;0,"NHU CẦU ÂM",IF(OR(D836="",E836=""),"THIẾU GIẢI TRÌNH/NGUỒN",IF(F836&lt;&gt;"Đã kiểm chứng","CHƯA KIỂM CHỨNG DỰ BÁO","ĐẠT"))))))))</f>
        <v/>
      </c>
      <c r="J836" s="100"/>
    </row>
    <row r="837" spans="1:10" ht="30" customHeight="1">
      <c r="A837" s="100"/>
      <c r="B837" s="103"/>
      <c r="C837" s="104"/>
      <c r="D837" s="100"/>
      <c r="E837" s="100"/>
      <c r="F837" s="100"/>
      <c r="G837" s="105" t="str">
        <f>IF(A837="","",IF(COUNTIFS('[1232]8'!$A$3:$A$202,A837,'[1232]8'!$L$3:$L$202,"Đã kiểm chứng",'[1232]8'!$M$3:$M$202,"ĐẠT")&lt;&gt;1,"",IFERROR(INDEX('[1232]8'!$J$3:$J$202,MATCH(A837,'[1232]8'!$A$3:$A$202,0)),"")))</f>
        <v/>
      </c>
      <c r="H837" s="105" t="str">
        <f t="shared" si="13"/>
        <v/>
      </c>
      <c r="I837" s="102" t="str">
        <f>IF(A837="","",IF(OR(NOT(ISNUMBER(B837)),B837&lt;2027,B837&gt;2031,B837&lt;&gt;INT(B837)),"NĂM KHÔNG HỢP LỆ",IF(COUNTIFS($A$3:$A$1002,A837,$B$3:$B$1002,B837)&gt;1,"TRÙNG MÃ VTVL – NĂM",IF(G837="","C837 CHƯA ĐƯỢC XÁC NHẬN",IF(NOT(ISNUMBER(C837)),"THIẾU BIẾN ĐỘNG (NHẬP 0 NẾU KHÔNG ĐỔI)",IF(G837+C837&lt;0,"NHU CẦU ÂM",IF(OR(D837="",E837=""),"THIẾU GIẢI TRÌNH/NGUỒN",IF(F837&lt;&gt;"Đã kiểm chứng","CHƯA KIỂM CHỨNG DỰ BÁO","ĐẠT"))))))))</f>
        <v/>
      </c>
      <c r="J837" s="100"/>
    </row>
    <row r="838" spans="1:10" ht="30" customHeight="1">
      <c r="A838" s="100"/>
      <c r="B838" s="103"/>
      <c r="C838" s="104"/>
      <c r="D838" s="100"/>
      <c r="E838" s="100"/>
      <c r="F838" s="100"/>
      <c r="G838" s="105" t="str">
        <f>IF(A838="","",IF(COUNTIFS('[1233]8'!$A$3:$A$202,A838,'[1233]8'!$L$3:$L$202,"Đã kiểm chứng",'[1233]8'!$M$3:$M$202,"ĐẠT")&lt;&gt;1,"",IFERROR(INDEX('[1233]8'!$J$3:$J$202,MATCH(A838,'[1233]8'!$A$3:$A$202,0)),"")))</f>
        <v/>
      </c>
      <c r="H838" s="105" t="str">
        <f t="shared" si="13"/>
        <v/>
      </c>
      <c r="I838" s="102" t="str">
        <f>IF(A838="","",IF(OR(NOT(ISNUMBER(B838)),B838&lt;2027,B838&gt;2031,B838&lt;&gt;INT(B838)),"NĂM KHÔNG HỢP LỆ",IF(COUNTIFS($A$3:$A$1002,A838,$B$3:$B$1002,B838)&gt;1,"TRÙNG MÃ VTVL – NĂM",IF(G838="","C838 CHƯA ĐƯỢC XÁC NHẬN",IF(NOT(ISNUMBER(C838)),"THIẾU BIẾN ĐỘNG (NHẬP 0 NẾU KHÔNG ĐỔI)",IF(G838+C838&lt;0,"NHU CẦU ÂM",IF(OR(D838="",E838=""),"THIẾU GIẢI TRÌNH/NGUỒN",IF(F838&lt;&gt;"Đã kiểm chứng","CHƯA KIỂM CHỨNG DỰ BÁO","ĐẠT"))))))))</f>
        <v/>
      </c>
      <c r="J838" s="100"/>
    </row>
    <row r="839" spans="1:10" ht="30" customHeight="1">
      <c r="A839" s="100"/>
      <c r="B839" s="103"/>
      <c r="C839" s="104"/>
      <c r="D839" s="100"/>
      <c r="E839" s="100"/>
      <c r="F839" s="100"/>
      <c r="G839" s="105" t="str">
        <f>IF(A839="","",IF(COUNTIFS('[1234]8'!$A$3:$A$202,A839,'[1234]8'!$L$3:$L$202,"Đã kiểm chứng",'[1234]8'!$M$3:$M$202,"ĐẠT")&lt;&gt;1,"",IFERROR(INDEX('[1234]8'!$J$3:$J$202,MATCH(A839,'[1234]8'!$A$3:$A$202,0)),"")))</f>
        <v/>
      </c>
      <c r="H839" s="105" t="str">
        <f t="shared" si="13"/>
        <v/>
      </c>
      <c r="I839" s="102" t="str">
        <f>IF(A839="","",IF(OR(NOT(ISNUMBER(B839)),B839&lt;2027,B839&gt;2031,B839&lt;&gt;INT(B839)),"NĂM KHÔNG HỢP LỆ",IF(COUNTIFS($A$3:$A$1002,A839,$B$3:$B$1002,B839)&gt;1,"TRÙNG MÃ VTVL – NĂM",IF(G839="","C839 CHƯA ĐƯỢC XÁC NHẬN",IF(NOT(ISNUMBER(C839)),"THIẾU BIẾN ĐỘNG (NHẬP 0 NẾU KHÔNG ĐỔI)",IF(G839+C839&lt;0,"NHU CẦU ÂM",IF(OR(D839="",E839=""),"THIẾU GIẢI TRÌNH/NGUỒN",IF(F839&lt;&gt;"Đã kiểm chứng","CHƯA KIỂM CHỨNG DỰ BÁO","ĐẠT"))))))))</f>
        <v/>
      </c>
      <c r="J839" s="100"/>
    </row>
    <row r="840" spans="1:10" ht="30" customHeight="1">
      <c r="A840" s="100"/>
      <c r="B840" s="103"/>
      <c r="C840" s="104"/>
      <c r="D840" s="100"/>
      <c r="E840" s="100"/>
      <c r="F840" s="100"/>
      <c r="G840" s="105" t="str">
        <f>IF(A840="","",IF(COUNTIFS('[1235]8'!$A$3:$A$202,A840,'[1235]8'!$L$3:$L$202,"Đã kiểm chứng",'[1235]8'!$M$3:$M$202,"ĐẠT")&lt;&gt;1,"",IFERROR(INDEX('[1235]8'!$J$3:$J$202,MATCH(A840,'[1235]8'!$A$3:$A$202,0)),"")))</f>
        <v/>
      </c>
      <c r="H840" s="105" t="str">
        <f t="shared" si="13"/>
        <v/>
      </c>
      <c r="I840" s="102" t="str">
        <f>IF(A840="","",IF(OR(NOT(ISNUMBER(B840)),B840&lt;2027,B840&gt;2031,B840&lt;&gt;INT(B840)),"NĂM KHÔNG HỢP LỆ",IF(COUNTIFS($A$3:$A$1002,A840,$B$3:$B$1002,B840)&gt;1,"TRÙNG MÃ VTVL – NĂM",IF(G840="","C840 CHƯA ĐƯỢC XÁC NHẬN",IF(NOT(ISNUMBER(C840)),"THIẾU BIẾN ĐỘNG (NHẬP 0 NẾU KHÔNG ĐỔI)",IF(G840+C840&lt;0,"NHU CẦU ÂM",IF(OR(D840="",E840=""),"THIẾU GIẢI TRÌNH/NGUỒN",IF(F840&lt;&gt;"Đã kiểm chứng","CHƯA KIỂM CHỨNG DỰ BÁO","ĐẠT"))))))))</f>
        <v/>
      </c>
      <c r="J840" s="100"/>
    </row>
    <row r="841" spans="1:10" ht="30" customHeight="1">
      <c r="A841" s="100"/>
      <c r="B841" s="103"/>
      <c r="C841" s="104"/>
      <c r="D841" s="100"/>
      <c r="E841" s="100"/>
      <c r="F841" s="100"/>
      <c r="G841" s="105" t="str">
        <f>IF(A841="","",IF(COUNTIFS('[1236]8'!$A$3:$A$202,A841,'[1236]8'!$L$3:$L$202,"Đã kiểm chứng",'[1236]8'!$M$3:$M$202,"ĐẠT")&lt;&gt;1,"",IFERROR(INDEX('[1236]8'!$J$3:$J$202,MATCH(A841,'[1236]8'!$A$3:$A$202,0)),"")))</f>
        <v/>
      </c>
      <c r="H841" s="105" t="str">
        <f t="shared" si="13"/>
        <v/>
      </c>
      <c r="I841" s="102" t="str">
        <f>IF(A841="","",IF(OR(NOT(ISNUMBER(B841)),B841&lt;2027,B841&gt;2031,B841&lt;&gt;INT(B841)),"NĂM KHÔNG HỢP LỆ",IF(COUNTIFS($A$3:$A$1002,A841,$B$3:$B$1002,B841)&gt;1,"TRÙNG MÃ VTVL – NĂM",IF(G841="","C841 CHƯA ĐƯỢC XÁC NHẬN",IF(NOT(ISNUMBER(C841)),"THIẾU BIẾN ĐỘNG (NHẬP 0 NẾU KHÔNG ĐỔI)",IF(G841+C841&lt;0,"NHU CẦU ÂM",IF(OR(D841="",E841=""),"THIẾU GIẢI TRÌNH/NGUỒN",IF(F841&lt;&gt;"Đã kiểm chứng","CHƯA KIỂM CHỨNG DỰ BÁO","ĐẠT"))))))))</f>
        <v/>
      </c>
      <c r="J841" s="100"/>
    </row>
    <row r="842" spans="1:10" ht="30" customHeight="1">
      <c r="A842" s="100"/>
      <c r="B842" s="103"/>
      <c r="C842" s="104"/>
      <c r="D842" s="100"/>
      <c r="E842" s="100"/>
      <c r="F842" s="100"/>
      <c r="G842" s="105" t="str">
        <f>IF(A842="","",IF(COUNTIFS('[1237]8'!$A$3:$A$202,A842,'[1237]8'!$L$3:$L$202,"Đã kiểm chứng",'[1237]8'!$M$3:$M$202,"ĐẠT")&lt;&gt;1,"",IFERROR(INDEX('[1237]8'!$J$3:$J$202,MATCH(A842,'[1237]8'!$A$3:$A$202,0)),"")))</f>
        <v/>
      </c>
      <c r="H842" s="105" t="str">
        <f t="shared" si="13"/>
        <v/>
      </c>
      <c r="I842" s="102" t="str">
        <f>IF(A842="","",IF(OR(NOT(ISNUMBER(B842)),B842&lt;2027,B842&gt;2031,B842&lt;&gt;INT(B842)),"NĂM KHÔNG HỢP LỆ",IF(COUNTIFS($A$3:$A$1002,A842,$B$3:$B$1002,B842)&gt;1,"TRÙNG MÃ VTVL – NĂM",IF(G842="","C842 CHƯA ĐƯỢC XÁC NHẬN",IF(NOT(ISNUMBER(C842)),"THIẾU BIẾN ĐỘNG (NHẬP 0 NẾU KHÔNG ĐỔI)",IF(G842+C842&lt;0,"NHU CẦU ÂM",IF(OR(D842="",E842=""),"THIẾU GIẢI TRÌNH/NGUỒN",IF(F842&lt;&gt;"Đã kiểm chứng","CHƯA KIỂM CHỨNG DỰ BÁO","ĐẠT"))))))))</f>
        <v/>
      </c>
      <c r="J842" s="100"/>
    </row>
    <row r="843" spans="1:10" ht="30" customHeight="1">
      <c r="A843" s="100"/>
      <c r="B843" s="103"/>
      <c r="C843" s="104"/>
      <c r="D843" s="100"/>
      <c r="E843" s="100"/>
      <c r="F843" s="100"/>
      <c r="G843" s="105" t="str">
        <f>IF(A843="","",IF(COUNTIFS('[1238]8'!$A$3:$A$202,A843,'[1238]8'!$L$3:$L$202,"Đã kiểm chứng",'[1238]8'!$M$3:$M$202,"ĐẠT")&lt;&gt;1,"",IFERROR(INDEX('[1238]8'!$J$3:$J$202,MATCH(A843,'[1238]8'!$A$3:$A$202,0)),"")))</f>
        <v/>
      </c>
      <c r="H843" s="105" t="str">
        <f t="shared" si="13"/>
        <v/>
      </c>
      <c r="I843" s="102" t="str">
        <f>IF(A843="","",IF(OR(NOT(ISNUMBER(B843)),B843&lt;2027,B843&gt;2031,B843&lt;&gt;INT(B843)),"NĂM KHÔNG HỢP LỆ",IF(COUNTIFS($A$3:$A$1002,A843,$B$3:$B$1002,B843)&gt;1,"TRÙNG MÃ VTVL – NĂM",IF(G843="","C843 CHƯA ĐƯỢC XÁC NHẬN",IF(NOT(ISNUMBER(C843)),"THIẾU BIẾN ĐỘNG (NHẬP 0 NẾU KHÔNG ĐỔI)",IF(G843+C843&lt;0,"NHU CẦU ÂM",IF(OR(D843="",E843=""),"THIẾU GIẢI TRÌNH/NGUỒN",IF(F843&lt;&gt;"Đã kiểm chứng","CHƯA KIỂM CHỨNG DỰ BÁO","ĐẠT"))))))))</f>
        <v/>
      </c>
      <c r="J843" s="100"/>
    </row>
    <row r="844" spans="1:10" ht="30" customHeight="1">
      <c r="A844" s="100"/>
      <c r="B844" s="103"/>
      <c r="C844" s="104"/>
      <c r="D844" s="100"/>
      <c r="E844" s="100"/>
      <c r="F844" s="100"/>
      <c r="G844" s="105" t="str">
        <f>IF(A844="","",IF(COUNTIFS('[1239]8'!$A$3:$A$202,A844,'[1239]8'!$L$3:$L$202,"Đã kiểm chứng",'[1239]8'!$M$3:$M$202,"ĐẠT")&lt;&gt;1,"",IFERROR(INDEX('[1239]8'!$J$3:$J$202,MATCH(A844,'[1239]8'!$A$3:$A$202,0)),"")))</f>
        <v/>
      </c>
      <c r="H844" s="105" t="str">
        <f t="shared" si="13"/>
        <v/>
      </c>
      <c r="I844" s="102" t="str">
        <f>IF(A844="","",IF(OR(NOT(ISNUMBER(B844)),B844&lt;2027,B844&gt;2031,B844&lt;&gt;INT(B844)),"NĂM KHÔNG HỢP LỆ",IF(COUNTIFS($A$3:$A$1002,A844,$B$3:$B$1002,B844)&gt;1,"TRÙNG MÃ VTVL – NĂM",IF(G844="","C844 CHƯA ĐƯỢC XÁC NHẬN",IF(NOT(ISNUMBER(C844)),"THIẾU BIẾN ĐỘNG (NHẬP 0 NẾU KHÔNG ĐỔI)",IF(G844+C844&lt;0,"NHU CẦU ÂM",IF(OR(D844="",E844=""),"THIẾU GIẢI TRÌNH/NGUỒN",IF(F844&lt;&gt;"Đã kiểm chứng","CHƯA KIỂM CHỨNG DỰ BÁO","ĐẠT"))))))))</f>
        <v/>
      </c>
      <c r="J844" s="100"/>
    </row>
    <row r="845" spans="1:10" ht="30" customHeight="1">
      <c r="A845" s="100"/>
      <c r="B845" s="103"/>
      <c r="C845" s="104"/>
      <c r="D845" s="100"/>
      <c r="E845" s="100"/>
      <c r="F845" s="100"/>
      <c r="G845" s="105" t="str">
        <f>IF(A845="","",IF(COUNTIFS('[1240]8'!$A$3:$A$202,A845,'[1240]8'!$L$3:$L$202,"Đã kiểm chứng",'[1240]8'!$M$3:$M$202,"ĐẠT")&lt;&gt;1,"",IFERROR(INDEX('[1240]8'!$J$3:$J$202,MATCH(A845,'[1240]8'!$A$3:$A$202,0)),"")))</f>
        <v/>
      </c>
      <c r="H845" s="105" t="str">
        <f t="shared" si="13"/>
        <v/>
      </c>
      <c r="I845" s="102" t="str">
        <f>IF(A845="","",IF(OR(NOT(ISNUMBER(B845)),B845&lt;2027,B845&gt;2031,B845&lt;&gt;INT(B845)),"NĂM KHÔNG HỢP LỆ",IF(COUNTIFS($A$3:$A$1002,A845,$B$3:$B$1002,B845)&gt;1,"TRÙNG MÃ VTVL – NĂM",IF(G845="","C845 CHƯA ĐƯỢC XÁC NHẬN",IF(NOT(ISNUMBER(C845)),"THIẾU BIẾN ĐỘNG (NHẬP 0 NẾU KHÔNG ĐỔI)",IF(G845+C845&lt;0,"NHU CẦU ÂM",IF(OR(D845="",E845=""),"THIẾU GIẢI TRÌNH/NGUỒN",IF(F845&lt;&gt;"Đã kiểm chứng","CHƯA KIỂM CHỨNG DỰ BÁO","ĐẠT"))))))))</f>
        <v/>
      </c>
      <c r="J845" s="100"/>
    </row>
    <row r="846" spans="1:10" ht="30" customHeight="1">
      <c r="A846" s="100"/>
      <c r="B846" s="103"/>
      <c r="C846" s="104"/>
      <c r="D846" s="100"/>
      <c r="E846" s="100"/>
      <c r="F846" s="100"/>
      <c r="G846" s="105" t="str">
        <f>IF(A846="","",IF(COUNTIFS('[1241]8'!$A$3:$A$202,A846,'[1241]8'!$L$3:$L$202,"Đã kiểm chứng",'[1241]8'!$M$3:$M$202,"ĐẠT")&lt;&gt;1,"",IFERROR(INDEX('[1241]8'!$J$3:$J$202,MATCH(A846,'[1241]8'!$A$3:$A$202,0)),"")))</f>
        <v/>
      </c>
      <c r="H846" s="105" t="str">
        <f t="shared" si="13"/>
        <v/>
      </c>
      <c r="I846" s="102" t="str">
        <f>IF(A846="","",IF(OR(NOT(ISNUMBER(B846)),B846&lt;2027,B846&gt;2031,B846&lt;&gt;INT(B846)),"NĂM KHÔNG HỢP LỆ",IF(COUNTIFS($A$3:$A$1002,A846,$B$3:$B$1002,B846)&gt;1,"TRÙNG MÃ VTVL – NĂM",IF(G846="","C846 CHƯA ĐƯỢC XÁC NHẬN",IF(NOT(ISNUMBER(C846)),"THIẾU BIẾN ĐỘNG (NHẬP 0 NẾU KHÔNG ĐỔI)",IF(G846+C846&lt;0,"NHU CẦU ÂM",IF(OR(D846="",E846=""),"THIẾU GIẢI TRÌNH/NGUỒN",IF(F846&lt;&gt;"Đã kiểm chứng","CHƯA KIỂM CHỨNG DỰ BÁO","ĐẠT"))))))))</f>
        <v/>
      </c>
      <c r="J846" s="100"/>
    </row>
    <row r="847" spans="1:10" ht="30" customHeight="1">
      <c r="A847" s="100"/>
      <c r="B847" s="103"/>
      <c r="C847" s="104"/>
      <c r="D847" s="100"/>
      <c r="E847" s="100"/>
      <c r="F847" s="100"/>
      <c r="G847" s="105" t="str">
        <f>IF(A847="","",IF(COUNTIFS('[1242]8'!$A$3:$A$202,A847,'[1242]8'!$L$3:$L$202,"Đã kiểm chứng",'[1242]8'!$M$3:$M$202,"ĐẠT")&lt;&gt;1,"",IFERROR(INDEX('[1242]8'!$J$3:$J$202,MATCH(A847,'[1242]8'!$A$3:$A$202,0)),"")))</f>
        <v/>
      </c>
      <c r="H847" s="105" t="str">
        <f t="shared" si="13"/>
        <v/>
      </c>
      <c r="I847" s="102" t="str">
        <f>IF(A847="","",IF(OR(NOT(ISNUMBER(B847)),B847&lt;2027,B847&gt;2031,B847&lt;&gt;INT(B847)),"NĂM KHÔNG HỢP LỆ",IF(COUNTIFS($A$3:$A$1002,A847,$B$3:$B$1002,B847)&gt;1,"TRÙNG MÃ VTVL – NĂM",IF(G847="","C847 CHƯA ĐƯỢC XÁC NHẬN",IF(NOT(ISNUMBER(C847)),"THIẾU BIẾN ĐỘNG (NHẬP 0 NẾU KHÔNG ĐỔI)",IF(G847+C847&lt;0,"NHU CẦU ÂM",IF(OR(D847="",E847=""),"THIẾU GIẢI TRÌNH/NGUỒN",IF(F847&lt;&gt;"Đã kiểm chứng","CHƯA KIỂM CHỨNG DỰ BÁO","ĐẠT"))))))))</f>
        <v/>
      </c>
      <c r="J847" s="100"/>
    </row>
    <row r="848" spans="1:10" ht="30" customHeight="1">
      <c r="A848" s="100"/>
      <c r="B848" s="103"/>
      <c r="C848" s="104"/>
      <c r="D848" s="100"/>
      <c r="E848" s="100"/>
      <c r="F848" s="100"/>
      <c r="G848" s="105" t="str">
        <f>IF(A848="","",IF(COUNTIFS('[1243]8'!$A$3:$A$202,A848,'[1243]8'!$L$3:$L$202,"Đã kiểm chứng",'[1243]8'!$M$3:$M$202,"ĐẠT")&lt;&gt;1,"",IFERROR(INDEX('[1243]8'!$J$3:$J$202,MATCH(A848,'[1243]8'!$A$3:$A$202,0)),"")))</f>
        <v/>
      </c>
      <c r="H848" s="105" t="str">
        <f t="shared" si="13"/>
        <v/>
      </c>
      <c r="I848" s="102" t="str">
        <f>IF(A848="","",IF(OR(NOT(ISNUMBER(B848)),B848&lt;2027,B848&gt;2031,B848&lt;&gt;INT(B848)),"NĂM KHÔNG HỢP LỆ",IF(COUNTIFS($A$3:$A$1002,A848,$B$3:$B$1002,B848)&gt;1,"TRÙNG MÃ VTVL – NĂM",IF(G848="","C848 CHƯA ĐƯỢC XÁC NHẬN",IF(NOT(ISNUMBER(C848)),"THIẾU BIẾN ĐỘNG (NHẬP 0 NẾU KHÔNG ĐỔI)",IF(G848+C848&lt;0,"NHU CẦU ÂM",IF(OR(D848="",E848=""),"THIẾU GIẢI TRÌNH/NGUỒN",IF(F848&lt;&gt;"Đã kiểm chứng","CHƯA KIỂM CHỨNG DỰ BÁO","ĐẠT"))))))))</f>
        <v/>
      </c>
      <c r="J848" s="100"/>
    </row>
    <row r="849" spans="1:10" ht="30" customHeight="1">
      <c r="A849" s="100"/>
      <c r="B849" s="103"/>
      <c r="C849" s="104"/>
      <c r="D849" s="100"/>
      <c r="E849" s="100"/>
      <c r="F849" s="100"/>
      <c r="G849" s="105" t="str">
        <f>IF(A849="","",IF(COUNTIFS('[1244]8'!$A$3:$A$202,A849,'[1244]8'!$L$3:$L$202,"Đã kiểm chứng",'[1244]8'!$M$3:$M$202,"ĐẠT")&lt;&gt;1,"",IFERROR(INDEX('[1244]8'!$J$3:$J$202,MATCH(A849,'[1244]8'!$A$3:$A$202,0)),"")))</f>
        <v/>
      </c>
      <c r="H849" s="105" t="str">
        <f t="shared" si="13"/>
        <v/>
      </c>
      <c r="I849" s="102" t="str">
        <f>IF(A849="","",IF(OR(NOT(ISNUMBER(B849)),B849&lt;2027,B849&gt;2031,B849&lt;&gt;INT(B849)),"NĂM KHÔNG HỢP LỆ",IF(COUNTIFS($A$3:$A$1002,A849,$B$3:$B$1002,B849)&gt;1,"TRÙNG MÃ VTVL – NĂM",IF(G849="","C849 CHƯA ĐƯỢC XÁC NHẬN",IF(NOT(ISNUMBER(C849)),"THIẾU BIẾN ĐỘNG (NHẬP 0 NẾU KHÔNG ĐỔI)",IF(G849+C849&lt;0,"NHU CẦU ÂM",IF(OR(D849="",E849=""),"THIẾU GIẢI TRÌNH/NGUỒN",IF(F849&lt;&gt;"Đã kiểm chứng","CHƯA KIỂM CHỨNG DỰ BÁO","ĐẠT"))))))))</f>
        <v/>
      </c>
      <c r="J849" s="100"/>
    </row>
    <row r="850" spans="1:10" ht="30" customHeight="1">
      <c r="A850" s="100"/>
      <c r="B850" s="103"/>
      <c r="C850" s="104"/>
      <c r="D850" s="100"/>
      <c r="E850" s="100"/>
      <c r="F850" s="100"/>
      <c r="G850" s="105" t="str">
        <f>IF(A850="","",IF(COUNTIFS('[1245]8'!$A$3:$A$202,A850,'[1245]8'!$L$3:$L$202,"Đã kiểm chứng",'[1245]8'!$M$3:$M$202,"ĐẠT")&lt;&gt;1,"",IFERROR(INDEX('[1245]8'!$J$3:$J$202,MATCH(A850,'[1245]8'!$A$3:$A$202,0)),"")))</f>
        <v/>
      </c>
      <c r="H850" s="105" t="str">
        <f t="shared" si="13"/>
        <v/>
      </c>
      <c r="I850" s="102" t="str">
        <f>IF(A850="","",IF(OR(NOT(ISNUMBER(B850)),B850&lt;2027,B850&gt;2031,B850&lt;&gt;INT(B850)),"NĂM KHÔNG HỢP LỆ",IF(COUNTIFS($A$3:$A$1002,A850,$B$3:$B$1002,B850)&gt;1,"TRÙNG MÃ VTVL – NĂM",IF(G850="","C850 CHƯA ĐƯỢC XÁC NHẬN",IF(NOT(ISNUMBER(C850)),"THIẾU BIẾN ĐỘNG (NHẬP 0 NẾU KHÔNG ĐỔI)",IF(G850+C850&lt;0,"NHU CẦU ÂM",IF(OR(D850="",E850=""),"THIẾU GIẢI TRÌNH/NGUỒN",IF(F850&lt;&gt;"Đã kiểm chứng","CHƯA KIỂM CHỨNG DỰ BÁO","ĐẠT"))))))))</f>
        <v/>
      </c>
      <c r="J850" s="100"/>
    </row>
    <row r="851" spans="1:10" ht="30" customHeight="1">
      <c r="A851" s="100"/>
      <c r="B851" s="103"/>
      <c r="C851" s="104"/>
      <c r="D851" s="100"/>
      <c r="E851" s="100"/>
      <c r="F851" s="100"/>
      <c r="G851" s="105" t="str">
        <f>IF(A851="","",IF(COUNTIFS('[1246]8'!$A$3:$A$202,A851,'[1246]8'!$L$3:$L$202,"Đã kiểm chứng",'[1246]8'!$M$3:$M$202,"ĐẠT")&lt;&gt;1,"",IFERROR(INDEX('[1246]8'!$J$3:$J$202,MATCH(A851,'[1246]8'!$A$3:$A$202,0)),"")))</f>
        <v/>
      </c>
      <c r="H851" s="105" t="str">
        <f t="shared" si="13"/>
        <v/>
      </c>
      <c r="I851" s="102" t="str">
        <f>IF(A851="","",IF(OR(NOT(ISNUMBER(B851)),B851&lt;2027,B851&gt;2031,B851&lt;&gt;INT(B851)),"NĂM KHÔNG HỢP LỆ",IF(COUNTIFS($A$3:$A$1002,A851,$B$3:$B$1002,B851)&gt;1,"TRÙNG MÃ VTVL – NĂM",IF(G851="","C851 CHƯA ĐƯỢC XÁC NHẬN",IF(NOT(ISNUMBER(C851)),"THIẾU BIẾN ĐỘNG (NHẬP 0 NẾU KHÔNG ĐỔI)",IF(G851+C851&lt;0,"NHU CẦU ÂM",IF(OR(D851="",E851=""),"THIẾU GIẢI TRÌNH/NGUỒN",IF(F851&lt;&gt;"Đã kiểm chứng","CHƯA KIỂM CHỨNG DỰ BÁO","ĐẠT"))))))))</f>
        <v/>
      </c>
      <c r="J851" s="100"/>
    </row>
    <row r="852" spans="1:10" ht="30" customHeight="1">
      <c r="A852" s="100"/>
      <c r="B852" s="103"/>
      <c r="C852" s="104"/>
      <c r="D852" s="100"/>
      <c r="E852" s="100"/>
      <c r="F852" s="100"/>
      <c r="G852" s="105" t="str">
        <f>IF(A852="","",IF(COUNTIFS('[1247]8'!$A$3:$A$202,A852,'[1247]8'!$L$3:$L$202,"Đã kiểm chứng",'[1247]8'!$M$3:$M$202,"ĐẠT")&lt;&gt;1,"",IFERROR(INDEX('[1247]8'!$J$3:$J$202,MATCH(A852,'[1247]8'!$A$3:$A$202,0)),"")))</f>
        <v/>
      </c>
      <c r="H852" s="105" t="str">
        <f t="shared" si="13"/>
        <v/>
      </c>
      <c r="I852" s="102" t="str">
        <f>IF(A852="","",IF(OR(NOT(ISNUMBER(B852)),B852&lt;2027,B852&gt;2031,B852&lt;&gt;INT(B852)),"NĂM KHÔNG HỢP LỆ",IF(COUNTIFS($A$3:$A$1002,A852,$B$3:$B$1002,B852)&gt;1,"TRÙNG MÃ VTVL – NĂM",IF(G852="","C852 CHƯA ĐƯỢC XÁC NHẬN",IF(NOT(ISNUMBER(C852)),"THIẾU BIẾN ĐỘNG (NHẬP 0 NẾU KHÔNG ĐỔI)",IF(G852+C852&lt;0,"NHU CẦU ÂM",IF(OR(D852="",E852=""),"THIẾU GIẢI TRÌNH/NGUỒN",IF(F852&lt;&gt;"Đã kiểm chứng","CHƯA KIỂM CHỨNG DỰ BÁO","ĐẠT"))))))))</f>
        <v/>
      </c>
      <c r="J852" s="100"/>
    </row>
    <row r="853" spans="1:10" ht="30" customHeight="1">
      <c r="A853" s="100"/>
      <c r="B853" s="103"/>
      <c r="C853" s="104"/>
      <c r="D853" s="100"/>
      <c r="E853" s="100"/>
      <c r="F853" s="100"/>
      <c r="G853" s="105" t="str">
        <f>IF(A853="","",IF(COUNTIFS('[1248]8'!$A$3:$A$202,A853,'[1248]8'!$L$3:$L$202,"Đã kiểm chứng",'[1248]8'!$M$3:$M$202,"ĐẠT")&lt;&gt;1,"",IFERROR(INDEX('[1248]8'!$J$3:$J$202,MATCH(A853,'[1248]8'!$A$3:$A$202,0)),"")))</f>
        <v/>
      </c>
      <c r="H853" s="105" t="str">
        <f t="shared" si="13"/>
        <v/>
      </c>
      <c r="I853" s="102" t="str">
        <f>IF(A853="","",IF(OR(NOT(ISNUMBER(B853)),B853&lt;2027,B853&gt;2031,B853&lt;&gt;INT(B853)),"NĂM KHÔNG HỢP LỆ",IF(COUNTIFS($A$3:$A$1002,A853,$B$3:$B$1002,B853)&gt;1,"TRÙNG MÃ VTVL – NĂM",IF(G853="","C853 CHƯA ĐƯỢC XÁC NHẬN",IF(NOT(ISNUMBER(C853)),"THIẾU BIẾN ĐỘNG (NHẬP 0 NẾU KHÔNG ĐỔI)",IF(G853+C853&lt;0,"NHU CẦU ÂM",IF(OR(D853="",E853=""),"THIẾU GIẢI TRÌNH/NGUỒN",IF(F853&lt;&gt;"Đã kiểm chứng","CHƯA KIỂM CHỨNG DỰ BÁO","ĐẠT"))))))))</f>
        <v/>
      </c>
      <c r="J853" s="100"/>
    </row>
    <row r="854" spans="1:10" ht="30" customHeight="1">
      <c r="A854" s="100"/>
      <c r="B854" s="103"/>
      <c r="C854" s="104"/>
      <c r="D854" s="100"/>
      <c r="E854" s="100"/>
      <c r="F854" s="100"/>
      <c r="G854" s="105" t="str">
        <f>IF(A854="","",IF(COUNTIFS('[1249]8'!$A$3:$A$202,A854,'[1249]8'!$L$3:$L$202,"Đã kiểm chứng",'[1249]8'!$M$3:$M$202,"ĐẠT")&lt;&gt;1,"",IFERROR(INDEX('[1249]8'!$J$3:$J$202,MATCH(A854,'[1249]8'!$A$3:$A$202,0)),"")))</f>
        <v/>
      </c>
      <c r="H854" s="105" t="str">
        <f t="shared" si="13"/>
        <v/>
      </c>
      <c r="I854" s="102" t="str">
        <f>IF(A854="","",IF(OR(NOT(ISNUMBER(B854)),B854&lt;2027,B854&gt;2031,B854&lt;&gt;INT(B854)),"NĂM KHÔNG HỢP LỆ",IF(COUNTIFS($A$3:$A$1002,A854,$B$3:$B$1002,B854)&gt;1,"TRÙNG MÃ VTVL – NĂM",IF(G854="","C854 CHƯA ĐƯỢC XÁC NHẬN",IF(NOT(ISNUMBER(C854)),"THIẾU BIẾN ĐỘNG (NHẬP 0 NẾU KHÔNG ĐỔI)",IF(G854+C854&lt;0,"NHU CẦU ÂM",IF(OR(D854="",E854=""),"THIẾU GIẢI TRÌNH/NGUỒN",IF(F854&lt;&gt;"Đã kiểm chứng","CHƯA KIỂM CHỨNG DỰ BÁO","ĐẠT"))))))))</f>
        <v/>
      </c>
      <c r="J854" s="100"/>
    </row>
    <row r="855" spans="1:10" ht="30" customHeight="1">
      <c r="A855" s="100"/>
      <c r="B855" s="103"/>
      <c r="C855" s="104"/>
      <c r="D855" s="100"/>
      <c r="E855" s="100"/>
      <c r="F855" s="100"/>
      <c r="G855" s="105" t="str">
        <f>IF(A855="","",IF(COUNTIFS('[1250]8'!$A$3:$A$202,A855,'[1250]8'!$L$3:$L$202,"Đã kiểm chứng",'[1250]8'!$M$3:$M$202,"ĐẠT")&lt;&gt;1,"",IFERROR(INDEX('[1250]8'!$J$3:$J$202,MATCH(A855,'[1250]8'!$A$3:$A$202,0)),"")))</f>
        <v/>
      </c>
      <c r="H855" s="105" t="str">
        <f t="shared" si="13"/>
        <v/>
      </c>
      <c r="I855" s="102" t="str">
        <f>IF(A855="","",IF(OR(NOT(ISNUMBER(B855)),B855&lt;2027,B855&gt;2031,B855&lt;&gt;INT(B855)),"NĂM KHÔNG HỢP LỆ",IF(COUNTIFS($A$3:$A$1002,A855,$B$3:$B$1002,B855)&gt;1,"TRÙNG MÃ VTVL – NĂM",IF(G855="","C855 CHƯA ĐƯỢC XÁC NHẬN",IF(NOT(ISNUMBER(C855)),"THIẾU BIẾN ĐỘNG (NHẬP 0 NẾU KHÔNG ĐỔI)",IF(G855+C855&lt;0,"NHU CẦU ÂM",IF(OR(D855="",E855=""),"THIẾU GIẢI TRÌNH/NGUỒN",IF(F855&lt;&gt;"Đã kiểm chứng","CHƯA KIỂM CHỨNG DỰ BÁO","ĐẠT"))))))))</f>
        <v/>
      </c>
      <c r="J855" s="100"/>
    </row>
    <row r="856" spans="1:10" ht="30" customHeight="1">
      <c r="A856" s="100"/>
      <c r="B856" s="103"/>
      <c r="C856" s="104"/>
      <c r="D856" s="100"/>
      <c r="E856" s="100"/>
      <c r="F856" s="100"/>
      <c r="G856" s="105" t="str">
        <f>IF(A856="","",IF(COUNTIFS('[1251]8'!$A$3:$A$202,A856,'[1251]8'!$L$3:$L$202,"Đã kiểm chứng",'[1251]8'!$M$3:$M$202,"ĐẠT")&lt;&gt;1,"",IFERROR(INDEX('[1251]8'!$J$3:$J$202,MATCH(A856,'[1251]8'!$A$3:$A$202,0)),"")))</f>
        <v/>
      </c>
      <c r="H856" s="105" t="str">
        <f t="shared" si="13"/>
        <v/>
      </c>
      <c r="I856" s="102" t="str">
        <f>IF(A856="","",IF(OR(NOT(ISNUMBER(B856)),B856&lt;2027,B856&gt;2031,B856&lt;&gt;INT(B856)),"NĂM KHÔNG HỢP LỆ",IF(COUNTIFS($A$3:$A$1002,A856,$B$3:$B$1002,B856)&gt;1,"TRÙNG MÃ VTVL – NĂM",IF(G856="","C856 CHƯA ĐƯỢC XÁC NHẬN",IF(NOT(ISNUMBER(C856)),"THIẾU BIẾN ĐỘNG (NHẬP 0 NẾU KHÔNG ĐỔI)",IF(G856+C856&lt;0,"NHU CẦU ÂM",IF(OR(D856="",E856=""),"THIẾU GIẢI TRÌNH/NGUỒN",IF(F856&lt;&gt;"Đã kiểm chứng","CHƯA KIỂM CHỨNG DỰ BÁO","ĐẠT"))))))))</f>
        <v/>
      </c>
      <c r="J856" s="100"/>
    </row>
    <row r="857" spans="1:10" ht="30" customHeight="1">
      <c r="A857" s="100"/>
      <c r="B857" s="103"/>
      <c r="C857" s="104"/>
      <c r="D857" s="100"/>
      <c r="E857" s="100"/>
      <c r="F857" s="100"/>
      <c r="G857" s="105" t="str">
        <f>IF(A857="","",IF(COUNTIFS('[1252]8'!$A$3:$A$202,A857,'[1252]8'!$L$3:$L$202,"Đã kiểm chứng",'[1252]8'!$M$3:$M$202,"ĐẠT")&lt;&gt;1,"",IFERROR(INDEX('[1252]8'!$J$3:$J$202,MATCH(A857,'[1252]8'!$A$3:$A$202,0)),"")))</f>
        <v/>
      </c>
      <c r="H857" s="105" t="str">
        <f t="shared" si="13"/>
        <v/>
      </c>
      <c r="I857" s="102" t="str">
        <f>IF(A857="","",IF(OR(NOT(ISNUMBER(B857)),B857&lt;2027,B857&gt;2031,B857&lt;&gt;INT(B857)),"NĂM KHÔNG HỢP LỆ",IF(COUNTIFS($A$3:$A$1002,A857,$B$3:$B$1002,B857)&gt;1,"TRÙNG MÃ VTVL – NĂM",IF(G857="","C857 CHƯA ĐƯỢC XÁC NHẬN",IF(NOT(ISNUMBER(C857)),"THIẾU BIẾN ĐỘNG (NHẬP 0 NẾU KHÔNG ĐỔI)",IF(G857+C857&lt;0,"NHU CẦU ÂM",IF(OR(D857="",E857=""),"THIẾU GIẢI TRÌNH/NGUỒN",IF(F857&lt;&gt;"Đã kiểm chứng","CHƯA KIỂM CHỨNG DỰ BÁO","ĐẠT"))))))))</f>
        <v/>
      </c>
      <c r="J857" s="100"/>
    </row>
    <row r="858" spans="1:10" ht="30" customHeight="1">
      <c r="A858" s="100"/>
      <c r="B858" s="103"/>
      <c r="C858" s="104"/>
      <c r="D858" s="100"/>
      <c r="E858" s="100"/>
      <c r="F858" s="100"/>
      <c r="G858" s="105" t="str">
        <f>IF(A858="","",IF(COUNTIFS('[1253]8'!$A$3:$A$202,A858,'[1253]8'!$L$3:$L$202,"Đã kiểm chứng",'[1253]8'!$M$3:$M$202,"ĐẠT")&lt;&gt;1,"",IFERROR(INDEX('[1253]8'!$J$3:$J$202,MATCH(A858,'[1253]8'!$A$3:$A$202,0)),"")))</f>
        <v/>
      </c>
      <c r="H858" s="105" t="str">
        <f t="shared" si="13"/>
        <v/>
      </c>
      <c r="I858" s="102" t="str">
        <f>IF(A858="","",IF(OR(NOT(ISNUMBER(B858)),B858&lt;2027,B858&gt;2031,B858&lt;&gt;INT(B858)),"NĂM KHÔNG HỢP LỆ",IF(COUNTIFS($A$3:$A$1002,A858,$B$3:$B$1002,B858)&gt;1,"TRÙNG MÃ VTVL – NĂM",IF(G858="","C858 CHƯA ĐƯỢC XÁC NHẬN",IF(NOT(ISNUMBER(C858)),"THIẾU BIẾN ĐỘNG (NHẬP 0 NẾU KHÔNG ĐỔI)",IF(G858+C858&lt;0,"NHU CẦU ÂM",IF(OR(D858="",E858=""),"THIẾU GIẢI TRÌNH/NGUỒN",IF(F858&lt;&gt;"Đã kiểm chứng","CHƯA KIỂM CHỨNG DỰ BÁO","ĐẠT"))))))))</f>
        <v/>
      </c>
      <c r="J858" s="100"/>
    </row>
    <row r="859" spans="1:10" ht="30" customHeight="1">
      <c r="A859" s="100"/>
      <c r="B859" s="103"/>
      <c r="C859" s="104"/>
      <c r="D859" s="100"/>
      <c r="E859" s="100"/>
      <c r="F859" s="100"/>
      <c r="G859" s="105" t="str">
        <f>IF(A859="","",IF(COUNTIFS('[1254]8'!$A$3:$A$202,A859,'[1254]8'!$L$3:$L$202,"Đã kiểm chứng",'[1254]8'!$M$3:$M$202,"ĐẠT")&lt;&gt;1,"",IFERROR(INDEX('[1254]8'!$J$3:$J$202,MATCH(A859,'[1254]8'!$A$3:$A$202,0)),"")))</f>
        <v/>
      </c>
      <c r="H859" s="105" t="str">
        <f t="shared" si="13"/>
        <v/>
      </c>
      <c r="I859" s="102" t="str">
        <f>IF(A859="","",IF(OR(NOT(ISNUMBER(B859)),B859&lt;2027,B859&gt;2031,B859&lt;&gt;INT(B859)),"NĂM KHÔNG HỢP LỆ",IF(COUNTIFS($A$3:$A$1002,A859,$B$3:$B$1002,B859)&gt;1,"TRÙNG MÃ VTVL – NĂM",IF(G859="","C859 CHƯA ĐƯỢC XÁC NHẬN",IF(NOT(ISNUMBER(C859)),"THIẾU BIẾN ĐỘNG (NHẬP 0 NẾU KHÔNG ĐỔI)",IF(G859+C859&lt;0,"NHU CẦU ÂM",IF(OR(D859="",E859=""),"THIẾU GIẢI TRÌNH/NGUỒN",IF(F859&lt;&gt;"Đã kiểm chứng","CHƯA KIỂM CHỨNG DỰ BÁO","ĐẠT"))))))))</f>
        <v/>
      </c>
      <c r="J859" s="100"/>
    </row>
    <row r="860" spans="1:10" ht="30" customHeight="1">
      <c r="A860" s="100"/>
      <c r="B860" s="103"/>
      <c r="C860" s="104"/>
      <c r="D860" s="100"/>
      <c r="E860" s="100"/>
      <c r="F860" s="100"/>
      <c r="G860" s="105" t="str">
        <f>IF(A860="","",IF(COUNTIFS('[1255]8'!$A$3:$A$202,A860,'[1255]8'!$L$3:$L$202,"Đã kiểm chứng",'[1255]8'!$M$3:$M$202,"ĐẠT")&lt;&gt;1,"",IFERROR(INDEX('[1255]8'!$J$3:$J$202,MATCH(A860,'[1255]8'!$A$3:$A$202,0)),"")))</f>
        <v/>
      </c>
      <c r="H860" s="105" t="str">
        <f t="shared" si="13"/>
        <v/>
      </c>
      <c r="I860" s="102" t="str">
        <f>IF(A860="","",IF(OR(NOT(ISNUMBER(B860)),B860&lt;2027,B860&gt;2031,B860&lt;&gt;INT(B860)),"NĂM KHÔNG HỢP LỆ",IF(COUNTIFS($A$3:$A$1002,A860,$B$3:$B$1002,B860)&gt;1,"TRÙNG MÃ VTVL – NĂM",IF(G860="","C860 CHƯA ĐƯỢC XÁC NHẬN",IF(NOT(ISNUMBER(C860)),"THIẾU BIẾN ĐỘNG (NHẬP 0 NẾU KHÔNG ĐỔI)",IF(G860+C860&lt;0,"NHU CẦU ÂM",IF(OR(D860="",E860=""),"THIẾU GIẢI TRÌNH/NGUỒN",IF(F860&lt;&gt;"Đã kiểm chứng","CHƯA KIỂM CHỨNG DỰ BÁO","ĐẠT"))))))))</f>
        <v/>
      </c>
      <c r="J860" s="100"/>
    </row>
    <row r="861" spans="1:10" ht="30" customHeight="1">
      <c r="A861" s="100"/>
      <c r="B861" s="103"/>
      <c r="C861" s="104"/>
      <c r="D861" s="100"/>
      <c r="E861" s="100"/>
      <c r="F861" s="100"/>
      <c r="G861" s="105" t="str">
        <f>IF(A861="","",IF(COUNTIFS('[1256]8'!$A$3:$A$202,A861,'[1256]8'!$L$3:$L$202,"Đã kiểm chứng",'[1256]8'!$M$3:$M$202,"ĐẠT")&lt;&gt;1,"",IFERROR(INDEX('[1256]8'!$J$3:$J$202,MATCH(A861,'[1256]8'!$A$3:$A$202,0)),"")))</f>
        <v/>
      </c>
      <c r="H861" s="105" t="str">
        <f t="shared" si="13"/>
        <v/>
      </c>
      <c r="I861" s="102" t="str">
        <f>IF(A861="","",IF(OR(NOT(ISNUMBER(B861)),B861&lt;2027,B861&gt;2031,B861&lt;&gt;INT(B861)),"NĂM KHÔNG HỢP LỆ",IF(COUNTIFS($A$3:$A$1002,A861,$B$3:$B$1002,B861)&gt;1,"TRÙNG MÃ VTVL – NĂM",IF(G861="","C861 CHƯA ĐƯỢC XÁC NHẬN",IF(NOT(ISNUMBER(C861)),"THIẾU BIẾN ĐỘNG (NHẬP 0 NẾU KHÔNG ĐỔI)",IF(G861+C861&lt;0,"NHU CẦU ÂM",IF(OR(D861="",E861=""),"THIẾU GIẢI TRÌNH/NGUỒN",IF(F861&lt;&gt;"Đã kiểm chứng","CHƯA KIỂM CHỨNG DỰ BÁO","ĐẠT"))))))))</f>
        <v/>
      </c>
      <c r="J861" s="100"/>
    </row>
    <row r="862" spans="1:10" ht="30" customHeight="1">
      <c r="A862" s="100"/>
      <c r="B862" s="103"/>
      <c r="C862" s="104"/>
      <c r="D862" s="100"/>
      <c r="E862" s="100"/>
      <c r="F862" s="100"/>
      <c r="G862" s="105" t="str">
        <f>IF(A862="","",IF(COUNTIFS('[1257]8'!$A$3:$A$202,A862,'[1257]8'!$L$3:$L$202,"Đã kiểm chứng",'[1257]8'!$M$3:$M$202,"ĐẠT")&lt;&gt;1,"",IFERROR(INDEX('[1257]8'!$J$3:$J$202,MATCH(A862,'[1257]8'!$A$3:$A$202,0)),"")))</f>
        <v/>
      </c>
      <c r="H862" s="105" t="str">
        <f t="shared" si="13"/>
        <v/>
      </c>
      <c r="I862" s="102" t="str">
        <f>IF(A862="","",IF(OR(NOT(ISNUMBER(B862)),B862&lt;2027,B862&gt;2031,B862&lt;&gt;INT(B862)),"NĂM KHÔNG HỢP LỆ",IF(COUNTIFS($A$3:$A$1002,A862,$B$3:$B$1002,B862)&gt;1,"TRÙNG MÃ VTVL – NĂM",IF(G862="","C862 CHƯA ĐƯỢC XÁC NHẬN",IF(NOT(ISNUMBER(C862)),"THIẾU BIẾN ĐỘNG (NHẬP 0 NẾU KHÔNG ĐỔI)",IF(G862+C862&lt;0,"NHU CẦU ÂM",IF(OR(D862="",E862=""),"THIẾU GIẢI TRÌNH/NGUỒN",IF(F862&lt;&gt;"Đã kiểm chứng","CHƯA KIỂM CHỨNG DỰ BÁO","ĐẠT"))))))))</f>
        <v/>
      </c>
      <c r="J862" s="100"/>
    </row>
    <row r="863" spans="1:10" ht="30" customHeight="1">
      <c r="A863" s="100"/>
      <c r="B863" s="103"/>
      <c r="C863" s="104"/>
      <c r="D863" s="100"/>
      <c r="E863" s="100"/>
      <c r="F863" s="100"/>
      <c r="G863" s="105" t="str">
        <f>IF(A863="","",IF(COUNTIFS('[1258]8'!$A$3:$A$202,A863,'[1258]8'!$L$3:$L$202,"Đã kiểm chứng",'[1258]8'!$M$3:$M$202,"ĐẠT")&lt;&gt;1,"",IFERROR(INDEX('[1258]8'!$J$3:$J$202,MATCH(A863,'[1258]8'!$A$3:$A$202,0)),"")))</f>
        <v/>
      </c>
      <c r="H863" s="105" t="str">
        <f t="shared" si="13"/>
        <v/>
      </c>
      <c r="I863" s="102" t="str">
        <f>IF(A863="","",IF(OR(NOT(ISNUMBER(B863)),B863&lt;2027,B863&gt;2031,B863&lt;&gt;INT(B863)),"NĂM KHÔNG HỢP LỆ",IF(COUNTIFS($A$3:$A$1002,A863,$B$3:$B$1002,B863)&gt;1,"TRÙNG MÃ VTVL – NĂM",IF(G863="","C863 CHƯA ĐƯỢC XÁC NHẬN",IF(NOT(ISNUMBER(C863)),"THIẾU BIẾN ĐỘNG (NHẬP 0 NẾU KHÔNG ĐỔI)",IF(G863+C863&lt;0,"NHU CẦU ÂM",IF(OR(D863="",E863=""),"THIẾU GIẢI TRÌNH/NGUỒN",IF(F863&lt;&gt;"Đã kiểm chứng","CHƯA KIỂM CHỨNG DỰ BÁO","ĐẠT"))))))))</f>
        <v/>
      </c>
      <c r="J863" s="100"/>
    </row>
    <row r="864" spans="1:10" ht="30" customHeight="1">
      <c r="A864" s="100"/>
      <c r="B864" s="103"/>
      <c r="C864" s="104"/>
      <c r="D864" s="100"/>
      <c r="E864" s="100"/>
      <c r="F864" s="100"/>
      <c r="G864" s="105" t="str">
        <f>IF(A864="","",IF(COUNTIFS('[1259]8'!$A$3:$A$202,A864,'[1259]8'!$L$3:$L$202,"Đã kiểm chứng",'[1259]8'!$M$3:$M$202,"ĐẠT")&lt;&gt;1,"",IFERROR(INDEX('[1259]8'!$J$3:$J$202,MATCH(A864,'[1259]8'!$A$3:$A$202,0)),"")))</f>
        <v/>
      </c>
      <c r="H864" s="105" t="str">
        <f t="shared" si="13"/>
        <v/>
      </c>
      <c r="I864" s="102" t="str">
        <f>IF(A864="","",IF(OR(NOT(ISNUMBER(B864)),B864&lt;2027,B864&gt;2031,B864&lt;&gt;INT(B864)),"NĂM KHÔNG HỢP LỆ",IF(COUNTIFS($A$3:$A$1002,A864,$B$3:$B$1002,B864)&gt;1,"TRÙNG MÃ VTVL – NĂM",IF(G864="","C864 CHƯA ĐƯỢC XÁC NHẬN",IF(NOT(ISNUMBER(C864)),"THIẾU BIẾN ĐỘNG (NHẬP 0 NẾU KHÔNG ĐỔI)",IF(G864+C864&lt;0,"NHU CẦU ÂM",IF(OR(D864="",E864=""),"THIẾU GIẢI TRÌNH/NGUỒN",IF(F864&lt;&gt;"Đã kiểm chứng","CHƯA KIỂM CHỨNG DỰ BÁO","ĐẠT"))))))))</f>
        <v/>
      </c>
      <c r="J864" s="100"/>
    </row>
    <row r="865" spans="1:10" ht="30" customHeight="1">
      <c r="A865" s="100"/>
      <c r="B865" s="103"/>
      <c r="C865" s="104"/>
      <c r="D865" s="100"/>
      <c r="E865" s="100"/>
      <c r="F865" s="100"/>
      <c r="G865" s="105" t="str">
        <f>IF(A865="","",IF(COUNTIFS('[1260]8'!$A$3:$A$202,A865,'[1260]8'!$L$3:$L$202,"Đã kiểm chứng",'[1260]8'!$M$3:$M$202,"ĐẠT")&lt;&gt;1,"",IFERROR(INDEX('[1260]8'!$J$3:$J$202,MATCH(A865,'[1260]8'!$A$3:$A$202,0)),"")))</f>
        <v/>
      </c>
      <c r="H865" s="105" t="str">
        <f t="shared" si="13"/>
        <v/>
      </c>
      <c r="I865" s="102" t="str">
        <f>IF(A865="","",IF(OR(NOT(ISNUMBER(B865)),B865&lt;2027,B865&gt;2031,B865&lt;&gt;INT(B865)),"NĂM KHÔNG HỢP LỆ",IF(COUNTIFS($A$3:$A$1002,A865,$B$3:$B$1002,B865)&gt;1,"TRÙNG MÃ VTVL – NĂM",IF(G865="","C865 CHƯA ĐƯỢC XÁC NHẬN",IF(NOT(ISNUMBER(C865)),"THIẾU BIẾN ĐỘNG (NHẬP 0 NẾU KHÔNG ĐỔI)",IF(G865+C865&lt;0,"NHU CẦU ÂM",IF(OR(D865="",E865=""),"THIẾU GIẢI TRÌNH/NGUỒN",IF(F865&lt;&gt;"Đã kiểm chứng","CHƯA KIỂM CHỨNG DỰ BÁO","ĐẠT"))))))))</f>
        <v/>
      </c>
      <c r="J865" s="100"/>
    </row>
    <row r="866" spans="1:10" ht="30" customHeight="1">
      <c r="A866" s="100"/>
      <c r="B866" s="103"/>
      <c r="C866" s="104"/>
      <c r="D866" s="100"/>
      <c r="E866" s="100"/>
      <c r="F866" s="100"/>
      <c r="G866" s="105" t="str">
        <f>IF(A866="","",IF(COUNTIFS('[1261]8'!$A$3:$A$202,A866,'[1261]8'!$L$3:$L$202,"Đã kiểm chứng",'[1261]8'!$M$3:$M$202,"ĐẠT")&lt;&gt;1,"",IFERROR(INDEX('[1261]8'!$J$3:$J$202,MATCH(A866,'[1261]8'!$A$3:$A$202,0)),"")))</f>
        <v/>
      </c>
      <c r="H866" s="105" t="str">
        <f t="shared" si="13"/>
        <v/>
      </c>
      <c r="I866" s="102" t="str">
        <f>IF(A866="","",IF(OR(NOT(ISNUMBER(B866)),B866&lt;2027,B866&gt;2031,B866&lt;&gt;INT(B866)),"NĂM KHÔNG HỢP LỆ",IF(COUNTIFS($A$3:$A$1002,A866,$B$3:$B$1002,B866)&gt;1,"TRÙNG MÃ VTVL – NĂM",IF(G866="","C866 CHƯA ĐƯỢC XÁC NHẬN",IF(NOT(ISNUMBER(C866)),"THIẾU BIẾN ĐỘNG (NHẬP 0 NẾU KHÔNG ĐỔI)",IF(G866+C866&lt;0,"NHU CẦU ÂM",IF(OR(D866="",E866=""),"THIẾU GIẢI TRÌNH/NGUỒN",IF(F866&lt;&gt;"Đã kiểm chứng","CHƯA KIỂM CHỨNG DỰ BÁO","ĐẠT"))))))))</f>
        <v/>
      </c>
      <c r="J866" s="100"/>
    </row>
    <row r="867" spans="1:10" ht="30" customHeight="1">
      <c r="A867" s="100"/>
      <c r="B867" s="103"/>
      <c r="C867" s="104"/>
      <c r="D867" s="100"/>
      <c r="E867" s="100"/>
      <c r="F867" s="100"/>
      <c r="G867" s="105" t="str">
        <f>IF(A867="","",IF(COUNTIFS('[1262]8'!$A$3:$A$202,A867,'[1262]8'!$L$3:$L$202,"Đã kiểm chứng",'[1262]8'!$M$3:$M$202,"ĐẠT")&lt;&gt;1,"",IFERROR(INDEX('[1262]8'!$J$3:$J$202,MATCH(A867,'[1262]8'!$A$3:$A$202,0)),"")))</f>
        <v/>
      </c>
      <c r="H867" s="105" t="str">
        <f t="shared" si="13"/>
        <v/>
      </c>
      <c r="I867" s="102" t="str">
        <f>IF(A867="","",IF(OR(NOT(ISNUMBER(B867)),B867&lt;2027,B867&gt;2031,B867&lt;&gt;INT(B867)),"NĂM KHÔNG HỢP LỆ",IF(COUNTIFS($A$3:$A$1002,A867,$B$3:$B$1002,B867)&gt;1,"TRÙNG MÃ VTVL – NĂM",IF(G867="","C867 CHƯA ĐƯỢC XÁC NHẬN",IF(NOT(ISNUMBER(C867)),"THIẾU BIẾN ĐỘNG (NHẬP 0 NẾU KHÔNG ĐỔI)",IF(G867+C867&lt;0,"NHU CẦU ÂM",IF(OR(D867="",E867=""),"THIẾU GIẢI TRÌNH/NGUỒN",IF(F867&lt;&gt;"Đã kiểm chứng","CHƯA KIỂM CHỨNG DỰ BÁO","ĐẠT"))))))))</f>
        <v/>
      </c>
      <c r="J867" s="100"/>
    </row>
    <row r="868" spans="1:10" ht="30" customHeight="1">
      <c r="A868" s="100"/>
      <c r="B868" s="103"/>
      <c r="C868" s="104"/>
      <c r="D868" s="100"/>
      <c r="E868" s="100"/>
      <c r="F868" s="100"/>
      <c r="G868" s="105" t="str">
        <f>IF(A868="","",IF(COUNTIFS('[1263]8'!$A$3:$A$202,A868,'[1263]8'!$L$3:$L$202,"Đã kiểm chứng",'[1263]8'!$M$3:$M$202,"ĐẠT")&lt;&gt;1,"",IFERROR(INDEX('[1263]8'!$J$3:$J$202,MATCH(A868,'[1263]8'!$A$3:$A$202,0)),"")))</f>
        <v/>
      </c>
      <c r="H868" s="105" t="str">
        <f t="shared" si="13"/>
        <v/>
      </c>
      <c r="I868" s="102" t="str">
        <f>IF(A868="","",IF(OR(NOT(ISNUMBER(B868)),B868&lt;2027,B868&gt;2031,B868&lt;&gt;INT(B868)),"NĂM KHÔNG HỢP LỆ",IF(COUNTIFS($A$3:$A$1002,A868,$B$3:$B$1002,B868)&gt;1,"TRÙNG MÃ VTVL – NĂM",IF(G868="","C868 CHƯA ĐƯỢC XÁC NHẬN",IF(NOT(ISNUMBER(C868)),"THIẾU BIẾN ĐỘNG (NHẬP 0 NẾU KHÔNG ĐỔI)",IF(G868+C868&lt;0,"NHU CẦU ÂM",IF(OR(D868="",E868=""),"THIẾU GIẢI TRÌNH/NGUỒN",IF(F868&lt;&gt;"Đã kiểm chứng","CHƯA KIỂM CHỨNG DỰ BÁO","ĐẠT"))))))))</f>
        <v/>
      </c>
      <c r="J868" s="100"/>
    </row>
    <row r="869" spans="1:10" ht="30" customHeight="1">
      <c r="A869" s="100"/>
      <c r="B869" s="103"/>
      <c r="C869" s="104"/>
      <c r="D869" s="100"/>
      <c r="E869" s="100"/>
      <c r="F869" s="100"/>
      <c r="G869" s="105" t="str">
        <f>IF(A869="","",IF(COUNTIFS('[1264]8'!$A$3:$A$202,A869,'[1264]8'!$L$3:$L$202,"Đã kiểm chứng",'[1264]8'!$M$3:$M$202,"ĐẠT")&lt;&gt;1,"",IFERROR(INDEX('[1264]8'!$J$3:$J$202,MATCH(A869,'[1264]8'!$A$3:$A$202,0)),"")))</f>
        <v/>
      </c>
      <c r="H869" s="105" t="str">
        <f t="shared" si="13"/>
        <v/>
      </c>
      <c r="I869" s="102" t="str">
        <f>IF(A869="","",IF(OR(NOT(ISNUMBER(B869)),B869&lt;2027,B869&gt;2031,B869&lt;&gt;INT(B869)),"NĂM KHÔNG HỢP LỆ",IF(COUNTIFS($A$3:$A$1002,A869,$B$3:$B$1002,B869)&gt;1,"TRÙNG MÃ VTVL – NĂM",IF(G869="","C869 CHƯA ĐƯỢC XÁC NHẬN",IF(NOT(ISNUMBER(C869)),"THIẾU BIẾN ĐỘNG (NHẬP 0 NẾU KHÔNG ĐỔI)",IF(G869+C869&lt;0,"NHU CẦU ÂM",IF(OR(D869="",E869=""),"THIẾU GIẢI TRÌNH/NGUỒN",IF(F869&lt;&gt;"Đã kiểm chứng","CHƯA KIỂM CHỨNG DỰ BÁO","ĐẠT"))))))))</f>
        <v/>
      </c>
      <c r="J869" s="100"/>
    </row>
    <row r="870" spans="1:10" ht="30" customHeight="1">
      <c r="A870" s="100"/>
      <c r="B870" s="103"/>
      <c r="C870" s="104"/>
      <c r="D870" s="100"/>
      <c r="E870" s="100"/>
      <c r="F870" s="100"/>
      <c r="G870" s="105" t="str">
        <f>IF(A870="","",IF(COUNTIFS('[1265]8'!$A$3:$A$202,A870,'[1265]8'!$L$3:$L$202,"Đã kiểm chứng",'[1265]8'!$M$3:$M$202,"ĐẠT")&lt;&gt;1,"",IFERROR(INDEX('[1265]8'!$J$3:$J$202,MATCH(A870,'[1265]8'!$A$3:$A$202,0)),"")))</f>
        <v/>
      </c>
      <c r="H870" s="105" t="str">
        <f t="shared" si="13"/>
        <v/>
      </c>
      <c r="I870" s="102" t="str">
        <f>IF(A870="","",IF(OR(NOT(ISNUMBER(B870)),B870&lt;2027,B870&gt;2031,B870&lt;&gt;INT(B870)),"NĂM KHÔNG HỢP LỆ",IF(COUNTIFS($A$3:$A$1002,A870,$B$3:$B$1002,B870)&gt;1,"TRÙNG MÃ VTVL – NĂM",IF(G870="","C870 CHƯA ĐƯỢC XÁC NHẬN",IF(NOT(ISNUMBER(C870)),"THIẾU BIẾN ĐỘNG (NHẬP 0 NẾU KHÔNG ĐỔI)",IF(G870+C870&lt;0,"NHU CẦU ÂM",IF(OR(D870="",E870=""),"THIẾU GIẢI TRÌNH/NGUỒN",IF(F870&lt;&gt;"Đã kiểm chứng","CHƯA KIỂM CHỨNG DỰ BÁO","ĐẠT"))))))))</f>
        <v/>
      </c>
      <c r="J870" s="100"/>
    </row>
    <row r="871" spans="1:10" ht="30" customHeight="1">
      <c r="A871" s="100"/>
      <c r="B871" s="103"/>
      <c r="C871" s="104"/>
      <c r="D871" s="100"/>
      <c r="E871" s="100"/>
      <c r="F871" s="100"/>
      <c r="G871" s="105" t="str">
        <f>IF(A871="","",IF(COUNTIFS('[1266]8'!$A$3:$A$202,A871,'[1266]8'!$L$3:$L$202,"Đã kiểm chứng",'[1266]8'!$M$3:$M$202,"ĐẠT")&lt;&gt;1,"",IFERROR(INDEX('[1266]8'!$J$3:$J$202,MATCH(A871,'[1266]8'!$A$3:$A$202,0)),"")))</f>
        <v/>
      </c>
      <c r="H871" s="105" t="str">
        <f t="shared" si="13"/>
        <v/>
      </c>
      <c r="I871" s="102" t="str">
        <f>IF(A871="","",IF(OR(NOT(ISNUMBER(B871)),B871&lt;2027,B871&gt;2031,B871&lt;&gt;INT(B871)),"NĂM KHÔNG HỢP LỆ",IF(COUNTIFS($A$3:$A$1002,A871,$B$3:$B$1002,B871)&gt;1,"TRÙNG MÃ VTVL – NĂM",IF(G871="","C871 CHƯA ĐƯỢC XÁC NHẬN",IF(NOT(ISNUMBER(C871)),"THIẾU BIẾN ĐỘNG (NHẬP 0 NẾU KHÔNG ĐỔI)",IF(G871+C871&lt;0,"NHU CẦU ÂM",IF(OR(D871="",E871=""),"THIẾU GIẢI TRÌNH/NGUỒN",IF(F871&lt;&gt;"Đã kiểm chứng","CHƯA KIỂM CHỨNG DỰ BÁO","ĐẠT"))))))))</f>
        <v/>
      </c>
      <c r="J871" s="100"/>
    </row>
    <row r="872" spans="1:10" ht="30" customHeight="1">
      <c r="A872" s="100"/>
      <c r="B872" s="103"/>
      <c r="C872" s="104"/>
      <c r="D872" s="100"/>
      <c r="E872" s="100"/>
      <c r="F872" s="100"/>
      <c r="G872" s="105" t="str">
        <f>IF(A872="","",IF(COUNTIFS('[1267]8'!$A$3:$A$202,A872,'[1267]8'!$L$3:$L$202,"Đã kiểm chứng",'[1267]8'!$M$3:$M$202,"ĐẠT")&lt;&gt;1,"",IFERROR(INDEX('[1267]8'!$J$3:$J$202,MATCH(A872,'[1267]8'!$A$3:$A$202,0)),"")))</f>
        <v/>
      </c>
      <c r="H872" s="105" t="str">
        <f t="shared" si="13"/>
        <v/>
      </c>
      <c r="I872" s="102" t="str">
        <f>IF(A872="","",IF(OR(NOT(ISNUMBER(B872)),B872&lt;2027,B872&gt;2031,B872&lt;&gt;INT(B872)),"NĂM KHÔNG HỢP LỆ",IF(COUNTIFS($A$3:$A$1002,A872,$B$3:$B$1002,B872)&gt;1,"TRÙNG MÃ VTVL – NĂM",IF(G872="","C872 CHƯA ĐƯỢC XÁC NHẬN",IF(NOT(ISNUMBER(C872)),"THIẾU BIẾN ĐỘNG (NHẬP 0 NẾU KHÔNG ĐỔI)",IF(G872+C872&lt;0,"NHU CẦU ÂM",IF(OR(D872="",E872=""),"THIẾU GIẢI TRÌNH/NGUỒN",IF(F872&lt;&gt;"Đã kiểm chứng","CHƯA KIỂM CHỨNG DỰ BÁO","ĐẠT"))))))))</f>
        <v/>
      </c>
      <c r="J872" s="100"/>
    </row>
    <row r="873" spans="1:10" ht="30" customHeight="1">
      <c r="A873" s="100"/>
      <c r="B873" s="103"/>
      <c r="C873" s="104"/>
      <c r="D873" s="100"/>
      <c r="E873" s="100"/>
      <c r="F873" s="100"/>
      <c r="G873" s="105" t="str">
        <f>IF(A873="","",IF(COUNTIFS('[1268]8'!$A$3:$A$202,A873,'[1268]8'!$L$3:$L$202,"Đã kiểm chứng",'[1268]8'!$M$3:$M$202,"ĐẠT")&lt;&gt;1,"",IFERROR(INDEX('[1268]8'!$J$3:$J$202,MATCH(A873,'[1268]8'!$A$3:$A$202,0)),"")))</f>
        <v/>
      </c>
      <c r="H873" s="105" t="str">
        <f t="shared" si="13"/>
        <v/>
      </c>
      <c r="I873" s="102" t="str">
        <f>IF(A873="","",IF(OR(NOT(ISNUMBER(B873)),B873&lt;2027,B873&gt;2031,B873&lt;&gt;INT(B873)),"NĂM KHÔNG HỢP LỆ",IF(COUNTIFS($A$3:$A$1002,A873,$B$3:$B$1002,B873)&gt;1,"TRÙNG MÃ VTVL – NĂM",IF(G873="","C873 CHƯA ĐƯỢC XÁC NHẬN",IF(NOT(ISNUMBER(C873)),"THIẾU BIẾN ĐỘNG (NHẬP 0 NẾU KHÔNG ĐỔI)",IF(G873+C873&lt;0,"NHU CẦU ÂM",IF(OR(D873="",E873=""),"THIẾU GIẢI TRÌNH/NGUỒN",IF(F873&lt;&gt;"Đã kiểm chứng","CHƯA KIỂM CHỨNG DỰ BÁO","ĐẠT"))))))))</f>
        <v/>
      </c>
      <c r="J873" s="100"/>
    </row>
    <row r="874" spans="1:10" ht="30" customHeight="1">
      <c r="A874" s="100"/>
      <c r="B874" s="103"/>
      <c r="C874" s="104"/>
      <c r="D874" s="100"/>
      <c r="E874" s="100"/>
      <c r="F874" s="100"/>
      <c r="G874" s="105" t="str">
        <f>IF(A874="","",IF(COUNTIFS('[1269]8'!$A$3:$A$202,A874,'[1269]8'!$L$3:$L$202,"Đã kiểm chứng",'[1269]8'!$M$3:$M$202,"ĐẠT")&lt;&gt;1,"",IFERROR(INDEX('[1269]8'!$J$3:$J$202,MATCH(A874,'[1269]8'!$A$3:$A$202,0)),"")))</f>
        <v/>
      </c>
      <c r="H874" s="105" t="str">
        <f t="shared" si="13"/>
        <v/>
      </c>
      <c r="I874" s="102" t="str">
        <f>IF(A874="","",IF(OR(NOT(ISNUMBER(B874)),B874&lt;2027,B874&gt;2031,B874&lt;&gt;INT(B874)),"NĂM KHÔNG HỢP LỆ",IF(COUNTIFS($A$3:$A$1002,A874,$B$3:$B$1002,B874)&gt;1,"TRÙNG MÃ VTVL – NĂM",IF(G874="","C874 CHƯA ĐƯỢC XÁC NHẬN",IF(NOT(ISNUMBER(C874)),"THIẾU BIẾN ĐỘNG (NHẬP 0 NẾU KHÔNG ĐỔI)",IF(G874+C874&lt;0,"NHU CẦU ÂM",IF(OR(D874="",E874=""),"THIẾU GIẢI TRÌNH/NGUỒN",IF(F874&lt;&gt;"Đã kiểm chứng","CHƯA KIỂM CHỨNG DỰ BÁO","ĐẠT"))))))))</f>
        <v/>
      </c>
      <c r="J874" s="100"/>
    </row>
    <row r="875" spans="1:10" ht="30" customHeight="1">
      <c r="A875" s="100"/>
      <c r="B875" s="103"/>
      <c r="C875" s="104"/>
      <c r="D875" s="100"/>
      <c r="E875" s="100"/>
      <c r="F875" s="100"/>
      <c r="G875" s="105" t="str">
        <f>IF(A875="","",IF(COUNTIFS('[1270]8'!$A$3:$A$202,A875,'[1270]8'!$L$3:$L$202,"Đã kiểm chứng",'[1270]8'!$M$3:$M$202,"ĐẠT")&lt;&gt;1,"",IFERROR(INDEX('[1270]8'!$J$3:$J$202,MATCH(A875,'[1270]8'!$A$3:$A$202,0)),"")))</f>
        <v/>
      </c>
      <c r="H875" s="105" t="str">
        <f t="shared" si="13"/>
        <v/>
      </c>
      <c r="I875" s="102" t="str">
        <f>IF(A875="","",IF(OR(NOT(ISNUMBER(B875)),B875&lt;2027,B875&gt;2031,B875&lt;&gt;INT(B875)),"NĂM KHÔNG HỢP LỆ",IF(COUNTIFS($A$3:$A$1002,A875,$B$3:$B$1002,B875)&gt;1,"TRÙNG MÃ VTVL – NĂM",IF(G875="","C875 CHƯA ĐƯỢC XÁC NHẬN",IF(NOT(ISNUMBER(C875)),"THIẾU BIẾN ĐỘNG (NHẬP 0 NẾU KHÔNG ĐỔI)",IF(G875+C875&lt;0,"NHU CẦU ÂM",IF(OR(D875="",E875=""),"THIẾU GIẢI TRÌNH/NGUỒN",IF(F875&lt;&gt;"Đã kiểm chứng","CHƯA KIỂM CHỨNG DỰ BÁO","ĐẠT"))))))))</f>
        <v/>
      </c>
      <c r="J875" s="100"/>
    </row>
    <row r="876" spans="1:10" ht="30" customHeight="1">
      <c r="A876" s="100"/>
      <c r="B876" s="103"/>
      <c r="C876" s="104"/>
      <c r="D876" s="100"/>
      <c r="E876" s="100"/>
      <c r="F876" s="100"/>
      <c r="G876" s="105" t="str">
        <f>IF(A876="","",IF(COUNTIFS('[1271]8'!$A$3:$A$202,A876,'[1271]8'!$L$3:$L$202,"Đã kiểm chứng",'[1271]8'!$M$3:$M$202,"ĐẠT")&lt;&gt;1,"",IFERROR(INDEX('[1271]8'!$J$3:$J$202,MATCH(A876,'[1271]8'!$A$3:$A$202,0)),"")))</f>
        <v/>
      </c>
      <c r="H876" s="105" t="str">
        <f t="shared" si="13"/>
        <v/>
      </c>
      <c r="I876" s="102" t="str">
        <f>IF(A876="","",IF(OR(NOT(ISNUMBER(B876)),B876&lt;2027,B876&gt;2031,B876&lt;&gt;INT(B876)),"NĂM KHÔNG HỢP LỆ",IF(COUNTIFS($A$3:$A$1002,A876,$B$3:$B$1002,B876)&gt;1,"TRÙNG MÃ VTVL – NĂM",IF(G876="","C876 CHƯA ĐƯỢC XÁC NHẬN",IF(NOT(ISNUMBER(C876)),"THIẾU BIẾN ĐỘNG (NHẬP 0 NẾU KHÔNG ĐỔI)",IF(G876+C876&lt;0,"NHU CẦU ÂM",IF(OR(D876="",E876=""),"THIẾU GIẢI TRÌNH/NGUỒN",IF(F876&lt;&gt;"Đã kiểm chứng","CHƯA KIỂM CHỨNG DỰ BÁO","ĐẠT"))))))))</f>
        <v/>
      </c>
      <c r="J876" s="100"/>
    </row>
    <row r="877" spans="1:10" ht="30" customHeight="1">
      <c r="A877" s="100"/>
      <c r="B877" s="103"/>
      <c r="C877" s="104"/>
      <c r="D877" s="100"/>
      <c r="E877" s="100"/>
      <c r="F877" s="100"/>
      <c r="G877" s="105" t="str">
        <f>IF(A877="","",IF(COUNTIFS('[1272]8'!$A$3:$A$202,A877,'[1272]8'!$L$3:$L$202,"Đã kiểm chứng",'[1272]8'!$M$3:$M$202,"ĐẠT")&lt;&gt;1,"",IFERROR(INDEX('[1272]8'!$J$3:$J$202,MATCH(A877,'[1272]8'!$A$3:$A$202,0)),"")))</f>
        <v/>
      </c>
      <c r="H877" s="105" t="str">
        <f t="shared" si="13"/>
        <v/>
      </c>
      <c r="I877" s="102" t="str">
        <f>IF(A877="","",IF(OR(NOT(ISNUMBER(B877)),B877&lt;2027,B877&gt;2031,B877&lt;&gt;INT(B877)),"NĂM KHÔNG HỢP LỆ",IF(COUNTIFS($A$3:$A$1002,A877,$B$3:$B$1002,B877)&gt;1,"TRÙNG MÃ VTVL – NĂM",IF(G877="","C877 CHƯA ĐƯỢC XÁC NHẬN",IF(NOT(ISNUMBER(C877)),"THIẾU BIẾN ĐỘNG (NHẬP 0 NẾU KHÔNG ĐỔI)",IF(G877+C877&lt;0,"NHU CẦU ÂM",IF(OR(D877="",E877=""),"THIẾU GIẢI TRÌNH/NGUỒN",IF(F877&lt;&gt;"Đã kiểm chứng","CHƯA KIỂM CHỨNG DỰ BÁO","ĐẠT"))))))))</f>
        <v/>
      </c>
      <c r="J877" s="100"/>
    </row>
    <row r="878" spans="1:10" ht="30" customHeight="1">
      <c r="A878" s="100"/>
      <c r="B878" s="103"/>
      <c r="C878" s="104"/>
      <c r="D878" s="100"/>
      <c r="E878" s="100"/>
      <c r="F878" s="100"/>
      <c r="G878" s="105" t="str">
        <f>IF(A878="","",IF(COUNTIFS('[1273]8'!$A$3:$A$202,A878,'[1273]8'!$L$3:$L$202,"Đã kiểm chứng",'[1273]8'!$M$3:$M$202,"ĐẠT")&lt;&gt;1,"",IFERROR(INDEX('[1273]8'!$J$3:$J$202,MATCH(A878,'[1273]8'!$A$3:$A$202,0)),"")))</f>
        <v/>
      </c>
      <c r="H878" s="105" t="str">
        <f t="shared" si="13"/>
        <v/>
      </c>
      <c r="I878" s="102" t="str">
        <f>IF(A878="","",IF(OR(NOT(ISNUMBER(B878)),B878&lt;2027,B878&gt;2031,B878&lt;&gt;INT(B878)),"NĂM KHÔNG HỢP LỆ",IF(COUNTIFS($A$3:$A$1002,A878,$B$3:$B$1002,B878)&gt;1,"TRÙNG MÃ VTVL – NĂM",IF(G878="","C878 CHƯA ĐƯỢC XÁC NHẬN",IF(NOT(ISNUMBER(C878)),"THIẾU BIẾN ĐỘNG (NHẬP 0 NẾU KHÔNG ĐỔI)",IF(G878+C878&lt;0,"NHU CẦU ÂM",IF(OR(D878="",E878=""),"THIẾU GIẢI TRÌNH/NGUỒN",IF(F878&lt;&gt;"Đã kiểm chứng","CHƯA KIỂM CHỨNG DỰ BÁO","ĐẠT"))))))))</f>
        <v/>
      </c>
      <c r="J878" s="100"/>
    </row>
    <row r="879" spans="1:10" ht="30" customHeight="1">
      <c r="A879" s="100"/>
      <c r="B879" s="103"/>
      <c r="C879" s="104"/>
      <c r="D879" s="100"/>
      <c r="E879" s="100"/>
      <c r="F879" s="100"/>
      <c r="G879" s="105" t="str">
        <f>IF(A879="","",IF(COUNTIFS('[1274]8'!$A$3:$A$202,A879,'[1274]8'!$L$3:$L$202,"Đã kiểm chứng",'[1274]8'!$M$3:$M$202,"ĐẠT")&lt;&gt;1,"",IFERROR(INDEX('[1274]8'!$J$3:$J$202,MATCH(A879,'[1274]8'!$A$3:$A$202,0)),"")))</f>
        <v/>
      </c>
      <c r="H879" s="105" t="str">
        <f t="shared" si="13"/>
        <v/>
      </c>
      <c r="I879" s="102" t="str">
        <f>IF(A879="","",IF(OR(NOT(ISNUMBER(B879)),B879&lt;2027,B879&gt;2031,B879&lt;&gt;INT(B879)),"NĂM KHÔNG HỢP LỆ",IF(COUNTIFS($A$3:$A$1002,A879,$B$3:$B$1002,B879)&gt;1,"TRÙNG MÃ VTVL – NĂM",IF(G879="","C879 CHƯA ĐƯỢC XÁC NHẬN",IF(NOT(ISNUMBER(C879)),"THIẾU BIẾN ĐỘNG (NHẬP 0 NẾU KHÔNG ĐỔI)",IF(G879+C879&lt;0,"NHU CẦU ÂM",IF(OR(D879="",E879=""),"THIẾU GIẢI TRÌNH/NGUỒN",IF(F879&lt;&gt;"Đã kiểm chứng","CHƯA KIỂM CHỨNG DỰ BÁO","ĐẠT"))))))))</f>
        <v/>
      </c>
      <c r="J879" s="100"/>
    </row>
    <row r="880" spans="1:10" ht="30" customHeight="1">
      <c r="A880" s="100"/>
      <c r="B880" s="103"/>
      <c r="C880" s="104"/>
      <c r="D880" s="100"/>
      <c r="E880" s="100"/>
      <c r="F880" s="100"/>
      <c r="G880" s="105" t="str">
        <f>IF(A880="","",IF(COUNTIFS('[1275]8'!$A$3:$A$202,A880,'[1275]8'!$L$3:$L$202,"Đã kiểm chứng",'[1275]8'!$M$3:$M$202,"ĐẠT")&lt;&gt;1,"",IFERROR(INDEX('[1275]8'!$J$3:$J$202,MATCH(A880,'[1275]8'!$A$3:$A$202,0)),"")))</f>
        <v/>
      </c>
      <c r="H880" s="105" t="str">
        <f t="shared" si="13"/>
        <v/>
      </c>
      <c r="I880" s="102" t="str">
        <f>IF(A880="","",IF(OR(NOT(ISNUMBER(B880)),B880&lt;2027,B880&gt;2031,B880&lt;&gt;INT(B880)),"NĂM KHÔNG HỢP LỆ",IF(COUNTIFS($A$3:$A$1002,A880,$B$3:$B$1002,B880)&gt;1,"TRÙNG MÃ VTVL – NĂM",IF(G880="","C880 CHƯA ĐƯỢC XÁC NHẬN",IF(NOT(ISNUMBER(C880)),"THIẾU BIẾN ĐỘNG (NHẬP 0 NẾU KHÔNG ĐỔI)",IF(G880+C880&lt;0,"NHU CẦU ÂM",IF(OR(D880="",E880=""),"THIẾU GIẢI TRÌNH/NGUỒN",IF(F880&lt;&gt;"Đã kiểm chứng","CHƯA KIỂM CHỨNG DỰ BÁO","ĐẠT"))))))))</f>
        <v/>
      </c>
      <c r="J880" s="100"/>
    </row>
    <row r="881" spans="1:10" ht="30" customHeight="1">
      <c r="A881" s="100"/>
      <c r="B881" s="103"/>
      <c r="C881" s="104"/>
      <c r="D881" s="100"/>
      <c r="E881" s="100"/>
      <c r="F881" s="100"/>
      <c r="G881" s="105" t="str">
        <f>IF(A881="","",IF(COUNTIFS('[1276]8'!$A$3:$A$202,A881,'[1276]8'!$L$3:$L$202,"Đã kiểm chứng",'[1276]8'!$M$3:$M$202,"ĐẠT")&lt;&gt;1,"",IFERROR(INDEX('[1276]8'!$J$3:$J$202,MATCH(A881,'[1276]8'!$A$3:$A$202,0)),"")))</f>
        <v/>
      </c>
      <c r="H881" s="105" t="str">
        <f t="shared" si="13"/>
        <v/>
      </c>
      <c r="I881" s="102" t="str">
        <f>IF(A881="","",IF(OR(NOT(ISNUMBER(B881)),B881&lt;2027,B881&gt;2031,B881&lt;&gt;INT(B881)),"NĂM KHÔNG HỢP LỆ",IF(COUNTIFS($A$3:$A$1002,A881,$B$3:$B$1002,B881)&gt;1,"TRÙNG MÃ VTVL – NĂM",IF(G881="","C881 CHƯA ĐƯỢC XÁC NHẬN",IF(NOT(ISNUMBER(C881)),"THIẾU BIẾN ĐỘNG (NHẬP 0 NẾU KHÔNG ĐỔI)",IF(G881+C881&lt;0,"NHU CẦU ÂM",IF(OR(D881="",E881=""),"THIẾU GIẢI TRÌNH/NGUỒN",IF(F881&lt;&gt;"Đã kiểm chứng","CHƯA KIỂM CHỨNG DỰ BÁO","ĐẠT"))))))))</f>
        <v/>
      </c>
      <c r="J881" s="100"/>
    </row>
    <row r="882" spans="1:10" ht="30" customHeight="1">
      <c r="A882" s="100"/>
      <c r="B882" s="103"/>
      <c r="C882" s="104"/>
      <c r="D882" s="100"/>
      <c r="E882" s="100"/>
      <c r="F882" s="100"/>
      <c r="G882" s="105" t="str">
        <f>IF(A882="","",IF(COUNTIFS('[1277]8'!$A$3:$A$202,A882,'[1277]8'!$L$3:$L$202,"Đã kiểm chứng",'[1277]8'!$M$3:$M$202,"ĐẠT")&lt;&gt;1,"",IFERROR(INDEX('[1277]8'!$J$3:$J$202,MATCH(A882,'[1277]8'!$A$3:$A$202,0)),"")))</f>
        <v/>
      </c>
      <c r="H882" s="105" t="str">
        <f t="shared" si="13"/>
        <v/>
      </c>
      <c r="I882" s="102" t="str">
        <f>IF(A882="","",IF(OR(NOT(ISNUMBER(B882)),B882&lt;2027,B882&gt;2031,B882&lt;&gt;INT(B882)),"NĂM KHÔNG HỢP LỆ",IF(COUNTIFS($A$3:$A$1002,A882,$B$3:$B$1002,B882)&gt;1,"TRÙNG MÃ VTVL – NĂM",IF(G882="","C882 CHƯA ĐƯỢC XÁC NHẬN",IF(NOT(ISNUMBER(C882)),"THIẾU BIẾN ĐỘNG (NHẬP 0 NẾU KHÔNG ĐỔI)",IF(G882+C882&lt;0,"NHU CẦU ÂM",IF(OR(D882="",E882=""),"THIẾU GIẢI TRÌNH/NGUỒN",IF(F882&lt;&gt;"Đã kiểm chứng","CHƯA KIỂM CHỨNG DỰ BÁO","ĐẠT"))))))))</f>
        <v/>
      </c>
      <c r="J882" s="100"/>
    </row>
    <row r="883" spans="1:10" ht="30" customHeight="1">
      <c r="A883" s="100"/>
      <c r="B883" s="103"/>
      <c r="C883" s="104"/>
      <c r="D883" s="100"/>
      <c r="E883" s="100"/>
      <c r="F883" s="100"/>
      <c r="G883" s="105" t="str">
        <f>IF(A883="","",IF(COUNTIFS('[1278]8'!$A$3:$A$202,A883,'[1278]8'!$L$3:$L$202,"Đã kiểm chứng",'[1278]8'!$M$3:$M$202,"ĐẠT")&lt;&gt;1,"",IFERROR(INDEX('[1278]8'!$J$3:$J$202,MATCH(A883,'[1278]8'!$A$3:$A$202,0)),"")))</f>
        <v/>
      </c>
      <c r="H883" s="105" t="str">
        <f t="shared" si="13"/>
        <v/>
      </c>
      <c r="I883" s="102" t="str">
        <f>IF(A883="","",IF(OR(NOT(ISNUMBER(B883)),B883&lt;2027,B883&gt;2031,B883&lt;&gt;INT(B883)),"NĂM KHÔNG HỢP LỆ",IF(COUNTIFS($A$3:$A$1002,A883,$B$3:$B$1002,B883)&gt;1,"TRÙNG MÃ VTVL – NĂM",IF(G883="","C883 CHƯA ĐƯỢC XÁC NHẬN",IF(NOT(ISNUMBER(C883)),"THIẾU BIẾN ĐỘNG (NHẬP 0 NẾU KHÔNG ĐỔI)",IF(G883+C883&lt;0,"NHU CẦU ÂM",IF(OR(D883="",E883=""),"THIẾU GIẢI TRÌNH/NGUỒN",IF(F883&lt;&gt;"Đã kiểm chứng","CHƯA KIỂM CHỨNG DỰ BÁO","ĐẠT"))))))))</f>
        <v/>
      </c>
      <c r="J883" s="100"/>
    </row>
    <row r="884" spans="1:10" ht="30" customHeight="1">
      <c r="A884" s="100"/>
      <c r="B884" s="103"/>
      <c r="C884" s="104"/>
      <c r="D884" s="100"/>
      <c r="E884" s="100"/>
      <c r="F884" s="100"/>
      <c r="G884" s="105" t="str">
        <f>IF(A884="","",IF(COUNTIFS('[1279]8'!$A$3:$A$202,A884,'[1279]8'!$L$3:$L$202,"Đã kiểm chứng",'[1279]8'!$M$3:$M$202,"ĐẠT")&lt;&gt;1,"",IFERROR(INDEX('[1279]8'!$J$3:$J$202,MATCH(A884,'[1279]8'!$A$3:$A$202,0)),"")))</f>
        <v/>
      </c>
      <c r="H884" s="105" t="str">
        <f t="shared" si="13"/>
        <v/>
      </c>
      <c r="I884" s="102" t="str">
        <f>IF(A884="","",IF(OR(NOT(ISNUMBER(B884)),B884&lt;2027,B884&gt;2031,B884&lt;&gt;INT(B884)),"NĂM KHÔNG HỢP LỆ",IF(COUNTIFS($A$3:$A$1002,A884,$B$3:$B$1002,B884)&gt;1,"TRÙNG MÃ VTVL – NĂM",IF(G884="","C884 CHƯA ĐƯỢC XÁC NHẬN",IF(NOT(ISNUMBER(C884)),"THIẾU BIẾN ĐỘNG (NHẬP 0 NẾU KHÔNG ĐỔI)",IF(G884+C884&lt;0,"NHU CẦU ÂM",IF(OR(D884="",E884=""),"THIẾU GIẢI TRÌNH/NGUỒN",IF(F884&lt;&gt;"Đã kiểm chứng","CHƯA KIỂM CHỨNG DỰ BÁO","ĐẠT"))))))))</f>
        <v/>
      </c>
      <c r="J884" s="100"/>
    </row>
    <row r="885" spans="1:10" ht="30" customHeight="1">
      <c r="A885" s="100"/>
      <c r="B885" s="103"/>
      <c r="C885" s="104"/>
      <c r="D885" s="100"/>
      <c r="E885" s="100"/>
      <c r="F885" s="100"/>
      <c r="G885" s="105" t="str">
        <f>IF(A885="","",IF(COUNTIFS('[1280]8'!$A$3:$A$202,A885,'[1280]8'!$L$3:$L$202,"Đã kiểm chứng",'[1280]8'!$M$3:$M$202,"ĐẠT")&lt;&gt;1,"",IFERROR(INDEX('[1280]8'!$J$3:$J$202,MATCH(A885,'[1280]8'!$A$3:$A$202,0)),"")))</f>
        <v/>
      </c>
      <c r="H885" s="105" t="str">
        <f t="shared" si="13"/>
        <v/>
      </c>
      <c r="I885" s="102" t="str">
        <f>IF(A885="","",IF(OR(NOT(ISNUMBER(B885)),B885&lt;2027,B885&gt;2031,B885&lt;&gt;INT(B885)),"NĂM KHÔNG HỢP LỆ",IF(COUNTIFS($A$3:$A$1002,A885,$B$3:$B$1002,B885)&gt;1,"TRÙNG MÃ VTVL – NĂM",IF(G885="","C885 CHƯA ĐƯỢC XÁC NHẬN",IF(NOT(ISNUMBER(C885)),"THIẾU BIẾN ĐỘNG (NHẬP 0 NẾU KHÔNG ĐỔI)",IF(G885+C885&lt;0,"NHU CẦU ÂM",IF(OR(D885="",E885=""),"THIẾU GIẢI TRÌNH/NGUỒN",IF(F885&lt;&gt;"Đã kiểm chứng","CHƯA KIỂM CHỨNG DỰ BÁO","ĐẠT"))))))))</f>
        <v/>
      </c>
      <c r="J885" s="100"/>
    </row>
    <row r="886" spans="1:10" ht="30" customHeight="1">
      <c r="A886" s="100"/>
      <c r="B886" s="103"/>
      <c r="C886" s="104"/>
      <c r="D886" s="100"/>
      <c r="E886" s="100"/>
      <c r="F886" s="100"/>
      <c r="G886" s="105" t="str">
        <f>IF(A886="","",IF(COUNTIFS('[1281]8'!$A$3:$A$202,A886,'[1281]8'!$L$3:$L$202,"Đã kiểm chứng",'[1281]8'!$M$3:$M$202,"ĐẠT")&lt;&gt;1,"",IFERROR(INDEX('[1281]8'!$J$3:$J$202,MATCH(A886,'[1281]8'!$A$3:$A$202,0)),"")))</f>
        <v/>
      </c>
      <c r="H886" s="105" t="str">
        <f t="shared" si="13"/>
        <v/>
      </c>
      <c r="I886" s="102" t="str">
        <f>IF(A886="","",IF(OR(NOT(ISNUMBER(B886)),B886&lt;2027,B886&gt;2031,B886&lt;&gt;INT(B886)),"NĂM KHÔNG HỢP LỆ",IF(COUNTIFS($A$3:$A$1002,A886,$B$3:$B$1002,B886)&gt;1,"TRÙNG MÃ VTVL – NĂM",IF(G886="","C886 CHƯA ĐƯỢC XÁC NHẬN",IF(NOT(ISNUMBER(C886)),"THIẾU BIẾN ĐỘNG (NHẬP 0 NẾU KHÔNG ĐỔI)",IF(G886+C886&lt;0,"NHU CẦU ÂM",IF(OR(D886="",E886=""),"THIẾU GIẢI TRÌNH/NGUỒN",IF(F886&lt;&gt;"Đã kiểm chứng","CHƯA KIỂM CHỨNG DỰ BÁO","ĐẠT"))))))))</f>
        <v/>
      </c>
      <c r="J886" s="100"/>
    </row>
    <row r="887" spans="1:10" ht="30" customHeight="1">
      <c r="A887" s="100"/>
      <c r="B887" s="103"/>
      <c r="C887" s="104"/>
      <c r="D887" s="100"/>
      <c r="E887" s="100"/>
      <c r="F887" s="100"/>
      <c r="G887" s="105" t="str">
        <f>IF(A887="","",IF(COUNTIFS('[1282]8'!$A$3:$A$202,A887,'[1282]8'!$L$3:$L$202,"Đã kiểm chứng",'[1282]8'!$M$3:$M$202,"ĐẠT")&lt;&gt;1,"",IFERROR(INDEX('[1282]8'!$J$3:$J$202,MATCH(A887,'[1282]8'!$A$3:$A$202,0)),"")))</f>
        <v/>
      </c>
      <c r="H887" s="105" t="str">
        <f t="shared" si="13"/>
        <v/>
      </c>
      <c r="I887" s="102" t="str">
        <f>IF(A887="","",IF(OR(NOT(ISNUMBER(B887)),B887&lt;2027,B887&gt;2031,B887&lt;&gt;INT(B887)),"NĂM KHÔNG HỢP LỆ",IF(COUNTIFS($A$3:$A$1002,A887,$B$3:$B$1002,B887)&gt;1,"TRÙNG MÃ VTVL – NĂM",IF(G887="","C887 CHƯA ĐƯỢC XÁC NHẬN",IF(NOT(ISNUMBER(C887)),"THIẾU BIẾN ĐỘNG (NHẬP 0 NẾU KHÔNG ĐỔI)",IF(G887+C887&lt;0,"NHU CẦU ÂM",IF(OR(D887="",E887=""),"THIẾU GIẢI TRÌNH/NGUỒN",IF(F887&lt;&gt;"Đã kiểm chứng","CHƯA KIỂM CHỨNG DỰ BÁO","ĐẠT"))))))))</f>
        <v/>
      </c>
      <c r="J887" s="100"/>
    </row>
    <row r="888" spans="1:10" ht="30" customHeight="1">
      <c r="A888" s="100"/>
      <c r="B888" s="103"/>
      <c r="C888" s="104"/>
      <c r="D888" s="100"/>
      <c r="E888" s="100"/>
      <c r="F888" s="100"/>
      <c r="G888" s="105" t="str">
        <f>IF(A888="","",IF(COUNTIFS('[1283]8'!$A$3:$A$202,A888,'[1283]8'!$L$3:$L$202,"Đã kiểm chứng",'[1283]8'!$M$3:$M$202,"ĐẠT")&lt;&gt;1,"",IFERROR(INDEX('[1283]8'!$J$3:$J$202,MATCH(A888,'[1283]8'!$A$3:$A$202,0)),"")))</f>
        <v/>
      </c>
      <c r="H888" s="105" t="str">
        <f t="shared" si="13"/>
        <v/>
      </c>
      <c r="I888" s="102" t="str">
        <f>IF(A888="","",IF(OR(NOT(ISNUMBER(B888)),B888&lt;2027,B888&gt;2031,B888&lt;&gt;INT(B888)),"NĂM KHÔNG HỢP LỆ",IF(COUNTIFS($A$3:$A$1002,A888,$B$3:$B$1002,B888)&gt;1,"TRÙNG MÃ VTVL – NĂM",IF(G888="","C888 CHƯA ĐƯỢC XÁC NHẬN",IF(NOT(ISNUMBER(C888)),"THIẾU BIẾN ĐỘNG (NHẬP 0 NẾU KHÔNG ĐỔI)",IF(G888+C888&lt;0,"NHU CẦU ÂM",IF(OR(D888="",E888=""),"THIẾU GIẢI TRÌNH/NGUỒN",IF(F888&lt;&gt;"Đã kiểm chứng","CHƯA KIỂM CHỨNG DỰ BÁO","ĐẠT"))))))))</f>
        <v/>
      </c>
      <c r="J888" s="100"/>
    </row>
    <row r="889" spans="1:10" ht="30" customHeight="1">
      <c r="A889" s="100"/>
      <c r="B889" s="103"/>
      <c r="C889" s="104"/>
      <c r="D889" s="100"/>
      <c r="E889" s="100"/>
      <c r="F889" s="100"/>
      <c r="G889" s="105" t="str">
        <f>IF(A889="","",IF(COUNTIFS('[1284]8'!$A$3:$A$202,A889,'[1284]8'!$L$3:$L$202,"Đã kiểm chứng",'[1284]8'!$M$3:$M$202,"ĐẠT")&lt;&gt;1,"",IFERROR(INDEX('[1284]8'!$J$3:$J$202,MATCH(A889,'[1284]8'!$A$3:$A$202,0)),"")))</f>
        <v/>
      </c>
      <c r="H889" s="105" t="str">
        <f t="shared" si="13"/>
        <v/>
      </c>
      <c r="I889" s="102" t="str">
        <f>IF(A889="","",IF(OR(NOT(ISNUMBER(B889)),B889&lt;2027,B889&gt;2031,B889&lt;&gt;INT(B889)),"NĂM KHÔNG HỢP LỆ",IF(COUNTIFS($A$3:$A$1002,A889,$B$3:$B$1002,B889)&gt;1,"TRÙNG MÃ VTVL – NĂM",IF(G889="","C889 CHƯA ĐƯỢC XÁC NHẬN",IF(NOT(ISNUMBER(C889)),"THIẾU BIẾN ĐỘNG (NHẬP 0 NẾU KHÔNG ĐỔI)",IF(G889+C889&lt;0,"NHU CẦU ÂM",IF(OR(D889="",E889=""),"THIẾU GIẢI TRÌNH/NGUỒN",IF(F889&lt;&gt;"Đã kiểm chứng","CHƯA KIỂM CHỨNG DỰ BÁO","ĐẠT"))))))))</f>
        <v/>
      </c>
      <c r="J889" s="100"/>
    </row>
    <row r="890" spans="1:10" ht="30" customHeight="1">
      <c r="A890" s="100"/>
      <c r="B890" s="103"/>
      <c r="C890" s="104"/>
      <c r="D890" s="100"/>
      <c r="E890" s="100"/>
      <c r="F890" s="100"/>
      <c r="G890" s="105" t="str">
        <f>IF(A890="","",IF(COUNTIFS('[1285]8'!$A$3:$A$202,A890,'[1285]8'!$L$3:$L$202,"Đã kiểm chứng",'[1285]8'!$M$3:$M$202,"ĐẠT")&lt;&gt;1,"",IFERROR(INDEX('[1285]8'!$J$3:$J$202,MATCH(A890,'[1285]8'!$A$3:$A$202,0)),"")))</f>
        <v/>
      </c>
      <c r="H890" s="105" t="str">
        <f t="shared" si="13"/>
        <v/>
      </c>
      <c r="I890" s="102" t="str">
        <f>IF(A890="","",IF(OR(NOT(ISNUMBER(B890)),B890&lt;2027,B890&gt;2031,B890&lt;&gt;INT(B890)),"NĂM KHÔNG HỢP LỆ",IF(COUNTIFS($A$3:$A$1002,A890,$B$3:$B$1002,B890)&gt;1,"TRÙNG MÃ VTVL – NĂM",IF(G890="","C890 CHƯA ĐƯỢC XÁC NHẬN",IF(NOT(ISNUMBER(C890)),"THIẾU BIẾN ĐỘNG (NHẬP 0 NẾU KHÔNG ĐỔI)",IF(G890+C890&lt;0,"NHU CẦU ÂM",IF(OR(D890="",E890=""),"THIẾU GIẢI TRÌNH/NGUỒN",IF(F890&lt;&gt;"Đã kiểm chứng","CHƯA KIỂM CHỨNG DỰ BÁO","ĐẠT"))))))))</f>
        <v/>
      </c>
      <c r="J890" s="100"/>
    </row>
    <row r="891" spans="1:10" ht="30" customHeight="1">
      <c r="A891" s="100"/>
      <c r="B891" s="103"/>
      <c r="C891" s="104"/>
      <c r="D891" s="100"/>
      <c r="E891" s="100"/>
      <c r="F891" s="100"/>
      <c r="G891" s="105" t="str">
        <f>IF(A891="","",IF(COUNTIFS('[1286]8'!$A$3:$A$202,A891,'[1286]8'!$L$3:$L$202,"Đã kiểm chứng",'[1286]8'!$M$3:$M$202,"ĐẠT")&lt;&gt;1,"",IFERROR(INDEX('[1286]8'!$J$3:$J$202,MATCH(A891,'[1286]8'!$A$3:$A$202,0)),"")))</f>
        <v/>
      </c>
      <c r="H891" s="105" t="str">
        <f t="shared" si="13"/>
        <v/>
      </c>
      <c r="I891" s="102" t="str">
        <f>IF(A891="","",IF(OR(NOT(ISNUMBER(B891)),B891&lt;2027,B891&gt;2031,B891&lt;&gt;INT(B891)),"NĂM KHÔNG HỢP LỆ",IF(COUNTIFS($A$3:$A$1002,A891,$B$3:$B$1002,B891)&gt;1,"TRÙNG MÃ VTVL – NĂM",IF(G891="","C891 CHƯA ĐƯỢC XÁC NHẬN",IF(NOT(ISNUMBER(C891)),"THIẾU BIẾN ĐỘNG (NHẬP 0 NẾU KHÔNG ĐỔI)",IF(G891+C891&lt;0,"NHU CẦU ÂM",IF(OR(D891="",E891=""),"THIẾU GIẢI TRÌNH/NGUỒN",IF(F891&lt;&gt;"Đã kiểm chứng","CHƯA KIỂM CHỨNG DỰ BÁO","ĐẠT"))))))))</f>
        <v/>
      </c>
      <c r="J891" s="100"/>
    </row>
    <row r="892" spans="1:10" ht="30" customHeight="1">
      <c r="A892" s="100"/>
      <c r="B892" s="103"/>
      <c r="C892" s="104"/>
      <c r="D892" s="100"/>
      <c r="E892" s="100"/>
      <c r="F892" s="100"/>
      <c r="G892" s="105" t="str">
        <f>IF(A892="","",IF(COUNTIFS('[1287]8'!$A$3:$A$202,A892,'[1287]8'!$L$3:$L$202,"Đã kiểm chứng",'[1287]8'!$M$3:$M$202,"ĐẠT")&lt;&gt;1,"",IFERROR(INDEX('[1287]8'!$J$3:$J$202,MATCH(A892,'[1287]8'!$A$3:$A$202,0)),"")))</f>
        <v/>
      </c>
      <c r="H892" s="105" t="str">
        <f t="shared" si="13"/>
        <v/>
      </c>
      <c r="I892" s="102" t="str">
        <f>IF(A892="","",IF(OR(NOT(ISNUMBER(B892)),B892&lt;2027,B892&gt;2031,B892&lt;&gt;INT(B892)),"NĂM KHÔNG HỢP LỆ",IF(COUNTIFS($A$3:$A$1002,A892,$B$3:$B$1002,B892)&gt;1,"TRÙNG MÃ VTVL – NĂM",IF(G892="","C892 CHƯA ĐƯỢC XÁC NHẬN",IF(NOT(ISNUMBER(C892)),"THIẾU BIẾN ĐỘNG (NHẬP 0 NẾU KHÔNG ĐỔI)",IF(G892+C892&lt;0,"NHU CẦU ÂM",IF(OR(D892="",E892=""),"THIẾU GIẢI TRÌNH/NGUỒN",IF(F892&lt;&gt;"Đã kiểm chứng","CHƯA KIỂM CHỨNG DỰ BÁO","ĐẠT"))))))))</f>
        <v/>
      </c>
      <c r="J892" s="100"/>
    </row>
    <row r="893" spans="1:10" ht="30" customHeight="1">
      <c r="A893" s="100"/>
      <c r="B893" s="103"/>
      <c r="C893" s="104"/>
      <c r="D893" s="100"/>
      <c r="E893" s="100"/>
      <c r="F893" s="100"/>
      <c r="G893" s="105" t="str">
        <f>IF(A893="","",IF(COUNTIFS('[1288]8'!$A$3:$A$202,A893,'[1288]8'!$L$3:$L$202,"Đã kiểm chứng",'[1288]8'!$M$3:$M$202,"ĐẠT")&lt;&gt;1,"",IFERROR(INDEX('[1288]8'!$J$3:$J$202,MATCH(A893,'[1288]8'!$A$3:$A$202,0)),"")))</f>
        <v/>
      </c>
      <c r="H893" s="105" t="str">
        <f t="shared" si="13"/>
        <v/>
      </c>
      <c r="I893" s="102" t="str">
        <f>IF(A893="","",IF(OR(NOT(ISNUMBER(B893)),B893&lt;2027,B893&gt;2031,B893&lt;&gt;INT(B893)),"NĂM KHÔNG HỢP LỆ",IF(COUNTIFS($A$3:$A$1002,A893,$B$3:$B$1002,B893)&gt;1,"TRÙNG MÃ VTVL – NĂM",IF(G893="","C893 CHƯA ĐƯỢC XÁC NHẬN",IF(NOT(ISNUMBER(C893)),"THIẾU BIẾN ĐỘNG (NHẬP 0 NẾU KHÔNG ĐỔI)",IF(G893+C893&lt;0,"NHU CẦU ÂM",IF(OR(D893="",E893=""),"THIẾU GIẢI TRÌNH/NGUỒN",IF(F893&lt;&gt;"Đã kiểm chứng","CHƯA KIỂM CHỨNG DỰ BÁO","ĐẠT"))))))))</f>
        <v/>
      </c>
      <c r="J893" s="100"/>
    </row>
    <row r="894" spans="1:10" ht="30" customHeight="1">
      <c r="A894" s="100"/>
      <c r="B894" s="103"/>
      <c r="C894" s="104"/>
      <c r="D894" s="100"/>
      <c r="E894" s="100"/>
      <c r="F894" s="100"/>
      <c r="G894" s="105" t="str">
        <f>IF(A894="","",IF(COUNTIFS('[1289]8'!$A$3:$A$202,A894,'[1289]8'!$L$3:$L$202,"Đã kiểm chứng",'[1289]8'!$M$3:$M$202,"ĐẠT")&lt;&gt;1,"",IFERROR(INDEX('[1289]8'!$J$3:$J$202,MATCH(A894,'[1289]8'!$A$3:$A$202,0)),"")))</f>
        <v/>
      </c>
      <c r="H894" s="105" t="str">
        <f t="shared" si="13"/>
        <v/>
      </c>
      <c r="I894" s="102" t="str">
        <f>IF(A894="","",IF(OR(NOT(ISNUMBER(B894)),B894&lt;2027,B894&gt;2031,B894&lt;&gt;INT(B894)),"NĂM KHÔNG HỢP LỆ",IF(COUNTIFS($A$3:$A$1002,A894,$B$3:$B$1002,B894)&gt;1,"TRÙNG MÃ VTVL – NĂM",IF(G894="","C894 CHƯA ĐƯỢC XÁC NHẬN",IF(NOT(ISNUMBER(C894)),"THIẾU BIẾN ĐỘNG (NHẬP 0 NẾU KHÔNG ĐỔI)",IF(G894+C894&lt;0,"NHU CẦU ÂM",IF(OR(D894="",E894=""),"THIẾU GIẢI TRÌNH/NGUỒN",IF(F894&lt;&gt;"Đã kiểm chứng","CHƯA KIỂM CHỨNG DỰ BÁO","ĐẠT"))))))))</f>
        <v/>
      </c>
      <c r="J894" s="100"/>
    </row>
    <row r="895" spans="1:10" ht="30" customHeight="1">
      <c r="A895" s="100"/>
      <c r="B895" s="103"/>
      <c r="C895" s="104"/>
      <c r="D895" s="100"/>
      <c r="E895" s="100"/>
      <c r="F895" s="100"/>
      <c r="G895" s="105" t="str">
        <f>IF(A895="","",IF(COUNTIFS('[1290]8'!$A$3:$A$202,A895,'[1290]8'!$L$3:$L$202,"Đã kiểm chứng",'[1290]8'!$M$3:$M$202,"ĐẠT")&lt;&gt;1,"",IFERROR(INDEX('[1290]8'!$J$3:$J$202,MATCH(A895,'[1290]8'!$A$3:$A$202,0)),"")))</f>
        <v/>
      </c>
      <c r="H895" s="105" t="str">
        <f t="shared" si="13"/>
        <v/>
      </c>
      <c r="I895" s="102" t="str">
        <f>IF(A895="","",IF(OR(NOT(ISNUMBER(B895)),B895&lt;2027,B895&gt;2031,B895&lt;&gt;INT(B895)),"NĂM KHÔNG HỢP LỆ",IF(COUNTIFS($A$3:$A$1002,A895,$B$3:$B$1002,B895)&gt;1,"TRÙNG MÃ VTVL – NĂM",IF(G895="","C895 CHƯA ĐƯỢC XÁC NHẬN",IF(NOT(ISNUMBER(C895)),"THIẾU BIẾN ĐỘNG (NHẬP 0 NẾU KHÔNG ĐỔI)",IF(G895+C895&lt;0,"NHU CẦU ÂM",IF(OR(D895="",E895=""),"THIẾU GIẢI TRÌNH/NGUỒN",IF(F895&lt;&gt;"Đã kiểm chứng","CHƯA KIỂM CHỨNG DỰ BÁO","ĐẠT"))))))))</f>
        <v/>
      </c>
      <c r="J895" s="100"/>
    </row>
    <row r="896" spans="1:10" ht="30" customHeight="1">
      <c r="A896" s="100"/>
      <c r="B896" s="103"/>
      <c r="C896" s="104"/>
      <c r="D896" s="100"/>
      <c r="E896" s="100"/>
      <c r="F896" s="100"/>
      <c r="G896" s="105" t="str">
        <f>IF(A896="","",IF(COUNTIFS('[1291]8'!$A$3:$A$202,A896,'[1291]8'!$L$3:$L$202,"Đã kiểm chứng",'[1291]8'!$M$3:$M$202,"ĐẠT")&lt;&gt;1,"",IFERROR(INDEX('[1291]8'!$J$3:$J$202,MATCH(A896,'[1291]8'!$A$3:$A$202,0)),"")))</f>
        <v/>
      </c>
      <c r="H896" s="105" t="str">
        <f t="shared" si="13"/>
        <v/>
      </c>
      <c r="I896" s="102" t="str">
        <f>IF(A896="","",IF(OR(NOT(ISNUMBER(B896)),B896&lt;2027,B896&gt;2031,B896&lt;&gt;INT(B896)),"NĂM KHÔNG HỢP LỆ",IF(COUNTIFS($A$3:$A$1002,A896,$B$3:$B$1002,B896)&gt;1,"TRÙNG MÃ VTVL – NĂM",IF(G896="","C896 CHƯA ĐƯỢC XÁC NHẬN",IF(NOT(ISNUMBER(C896)),"THIẾU BIẾN ĐỘNG (NHẬP 0 NẾU KHÔNG ĐỔI)",IF(G896+C896&lt;0,"NHU CẦU ÂM",IF(OR(D896="",E896=""),"THIẾU GIẢI TRÌNH/NGUỒN",IF(F896&lt;&gt;"Đã kiểm chứng","CHƯA KIỂM CHỨNG DỰ BÁO","ĐẠT"))))))))</f>
        <v/>
      </c>
      <c r="J896" s="100"/>
    </row>
    <row r="897" spans="1:10" ht="30" customHeight="1">
      <c r="A897" s="100"/>
      <c r="B897" s="103"/>
      <c r="C897" s="104"/>
      <c r="D897" s="100"/>
      <c r="E897" s="100"/>
      <c r="F897" s="100"/>
      <c r="G897" s="105" t="str">
        <f>IF(A897="","",IF(COUNTIFS('[1292]8'!$A$3:$A$202,A897,'[1292]8'!$L$3:$L$202,"Đã kiểm chứng",'[1292]8'!$M$3:$M$202,"ĐẠT")&lt;&gt;1,"",IFERROR(INDEX('[1292]8'!$J$3:$J$202,MATCH(A897,'[1292]8'!$A$3:$A$202,0)),"")))</f>
        <v/>
      </c>
      <c r="H897" s="105" t="str">
        <f t="shared" si="13"/>
        <v/>
      </c>
      <c r="I897" s="102" t="str">
        <f>IF(A897="","",IF(OR(NOT(ISNUMBER(B897)),B897&lt;2027,B897&gt;2031,B897&lt;&gt;INT(B897)),"NĂM KHÔNG HỢP LỆ",IF(COUNTIFS($A$3:$A$1002,A897,$B$3:$B$1002,B897)&gt;1,"TRÙNG MÃ VTVL – NĂM",IF(G897="","C897 CHƯA ĐƯỢC XÁC NHẬN",IF(NOT(ISNUMBER(C897)),"THIẾU BIẾN ĐỘNG (NHẬP 0 NẾU KHÔNG ĐỔI)",IF(G897+C897&lt;0,"NHU CẦU ÂM",IF(OR(D897="",E897=""),"THIẾU GIẢI TRÌNH/NGUỒN",IF(F897&lt;&gt;"Đã kiểm chứng","CHƯA KIỂM CHỨNG DỰ BÁO","ĐẠT"))))))))</f>
        <v/>
      </c>
      <c r="J897" s="100"/>
    </row>
    <row r="898" spans="1:10" ht="30" customHeight="1">
      <c r="A898" s="100"/>
      <c r="B898" s="103"/>
      <c r="C898" s="104"/>
      <c r="D898" s="100"/>
      <c r="E898" s="100"/>
      <c r="F898" s="100"/>
      <c r="G898" s="105" t="str">
        <f>IF(A898="","",IF(COUNTIFS('[1293]8'!$A$3:$A$202,A898,'[1293]8'!$L$3:$L$202,"Đã kiểm chứng",'[1293]8'!$M$3:$M$202,"ĐẠT")&lt;&gt;1,"",IFERROR(INDEX('[1293]8'!$J$3:$J$202,MATCH(A898,'[1293]8'!$A$3:$A$202,0)),"")))</f>
        <v/>
      </c>
      <c r="H898" s="105" t="str">
        <f t="shared" si="13"/>
        <v/>
      </c>
      <c r="I898" s="102" t="str">
        <f>IF(A898="","",IF(OR(NOT(ISNUMBER(B898)),B898&lt;2027,B898&gt;2031,B898&lt;&gt;INT(B898)),"NĂM KHÔNG HỢP LỆ",IF(COUNTIFS($A$3:$A$1002,A898,$B$3:$B$1002,B898)&gt;1,"TRÙNG MÃ VTVL – NĂM",IF(G898="","C898 CHƯA ĐƯỢC XÁC NHẬN",IF(NOT(ISNUMBER(C898)),"THIẾU BIẾN ĐỘNG (NHẬP 0 NẾU KHÔNG ĐỔI)",IF(G898+C898&lt;0,"NHU CẦU ÂM",IF(OR(D898="",E898=""),"THIẾU GIẢI TRÌNH/NGUỒN",IF(F898&lt;&gt;"Đã kiểm chứng","CHƯA KIỂM CHỨNG DỰ BÁO","ĐẠT"))))))))</f>
        <v/>
      </c>
      <c r="J898" s="100"/>
    </row>
    <row r="899" spans="1:10" ht="30" customHeight="1">
      <c r="A899" s="100"/>
      <c r="B899" s="103"/>
      <c r="C899" s="104"/>
      <c r="D899" s="100"/>
      <c r="E899" s="100"/>
      <c r="F899" s="100"/>
      <c r="G899" s="105" t="str">
        <f>IF(A899="","",IF(COUNTIFS('[1294]8'!$A$3:$A$202,A899,'[1294]8'!$L$3:$L$202,"Đã kiểm chứng",'[1294]8'!$M$3:$M$202,"ĐẠT")&lt;&gt;1,"",IFERROR(INDEX('[1294]8'!$J$3:$J$202,MATCH(A899,'[1294]8'!$A$3:$A$202,0)),"")))</f>
        <v/>
      </c>
      <c r="H899" s="105" t="str">
        <f t="shared" ref="H899:H962" si="14">IF(I899="ĐẠT",G899+C899,"")</f>
        <v/>
      </c>
      <c r="I899" s="102" t="str">
        <f>IF(A899="","",IF(OR(NOT(ISNUMBER(B899)),B899&lt;2027,B899&gt;2031,B899&lt;&gt;INT(B899)),"NĂM KHÔNG HỢP LỆ",IF(COUNTIFS($A$3:$A$1002,A899,$B$3:$B$1002,B899)&gt;1,"TRÙNG MÃ VTVL – NĂM",IF(G899="","C899 CHƯA ĐƯỢC XÁC NHẬN",IF(NOT(ISNUMBER(C899)),"THIẾU BIẾN ĐỘNG (NHẬP 0 NẾU KHÔNG ĐỔI)",IF(G899+C899&lt;0,"NHU CẦU ÂM",IF(OR(D899="",E899=""),"THIẾU GIẢI TRÌNH/NGUỒN",IF(F899&lt;&gt;"Đã kiểm chứng","CHƯA KIỂM CHỨNG DỰ BÁO","ĐẠT"))))))))</f>
        <v/>
      </c>
      <c r="J899" s="100"/>
    </row>
    <row r="900" spans="1:10" ht="30" customHeight="1">
      <c r="A900" s="100"/>
      <c r="B900" s="103"/>
      <c r="C900" s="104"/>
      <c r="D900" s="100"/>
      <c r="E900" s="100"/>
      <c r="F900" s="100"/>
      <c r="G900" s="105" t="str">
        <f>IF(A900="","",IF(COUNTIFS('[1295]8'!$A$3:$A$202,A900,'[1295]8'!$L$3:$L$202,"Đã kiểm chứng",'[1295]8'!$M$3:$M$202,"ĐẠT")&lt;&gt;1,"",IFERROR(INDEX('[1295]8'!$J$3:$J$202,MATCH(A900,'[1295]8'!$A$3:$A$202,0)),"")))</f>
        <v/>
      </c>
      <c r="H900" s="105" t="str">
        <f t="shared" si="14"/>
        <v/>
      </c>
      <c r="I900" s="102" t="str">
        <f>IF(A900="","",IF(OR(NOT(ISNUMBER(B900)),B900&lt;2027,B900&gt;2031,B900&lt;&gt;INT(B900)),"NĂM KHÔNG HỢP LỆ",IF(COUNTIFS($A$3:$A$1002,A900,$B$3:$B$1002,B900)&gt;1,"TRÙNG MÃ VTVL – NĂM",IF(G900="","C900 CHƯA ĐƯỢC XÁC NHẬN",IF(NOT(ISNUMBER(C900)),"THIẾU BIẾN ĐỘNG (NHẬP 0 NẾU KHÔNG ĐỔI)",IF(G900+C900&lt;0,"NHU CẦU ÂM",IF(OR(D900="",E900=""),"THIẾU GIẢI TRÌNH/NGUỒN",IF(F900&lt;&gt;"Đã kiểm chứng","CHƯA KIỂM CHỨNG DỰ BÁO","ĐẠT"))))))))</f>
        <v/>
      </c>
      <c r="J900" s="100"/>
    </row>
    <row r="901" spans="1:10" ht="30" customHeight="1">
      <c r="A901" s="100"/>
      <c r="B901" s="103"/>
      <c r="C901" s="104"/>
      <c r="D901" s="100"/>
      <c r="E901" s="100"/>
      <c r="F901" s="100"/>
      <c r="G901" s="105" t="str">
        <f>IF(A901="","",IF(COUNTIFS('[1296]8'!$A$3:$A$202,A901,'[1296]8'!$L$3:$L$202,"Đã kiểm chứng",'[1296]8'!$M$3:$M$202,"ĐẠT")&lt;&gt;1,"",IFERROR(INDEX('[1296]8'!$J$3:$J$202,MATCH(A901,'[1296]8'!$A$3:$A$202,0)),"")))</f>
        <v/>
      </c>
      <c r="H901" s="105" t="str">
        <f t="shared" si="14"/>
        <v/>
      </c>
      <c r="I901" s="102" t="str">
        <f>IF(A901="","",IF(OR(NOT(ISNUMBER(B901)),B901&lt;2027,B901&gt;2031,B901&lt;&gt;INT(B901)),"NĂM KHÔNG HỢP LỆ",IF(COUNTIFS($A$3:$A$1002,A901,$B$3:$B$1002,B901)&gt;1,"TRÙNG MÃ VTVL – NĂM",IF(G901="","C901 CHƯA ĐƯỢC XÁC NHẬN",IF(NOT(ISNUMBER(C901)),"THIẾU BIẾN ĐỘNG (NHẬP 0 NẾU KHÔNG ĐỔI)",IF(G901+C901&lt;0,"NHU CẦU ÂM",IF(OR(D901="",E901=""),"THIẾU GIẢI TRÌNH/NGUỒN",IF(F901&lt;&gt;"Đã kiểm chứng","CHƯA KIỂM CHỨNG DỰ BÁO","ĐẠT"))))))))</f>
        <v/>
      </c>
      <c r="J901" s="100"/>
    </row>
    <row r="902" spans="1:10" ht="30" customHeight="1">
      <c r="A902" s="100"/>
      <c r="B902" s="103"/>
      <c r="C902" s="104"/>
      <c r="D902" s="100"/>
      <c r="E902" s="100"/>
      <c r="F902" s="100"/>
      <c r="G902" s="105" t="str">
        <f>IF(A902="","",IF(COUNTIFS('[1297]8'!$A$3:$A$202,A902,'[1297]8'!$L$3:$L$202,"Đã kiểm chứng",'[1297]8'!$M$3:$M$202,"ĐẠT")&lt;&gt;1,"",IFERROR(INDEX('[1297]8'!$J$3:$J$202,MATCH(A902,'[1297]8'!$A$3:$A$202,0)),"")))</f>
        <v/>
      </c>
      <c r="H902" s="105" t="str">
        <f t="shared" si="14"/>
        <v/>
      </c>
      <c r="I902" s="102" t="str">
        <f>IF(A902="","",IF(OR(NOT(ISNUMBER(B902)),B902&lt;2027,B902&gt;2031,B902&lt;&gt;INT(B902)),"NĂM KHÔNG HỢP LỆ",IF(COUNTIFS($A$3:$A$1002,A902,$B$3:$B$1002,B902)&gt;1,"TRÙNG MÃ VTVL – NĂM",IF(G902="","C902 CHƯA ĐƯỢC XÁC NHẬN",IF(NOT(ISNUMBER(C902)),"THIẾU BIẾN ĐỘNG (NHẬP 0 NẾU KHÔNG ĐỔI)",IF(G902+C902&lt;0,"NHU CẦU ÂM",IF(OR(D902="",E902=""),"THIẾU GIẢI TRÌNH/NGUỒN",IF(F902&lt;&gt;"Đã kiểm chứng","CHƯA KIỂM CHỨNG DỰ BÁO","ĐẠT"))))))))</f>
        <v/>
      </c>
      <c r="J902" s="100"/>
    </row>
    <row r="903" spans="1:10" ht="30" customHeight="1">
      <c r="A903" s="100"/>
      <c r="B903" s="103"/>
      <c r="C903" s="104"/>
      <c r="D903" s="100"/>
      <c r="E903" s="100"/>
      <c r="F903" s="100"/>
      <c r="G903" s="105" t="str">
        <f>IF(A903="","",IF(COUNTIFS('[1298]8'!$A$3:$A$202,A903,'[1298]8'!$L$3:$L$202,"Đã kiểm chứng",'[1298]8'!$M$3:$M$202,"ĐẠT")&lt;&gt;1,"",IFERROR(INDEX('[1298]8'!$J$3:$J$202,MATCH(A903,'[1298]8'!$A$3:$A$202,0)),"")))</f>
        <v/>
      </c>
      <c r="H903" s="105" t="str">
        <f t="shared" si="14"/>
        <v/>
      </c>
      <c r="I903" s="102" t="str">
        <f>IF(A903="","",IF(OR(NOT(ISNUMBER(B903)),B903&lt;2027,B903&gt;2031,B903&lt;&gt;INT(B903)),"NĂM KHÔNG HỢP LỆ",IF(COUNTIFS($A$3:$A$1002,A903,$B$3:$B$1002,B903)&gt;1,"TRÙNG MÃ VTVL – NĂM",IF(G903="","C903 CHƯA ĐƯỢC XÁC NHẬN",IF(NOT(ISNUMBER(C903)),"THIẾU BIẾN ĐỘNG (NHẬP 0 NẾU KHÔNG ĐỔI)",IF(G903+C903&lt;0,"NHU CẦU ÂM",IF(OR(D903="",E903=""),"THIẾU GIẢI TRÌNH/NGUỒN",IF(F903&lt;&gt;"Đã kiểm chứng","CHƯA KIỂM CHỨNG DỰ BÁO","ĐẠT"))))))))</f>
        <v/>
      </c>
      <c r="J903" s="100"/>
    </row>
    <row r="904" spans="1:10" ht="30" customHeight="1">
      <c r="A904" s="100"/>
      <c r="B904" s="103"/>
      <c r="C904" s="104"/>
      <c r="D904" s="100"/>
      <c r="E904" s="100"/>
      <c r="F904" s="100"/>
      <c r="G904" s="105" t="str">
        <f>IF(A904="","",IF(COUNTIFS('[1299]8'!$A$3:$A$202,A904,'[1299]8'!$L$3:$L$202,"Đã kiểm chứng",'[1299]8'!$M$3:$M$202,"ĐẠT")&lt;&gt;1,"",IFERROR(INDEX('[1299]8'!$J$3:$J$202,MATCH(A904,'[1299]8'!$A$3:$A$202,0)),"")))</f>
        <v/>
      </c>
      <c r="H904" s="105" t="str">
        <f t="shared" si="14"/>
        <v/>
      </c>
      <c r="I904" s="102" t="str">
        <f>IF(A904="","",IF(OR(NOT(ISNUMBER(B904)),B904&lt;2027,B904&gt;2031,B904&lt;&gt;INT(B904)),"NĂM KHÔNG HỢP LỆ",IF(COUNTIFS($A$3:$A$1002,A904,$B$3:$B$1002,B904)&gt;1,"TRÙNG MÃ VTVL – NĂM",IF(G904="","C904 CHƯA ĐƯỢC XÁC NHẬN",IF(NOT(ISNUMBER(C904)),"THIẾU BIẾN ĐỘNG (NHẬP 0 NẾU KHÔNG ĐỔI)",IF(G904+C904&lt;0,"NHU CẦU ÂM",IF(OR(D904="",E904=""),"THIẾU GIẢI TRÌNH/NGUỒN",IF(F904&lt;&gt;"Đã kiểm chứng","CHƯA KIỂM CHỨNG DỰ BÁO","ĐẠT"))))))))</f>
        <v/>
      </c>
      <c r="J904" s="100"/>
    </row>
    <row r="905" spans="1:10" ht="30" customHeight="1">
      <c r="A905" s="100"/>
      <c r="B905" s="103"/>
      <c r="C905" s="104"/>
      <c r="D905" s="100"/>
      <c r="E905" s="100"/>
      <c r="F905" s="100"/>
      <c r="G905" s="105" t="str">
        <f>IF(A905="","",IF(COUNTIFS('[1300]8'!$A$3:$A$202,A905,'[1300]8'!$L$3:$L$202,"Đã kiểm chứng",'[1300]8'!$M$3:$M$202,"ĐẠT")&lt;&gt;1,"",IFERROR(INDEX('[1300]8'!$J$3:$J$202,MATCH(A905,'[1300]8'!$A$3:$A$202,0)),"")))</f>
        <v/>
      </c>
      <c r="H905" s="105" t="str">
        <f t="shared" si="14"/>
        <v/>
      </c>
      <c r="I905" s="102" t="str">
        <f>IF(A905="","",IF(OR(NOT(ISNUMBER(B905)),B905&lt;2027,B905&gt;2031,B905&lt;&gt;INT(B905)),"NĂM KHÔNG HỢP LỆ",IF(COUNTIFS($A$3:$A$1002,A905,$B$3:$B$1002,B905)&gt;1,"TRÙNG MÃ VTVL – NĂM",IF(G905="","C905 CHƯA ĐƯỢC XÁC NHẬN",IF(NOT(ISNUMBER(C905)),"THIẾU BIẾN ĐỘNG (NHẬP 0 NẾU KHÔNG ĐỔI)",IF(G905+C905&lt;0,"NHU CẦU ÂM",IF(OR(D905="",E905=""),"THIẾU GIẢI TRÌNH/NGUỒN",IF(F905&lt;&gt;"Đã kiểm chứng","CHƯA KIỂM CHỨNG DỰ BÁO","ĐẠT"))))))))</f>
        <v/>
      </c>
      <c r="J905" s="100"/>
    </row>
    <row r="906" spans="1:10" ht="30" customHeight="1">
      <c r="A906" s="100"/>
      <c r="B906" s="103"/>
      <c r="C906" s="104"/>
      <c r="D906" s="100"/>
      <c r="E906" s="100"/>
      <c r="F906" s="100"/>
      <c r="G906" s="105" t="str">
        <f>IF(A906="","",IF(COUNTIFS('[1301]8'!$A$3:$A$202,A906,'[1301]8'!$L$3:$L$202,"Đã kiểm chứng",'[1301]8'!$M$3:$M$202,"ĐẠT")&lt;&gt;1,"",IFERROR(INDEX('[1301]8'!$J$3:$J$202,MATCH(A906,'[1301]8'!$A$3:$A$202,0)),"")))</f>
        <v/>
      </c>
      <c r="H906" s="105" t="str">
        <f t="shared" si="14"/>
        <v/>
      </c>
      <c r="I906" s="102" t="str">
        <f>IF(A906="","",IF(OR(NOT(ISNUMBER(B906)),B906&lt;2027,B906&gt;2031,B906&lt;&gt;INT(B906)),"NĂM KHÔNG HỢP LỆ",IF(COUNTIFS($A$3:$A$1002,A906,$B$3:$B$1002,B906)&gt;1,"TRÙNG MÃ VTVL – NĂM",IF(G906="","C906 CHƯA ĐƯỢC XÁC NHẬN",IF(NOT(ISNUMBER(C906)),"THIẾU BIẾN ĐỘNG (NHẬP 0 NẾU KHÔNG ĐỔI)",IF(G906+C906&lt;0,"NHU CẦU ÂM",IF(OR(D906="",E906=""),"THIẾU GIẢI TRÌNH/NGUỒN",IF(F906&lt;&gt;"Đã kiểm chứng","CHƯA KIỂM CHỨNG DỰ BÁO","ĐẠT"))))))))</f>
        <v/>
      </c>
      <c r="J906" s="100"/>
    </row>
    <row r="907" spans="1:10" ht="30" customHeight="1">
      <c r="A907" s="100"/>
      <c r="B907" s="103"/>
      <c r="C907" s="104"/>
      <c r="D907" s="100"/>
      <c r="E907" s="100"/>
      <c r="F907" s="100"/>
      <c r="G907" s="105" t="str">
        <f>IF(A907="","",IF(COUNTIFS('[1302]8'!$A$3:$A$202,A907,'[1302]8'!$L$3:$L$202,"Đã kiểm chứng",'[1302]8'!$M$3:$M$202,"ĐẠT")&lt;&gt;1,"",IFERROR(INDEX('[1302]8'!$J$3:$J$202,MATCH(A907,'[1302]8'!$A$3:$A$202,0)),"")))</f>
        <v/>
      </c>
      <c r="H907" s="105" t="str">
        <f t="shared" si="14"/>
        <v/>
      </c>
      <c r="I907" s="102" t="str">
        <f>IF(A907="","",IF(OR(NOT(ISNUMBER(B907)),B907&lt;2027,B907&gt;2031,B907&lt;&gt;INT(B907)),"NĂM KHÔNG HỢP LỆ",IF(COUNTIFS($A$3:$A$1002,A907,$B$3:$B$1002,B907)&gt;1,"TRÙNG MÃ VTVL – NĂM",IF(G907="","C907 CHƯA ĐƯỢC XÁC NHẬN",IF(NOT(ISNUMBER(C907)),"THIẾU BIẾN ĐỘNG (NHẬP 0 NẾU KHÔNG ĐỔI)",IF(G907+C907&lt;0,"NHU CẦU ÂM",IF(OR(D907="",E907=""),"THIẾU GIẢI TRÌNH/NGUỒN",IF(F907&lt;&gt;"Đã kiểm chứng","CHƯA KIỂM CHỨNG DỰ BÁO","ĐẠT"))))))))</f>
        <v/>
      </c>
      <c r="J907" s="100"/>
    </row>
    <row r="908" spans="1:10" ht="30" customHeight="1">
      <c r="A908" s="100"/>
      <c r="B908" s="103"/>
      <c r="C908" s="104"/>
      <c r="D908" s="100"/>
      <c r="E908" s="100"/>
      <c r="F908" s="100"/>
      <c r="G908" s="105" t="str">
        <f>IF(A908="","",IF(COUNTIFS('[1303]8'!$A$3:$A$202,A908,'[1303]8'!$L$3:$L$202,"Đã kiểm chứng",'[1303]8'!$M$3:$M$202,"ĐẠT")&lt;&gt;1,"",IFERROR(INDEX('[1303]8'!$J$3:$J$202,MATCH(A908,'[1303]8'!$A$3:$A$202,0)),"")))</f>
        <v/>
      </c>
      <c r="H908" s="105" t="str">
        <f t="shared" si="14"/>
        <v/>
      </c>
      <c r="I908" s="102" t="str">
        <f>IF(A908="","",IF(OR(NOT(ISNUMBER(B908)),B908&lt;2027,B908&gt;2031,B908&lt;&gt;INT(B908)),"NĂM KHÔNG HỢP LỆ",IF(COUNTIFS($A$3:$A$1002,A908,$B$3:$B$1002,B908)&gt;1,"TRÙNG MÃ VTVL – NĂM",IF(G908="","C908 CHƯA ĐƯỢC XÁC NHẬN",IF(NOT(ISNUMBER(C908)),"THIẾU BIẾN ĐỘNG (NHẬP 0 NẾU KHÔNG ĐỔI)",IF(G908+C908&lt;0,"NHU CẦU ÂM",IF(OR(D908="",E908=""),"THIẾU GIẢI TRÌNH/NGUỒN",IF(F908&lt;&gt;"Đã kiểm chứng","CHƯA KIỂM CHỨNG DỰ BÁO","ĐẠT"))))))))</f>
        <v/>
      </c>
      <c r="J908" s="100"/>
    </row>
    <row r="909" spans="1:10" ht="30" customHeight="1">
      <c r="A909" s="100"/>
      <c r="B909" s="103"/>
      <c r="C909" s="104"/>
      <c r="D909" s="100"/>
      <c r="E909" s="100"/>
      <c r="F909" s="100"/>
      <c r="G909" s="105" t="str">
        <f>IF(A909="","",IF(COUNTIFS('[1304]8'!$A$3:$A$202,A909,'[1304]8'!$L$3:$L$202,"Đã kiểm chứng",'[1304]8'!$M$3:$M$202,"ĐẠT")&lt;&gt;1,"",IFERROR(INDEX('[1304]8'!$J$3:$J$202,MATCH(A909,'[1304]8'!$A$3:$A$202,0)),"")))</f>
        <v/>
      </c>
      <c r="H909" s="105" t="str">
        <f t="shared" si="14"/>
        <v/>
      </c>
      <c r="I909" s="102" t="str">
        <f>IF(A909="","",IF(OR(NOT(ISNUMBER(B909)),B909&lt;2027,B909&gt;2031,B909&lt;&gt;INT(B909)),"NĂM KHÔNG HỢP LỆ",IF(COUNTIFS($A$3:$A$1002,A909,$B$3:$B$1002,B909)&gt;1,"TRÙNG MÃ VTVL – NĂM",IF(G909="","C909 CHƯA ĐƯỢC XÁC NHẬN",IF(NOT(ISNUMBER(C909)),"THIẾU BIẾN ĐỘNG (NHẬP 0 NẾU KHÔNG ĐỔI)",IF(G909+C909&lt;0,"NHU CẦU ÂM",IF(OR(D909="",E909=""),"THIẾU GIẢI TRÌNH/NGUỒN",IF(F909&lt;&gt;"Đã kiểm chứng","CHƯA KIỂM CHỨNG DỰ BÁO","ĐẠT"))))))))</f>
        <v/>
      </c>
      <c r="J909" s="100"/>
    </row>
    <row r="910" spans="1:10" ht="30" customHeight="1">
      <c r="A910" s="100"/>
      <c r="B910" s="103"/>
      <c r="C910" s="104"/>
      <c r="D910" s="100"/>
      <c r="E910" s="100"/>
      <c r="F910" s="100"/>
      <c r="G910" s="105" t="str">
        <f>IF(A910="","",IF(COUNTIFS('[1305]8'!$A$3:$A$202,A910,'[1305]8'!$L$3:$L$202,"Đã kiểm chứng",'[1305]8'!$M$3:$M$202,"ĐẠT")&lt;&gt;1,"",IFERROR(INDEX('[1305]8'!$J$3:$J$202,MATCH(A910,'[1305]8'!$A$3:$A$202,0)),"")))</f>
        <v/>
      </c>
      <c r="H910" s="105" t="str">
        <f t="shared" si="14"/>
        <v/>
      </c>
      <c r="I910" s="102" t="str">
        <f>IF(A910="","",IF(OR(NOT(ISNUMBER(B910)),B910&lt;2027,B910&gt;2031,B910&lt;&gt;INT(B910)),"NĂM KHÔNG HỢP LỆ",IF(COUNTIFS($A$3:$A$1002,A910,$B$3:$B$1002,B910)&gt;1,"TRÙNG MÃ VTVL – NĂM",IF(G910="","C910 CHƯA ĐƯỢC XÁC NHẬN",IF(NOT(ISNUMBER(C910)),"THIẾU BIẾN ĐỘNG (NHẬP 0 NẾU KHÔNG ĐỔI)",IF(G910+C910&lt;0,"NHU CẦU ÂM",IF(OR(D910="",E910=""),"THIẾU GIẢI TRÌNH/NGUỒN",IF(F910&lt;&gt;"Đã kiểm chứng","CHƯA KIỂM CHỨNG DỰ BÁO","ĐẠT"))))))))</f>
        <v/>
      </c>
      <c r="J910" s="100"/>
    </row>
    <row r="911" spans="1:10" ht="30" customHeight="1">
      <c r="A911" s="100"/>
      <c r="B911" s="103"/>
      <c r="C911" s="104"/>
      <c r="D911" s="100"/>
      <c r="E911" s="100"/>
      <c r="F911" s="100"/>
      <c r="G911" s="105" t="str">
        <f>IF(A911="","",IF(COUNTIFS('[1306]8'!$A$3:$A$202,A911,'[1306]8'!$L$3:$L$202,"Đã kiểm chứng",'[1306]8'!$M$3:$M$202,"ĐẠT")&lt;&gt;1,"",IFERROR(INDEX('[1306]8'!$J$3:$J$202,MATCH(A911,'[1306]8'!$A$3:$A$202,0)),"")))</f>
        <v/>
      </c>
      <c r="H911" s="105" t="str">
        <f t="shared" si="14"/>
        <v/>
      </c>
      <c r="I911" s="102" t="str">
        <f>IF(A911="","",IF(OR(NOT(ISNUMBER(B911)),B911&lt;2027,B911&gt;2031,B911&lt;&gt;INT(B911)),"NĂM KHÔNG HỢP LỆ",IF(COUNTIFS($A$3:$A$1002,A911,$B$3:$B$1002,B911)&gt;1,"TRÙNG MÃ VTVL – NĂM",IF(G911="","C911 CHƯA ĐƯỢC XÁC NHẬN",IF(NOT(ISNUMBER(C911)),"THIẾU BIẾN ĐỘNG (NHẬP 0 NẾU KHÔNG ĐỔI)",IF(G911+C911&lt;0,"NHU CẦU ÂM",IF(OR(D911="",E911=""),"THIẾU GIẢI TRÌNH/NGUỒN",IF(F911&lt;&gt;"Đã kiểm chứng","CHƯA KIỂM CHỨNG DỰ BÁO","ĐẠT"))))))))</f>
        <v/>
      </c>
      <c r="J911" s="100"/>
    </row>
    <row r="912" spans="1:10" ht="30" customHeight="1">
      <c r="A912" s="100"/>
      <c r="B912" s="103"/>
      <c r="C912" s="104"/>
      <c r="D912" s="100"/>
      <c r="E912" s="100"/>
      <c r="F912" s="100"/>
      <c r="G912" s="105" t="str">
        <f>IF(A912="","",IF(COUNTIFS('[1307]8'!$A$3:$A$202,A912,'[1307]8'!$L$3:$L$202,"Đã kiểm chứng",'[1307]8'!$M$3:$M$202,"ĐẠT")&lt;&gt;1,"",IFERROR(INDEX('[1307]8'!$J$3:$J$202,MATCH(A912,'[1307]8'!$A$3:$A$202,0)),"")))</f>
        <v/>
      </c>
      <c r="H912" s="105" t="str">
        <f t="shared" si="14"/>
        <v/>
      </c>
      <c r="I912" s="102" t="str">
        <f>IF(A912="","",IF(OR(NOT(ISNUMBER(B912)),B912&lt;2027,B912&gt;2031,B912&lt;&gt;INT(B912)),"NĂM KHÔNG HỢP LỆ",IF(COUNTIFS($A$3:$A$1002,A912,$B$3:$B$1002,B912)&gt;1,"TRÙNG MÃ VTVL – NĂM",IF(G912="","C912 CHƯA ĐƯỢC XÁC NHẬN",IF(NOT(ISNUMBER(C912)),"THIẾU BIẾN ĐỘNG (NHẬP 0 NẾU KHÔNG ĐỔI)",IF(G912+C912&lt;0,"NHU CẦU ÂM",IF(OR(D912="",E912=""),"THIẾU GIẢI TRÌNH/NGUỒN",IF(F912&lt;&gt;"Đã kiểm chứng","CHƯA KIỂM CHỨNG DỰ BÁO","ĐẠT"))))))))</f>
        <v/>
      </c>
      <c r="J912" s="100"/>
    </row>
    <row r="913" spans="1:10" ht="30" customHeight="1">
      <c r="A913" s="100"/>
      <c r="B913" s="103"/>
      <c r="C913" s="104"/>
      <c r="D913" s="100"/>
      <c r="E913" s="100"/>
      <c r="F913" s="100"/>
      <c r="G913" s="105" t="str">
        <f>IF(A913="","",IF(COUNTIFS('[1308]8'!$A$3:$A$202,A913,'[1308]8'!$L$3:$L$202,"Đã kiểm chứng",'[1308]8'!$M$3:$M$202,"ĐẠT")&lt;&gt;1,"",IFERROR(INDEX('[1308]8'!$J$3:$J$202,MATCH(A913,'[1308]8'!$A$3:$A$202,0)),"")))</f>
        <v/>
      </c>
      <c r="H913" s="105" t="str">
        <f t="shared" si="14"/>
        <v/>
      </c>
      <c r="I913" s="102" t="str">
        <f>IF(A913="","",IF(OR(NOT(ISNUMBER(B913)),B913&lt;2027,B913&gt;2031,B913&lt;&gt;INT(B913)),"NĂM KHÔNG HỢP LỆ",IF(COUNTIFS($A$3:$A$1002,A913,$B$3:$B$1002,B913)&gt;1,"TRÙNG MÃ VTVL – NĂM",IF(G913="","C913 CHƯA ĐƯỢC XÁC NHẬN",IF(NOT(ISNUMBER(C913)),"THIẾU BIẾN ĐỘNG (NHẬP 0 NẾU KHÔNG ĐỔI)",IF(G913+C913&lt;0,"NHU CẦU ÂM",IF(OR(D913="",E913=""),"THIẾU GIẢI TRÌNH/NGUỒN",IF(F913&lt;&gt;"Đã kiểm chứng","CHƯA KIỂM CHỨNG DỰ BÁO","ĐẠT"))))))))</f>
        <v/>
      </c>
      <c r="J913" s="100"/>
    </row>
    <row r="914" spans="1:10" ht="30" customHeight="1">
      <c r="A914" s="100"/>
      <c r="B914" s="103"/>
      <c r="C914" s="104"/>
      <c r="D914" s="100"/>
      <c r="E914" s="100"/>
      <c r="F914" s="100"/>
      <c r="G914" s="105" t="str">
        <f>IF(A914="","",IF(COUNTIFS('[1309]8'!$A$3:$A$202,A914,'[1309]8'!$L$3:$L$202,"Đã kiểm chứng",'[1309]8'!$M$3:$M$202,"ĐẠT")&lt;&gt;1,"",IFERROR(INDEX('[1309]8'!$J$3:$J$202,MATCH(A914,'[1309]8'!$A$3:$A$202,0)),"")))</f>
        <v/>
      </c>
      <c r="H914" s="105" t="str">
        <f t="shared" si="14"/>
        <v/>
      </c>
      <c r="I914" s="102" t="str">
        <f>IF(A914="","",IF(OR(NOT(ISNUMBER(B914)),B914&lt;2027,B914&gt;2031,B914&lt;&gt;INT(B914)),"NĂM KHÔNG HỢP LỆ",IF(COUNTIFS($A$3:$A$1002,A914,$B$3:$B$1002,B914)&gt;1,"TRÙNG MÃ VTVL – NĂM",IF(G914="","C914 CHƯA ĐƯỢC XÁC NHẬN",IF(NOT(ISNUMBER(C914)),"THIẾU BIẾN ĐỘNG (NHẬP 0 NẾU KHÔNG ĐỔI)",IF(G914+C914&lt;0,"NHU CẦU ÂM",IF(OR(D914="",E914=""),"THIẾU GIẢI TRÌNH/NGUỒN",IF(F914&lt;&gt;"Đã kiểm chứng","CHƯA KIỂM CHỨNG DỰ BÁO","ĐẠT"))))))))</f>
        <v/>
      </c>
      <c r="J914" s="100"/>
    </row>
    <row r="915" spans="1:10" ht="30" customHeight="1">
      <c r="A915" s="100"/>
      <c r="B915" s="103"/>
      <c r="C915" s="104"/>
      <c r="D915" s="100"/>
      <c r="E915" s="100"/>
      <c r="F915" s="100"/>
      <c r="G915" s="105" t="str">
        <f>IF(A915="","",IF(COUNTIFS('[1310]8'!$A$3:$A$202,A915,'[1310]8'!$L$3:$L$202,"Đã kiểm chứng",'[1310]8'!$M$3:$M$202,"ĐẠT")&lt;&gt;1,"",IFERROR(INDEX('[1310]8'!$J$3:$J$202,MATCH(A915,'[1310]8'!$A$3:$A$202,0)),"")))</f>
        <v/>
      </c>
      <c r="H915" s="105" t="str">
        <f t="shared" si="14"/>
        <v/>
      </c>
      <c r="I915" s="102" t="str">
        <f>IF(A915="","",IF(OR(NOT(ISNUMBER(B915)),B915&lt;2027,B915&gt;2031,B915&lt;&gt;INT(B915)),"NĂM KHÔNG HỢP LỆ",IF(COUNTIFS($A$3:$A$1002,A915,$B$3:$B$1002,B915)&gt;1,"TRÙNG MÃ VTVL – NĂM",IF(G915="","C915 CHƯA ĐƯỢC XÁC NHẬN",IF(NOT(ISNUMBER(C915)),"THIẾU BIẾN ĐỘNG (NHẬP 0 NẾU KHÔNG ĐỔI)",IF(G915+C915&lt;0,"NHU CẦU ÂM",IF(OR(D915="",E915=""),"THIẾU GIẢI TRÌNH/NGUỒN",IF(F915&lt;&gt;"Đã kiểm chứng","CHƯA KIỂM CHỨNG DỰ BÁO","ĐẠT"))))))))</f>
        <v/>
      </c>
      <c r="J915" s="100"/>
    </row>
    <row r="916" spans="1:10" ht="30" customHeight="1">
      <c r="A916" s="100"/>
      <c r="B916" s="103"/>
      <c r="C916" s="104"/>
      <c r="D916" s="100"/>
      <c r="E916" s="100"/>
      <c r="F916" s="100"/>
      <c r="G916" s="105" t="str">
        <f>IF(A916="","",IF(COUNTIFS('[1311]8'!$A$3:$A$202,A916,'[1311]8'!$L$3:$L$202,"Đã kiểm chứng",'[1311]8'!$M$3:$M$202,"ĐẠT")&lt;&gt;1,"",IFERROR(INDEX('[1311]8'!$J$3:$J$202,MATCH(A916,'[1311]8'!$A$3:$A$202,0)),"")))</f>
        <v/>
      </c>
      <c r="H916" s="105" t="str">
        <f t="shared" si="14"/>
        <v/>
      </c>
      <c r="I916" s="102" t="str">
        <f>IF(A916="","",IF(OR(NOT(ISNUMBER(B916)),B916&lt;2027,B916&gt;2031,B916&lt;&gt;INT(B916)),"NĂM KHÔNG HỢP LỆ",IF(COUNTIFS($A$3:$A$1002,A916,$B$3:$B$1002,B916)&gt;1,"TRÙNG MÃ VTVL – NĂM",IF(G916="","C916 CHƯA ĐƯỢC XÁC NHẬN",IF(NOT(ISNUMBER(C916)),"THIẾU BIẾN ĐỘNG (NHẬP 0 NẾU KHÔNG ĐỔI)",IF(G916+C916&lt;0,"NHU CẦU ÂM",IF(OR(D916="",E916=""),"THIẾU GIẢI TRÌNH/NGUỒN",IF(F916&lt;&gt;"Đã kiểm chứng","CHƯA KIỂM CHỨNG DỰ BÁO","ĐẠT"))))))))</f>
        <v/>
      </c>
      <c r="J916" s="100"/>
    </row>
    <row r="917" spans="1:10" ht="30" customHeight="1">
      <c r="A917" s="100"/>
      <c r="B917" s="103"/>
      <c r="C917" s="104"/>
      <c r="D917" s="100"/>
      <c r="E917" s="100"/>
      <c r="F917" s="100"/>
      <c r="G917" s="105" t="str">
        <f>IF(A917="","",IF(COUNTIFS('[1312]8'!$A$3:$A$202,A917,'[1312]8'!$L$3:$L$202,"Đã kiểm chứng",'[1312]8'!$M$3:$M$202,"ĐẠT")&lt;&gt;1,"",IFERROR(INDEX('[1312]8'!$J$3:$J$202,MATCH(A917,'[1312]8'!$A$3:$A$202,0)),"")))</f>
        <v/>
      </c>
      <c r="H917" s="105" t="str">
        <f t="shared" si="14"/>
        <v/>
      </c>
      <c r="I917" s="102" t="str">
        <f>IF(A917="","",IF(OR(NOT(ISNUMBER(B917)),B917&lt;2027,B917&gt;2031,B917&lt;&gt;INT(B917)),"NĂM KHÔNG HỢP LỆ",IF(COUNTIFS($A$3:$A$1002,A917,$B$3:$B$1002,B917)&gt;1,"TRÙNG MÃ VTVL – NĂM",IF(G917="","C917 CHƯA ĐƯỢC XÁC NHẬN",IF(NOT(ISNUMBER(C917)),"THIẾU BIẾN ĐỘNG (NHẬP 0 NẾU KHÔNG ĐỔI)",IF(G917+C917&lt;0,"NHU CẦU ÂM",IF(OR(D917="",E917=""),"THIẾU GIẢI TRÌNH/NGUỒN",IF(F917&lt;&gt;"Đã kiểm chứng","CHƯA KIỂM CHỨNG DỰ BÁO","ĐẠT"))))))))</f>
        <v/>
      </c>
      <c r="J917" s="100"/>
    </row>
    <row r="918" spans="1:10" ht="30" customHeight="1">
      <c r="A918" s="100"/>
      <c r="B918" s="103"/>
      <c r="C918" s="104"/>
      <c r="D918" s="100"/>
      <c r="E918" s="100"/>
      <c r="F918" s="100"/>
      <c r="G918" s="105" t="str">
        <f>IF(A918="","",IF(COUNTIFS('[1313]8'!$A$3:$A$202,A918,'[1313]8'!$L$3:$L$202,"Đã kiểm chứng",'[1313]8'!$M$3:$M$202,"ĐẠT")&lt;&gt;1,"",IFERROR(INDEX('[1313]8'!$J$3:$J$202,MATCH(A918,'[1313]8'!$A$3:$A$202,0)),"")))</f>
        <v/>
      </c>
      <c r="H918" s="105" t="str">
        <f t="shared" si="14"/>
        <v/>
      </c>
      <c r="I918" s="102" t="str">
        <f>IF(A918="","",IF(OR(NOT(ISNUMBER(B918)),B918&lt;2027,B918&gt;2031,B918&lt;&gt;INT(B918)),"NĂM KHÔNG HỢP LỆ",IF(COUNTIFS($A$3:$A$1002,A918,$B$3:$B$1002,B918)&gt;1,"TRÙNG MÃ VTVL – NĂM",IF(G918="","C918 CHƯA ĐƯỢC XÁC NHẬN",IF(NOT(ISNUMBER(C918)),"THIẾU BIẾN ĐỘNG (NHẬP 0 NẾU KHÔNG ĐỔI)",IF(G918+C918&lt;0,"NHU CẦU ÂM",IF(OR(D918="",E918=""),"THIẾU GIẢI TRÌNH/NGUỒN",IF(F918&lt;&gt;"Đã kiểm chứng","CHƯA KIỂM CHỨNG DỰ BÁO","ĐẠT"))))))))</f>
        <v/>
      </c>
      <c r="J918" s="100"/>
    </row>
    <row r="919" spans="1:10" ht="30" customHeight="1">
      <c r="A919" s="100"/>
      <c r="B919" s="103"/>
      <c r="C919" s="104"/>
      <c r="D919" s="100"/>
      <c r="E919" s="100"/>
      <c r="F919" s="100"/>
      <c r="G919" s="105" t="str">
        <f>IF(A919="","",IF(COUNTIFS('[1314]8'!$A$3:$A$202,A919,'[1314]8'!$L$3:$L$202,"Đã kiểm chứng",'[1314]8'!$M$3:$M$202,"ĐẠT")&lt;&gt;1,"",IFERROR(INDEX('[1314]8'!$J$3:$J$202,MATCH(A919,'[1314]8'!$A$3:$A$202,0)),"")))</f>
        <v/>
      </c>
      <c r="H919" s="105" t="str">
        <f t="shared" si="14"/>
        <v/>
      </c>
      <c r="I919" s="102" t="str">
        <f>IF(A919="","",IF(OR(NOT(ISNUMBER(B919)),B919&lt;2027,B919&gt;2031,B919&lt;&gt;INT(B919)),"NĂM KHÔNG HỢP LỆ",IF(COUNTIFS($A$3:$A$1002,A919,$B$3:$B$1002,B919)&gt;1,"TRÙNG MÃ VTVL – NĂM",IF(G919="","C919 CHƯA ĐƯỢC XÁC NHẬN",IF(NOT(ISNUMBER(C919)),"THIẾU BIẾN ĐỘNG (NHẬP 0 NẾU KHÔNG ĐỔI)",IF(G919+C919&lt;0,"NHU CẦU ÂM",IF(OR(D919="",E919=""),"THIẾU GIẢI TRÌNH/NGUỒN",IF(F919&lt;&gt;"Đã kiểm chứng","CHƯA KIỂM CHỨNG DỰ BÁO","ĐẠT"))))))))</f>
        <v/>
      </c>
      <c r="J919" s="100"/>
    </row>
    <row r="920" spans="1:10" ht="30" customHeight="1">
      <c r="A920" s="100"/>
      <c r="B920" s="103"/>
      <c r="C920" s="104"/>
      <c r="D920" s="100"/>
      <c r="E920" s="100"/>
      <c r="F920" s="100"/>
      <c r="G920" s="105" t="str">
        <f>IF(A920="","",IF(COUNTIFS('[1315]8'!$A$3:$A$202,A920,'[1315]8'!$L$3:$L$202,"Đã kiểm chứng",'[1315]8'!$M$3:$M$202,"ĐẠT")&lt;&gt;1,"",IFERROR(INDEX('[1315]8'!$J$3:$J$202,MATCH(A920,'[1315]8'!$A$3:$A$202,0)),"")))</f>
        <v/>
      </c>
      <c r="H920" s="105" t="str">
        <f t="shared" si="14"/>
        <v/>
      </c>
      <c r="I920" s="102" t="str">
        <f>IF(A920="","",IF(OR(NOT(ISNUMBER(B920)),B920&lt;2027,B920&gt;2031,B920&lt;&gt;INT(B920)),"NĂM KHÔNG HỢP LỆ",IF(COUNTIFS($A$3:$A$1002,A920,$B$3:$B$1002,B920)&gt;1,"TRÙNG MÃ VTVL – NĂM",IF(G920="","C920 CHƯA ĐƯỢC XÁC NHẬN",IF(NOT(ISNUMBER(C920)),"THIẾU BIẾN ĐỘNG (NHẬP 0 NẾU KHÔNG ĐỔI)",IF(G920+C920&lt;0,"NHU CẦU ÂM",IF(OR(D920="",E920=""),"THIẾU GIẢI TRÌNH/NGUỒN",IF(F920&lt;&gt;"Đã kiểm chứng","CHƯA KIỂM CHỨNG DỰ BÁO","ĐẠT"))))))))</f>
        <v/>
      </c>
      <c r="J920" s="100"/>
    </row>
    <row r="921" spans="1:10" ht="30" customHeight="1">
      <c r="A921" s="100"/>
      <c r="B921" s="103"/>
      <c r="C921" s="104"/>
      <c r="D921" s="100"/>
      <c r="E921" s="100"/>
      <c r="F921" s="100"/>
      <c r="G921" s="105" t="str">
        <f>IF(A921="","",IF(COUNTIFS('[1316]8'!$A$3:$A$202,A921,'[1316]8'!$L$3:$L$202,"Đã kiểm chứng",'[1316]8'!$M$3:$M$202,"ĐẠT")&lt;&gt;1,"",IFERROR(INDEX('[1316]8'!$J$3:$J$202,MATCH(A921,'[1316]8'!$A$3:$A$202,0)),"")))</f>
        <v/>
      </c>
      <c r="H921" s="105" t="str">
        <f t="shared" si="14"/>
        <v/>
      </c>
      <c r="I921" s="102" t="str">
        <f>IF(A921="","",IF(OR(NOT(ISNUMBER(B921)),B921&lt;2027,B921&gt;2031,B921&lt;&gt;INT(B921)),"NĂM KHÔNG HỢP LỆ",IF(COUNTIFS($A$3:$A$1002,A921,$B$3:$B$1002,B921)&gt;1,"TRÙNG MÃ VTVL – NĂM",IF(G921="","C921 CHƯA ĐƯỢC XÁC NHẬN",IF(NOT(ISNUMBER(C921)),"THIẾU BIẾN ĐỘNG (NHẬP 0 NẾU KHÔNG ĐỔI)",IF(G921+C921&lt;0,"NHU CẦU ÂM",IF(OR(D921="",E921=""),"THIẾU GIẢI TRÌNH/NGUỒN",IF(F921&lt;&gt;"Đã kiểm chứng","CHƯA KIỂM CHỨNG DỰ BÁO","ĐẠT"))))))))</f>
        <v/>
      </c>
      <c r="J921" s="100"/>
    </row>
    <row r="922" spans="1:10" ht="30" customHeight="1">
      <c r="A922" s="100"/>
      <c r="B922" s="103"/>
      <c r="C922" s="104"/>
      <c r="D922" s="100"/>
      <c r="E922" s="100"/>
      <c r="F922" s="100"/>
      <c r="G922" s="105" t="str">
        <f>IF(A922="","",IF(COUNTIFS('[1317]8'!$A$3:$A$202,A922,'[1317]8'!$L$3:$L$202,"Đã kiểm chứng",'[1317]8'!$M$3:$M$202,"ĐẠT")&lt;&gt;1,"",IFERROR(INDEX('[1317]8'!$J$3:$J$202,MATCH(A922,'[1317]8'!$A$3:$A$202,0)),"")))</f>
        <v/>
      </c>
      <c r="H922" s="105" t="str">
        <f t="shared" si="14"/>
        <v/>
      </c>
      <c r="I922" s="102" t="str">
        <f>IF(A922="","",IF(OR(NOT(ISNUMBER(B922)),B922&lt;2027,B922&gt;2031,B922&lt;&gt;INT(B922)),"NĂM KHÔNG HỢP LỆ",IF(COUNTIFS($A$3:$A$1002,A922,$B$3:$B$1002,B922)&gt;1,"TRÙNG MÃ VTVL – NĂM",IF(G922="","C922 CHƯA ĐƯỢC XÁC NHẬN",IF(NOT(ISNUMBER(C922)),"THIẾU BIẾN ĐỘNG (NHẬP 0 NẾU KHÔNG ĐỔI)",IF(G922+C922&lt;0,"NHU CẦU ÂM",IF(OR(D922="",E922=""),"THIẾU GIẢI TRÌNH/NGUỒN",IF(F922&lt;&gt;"Đã kiểm chứng","CHƯA KIỂM CHỨNG DỰ BÁO","ĐẠT"))))))))</f>
        <v/>
      </c>
      <c r="J922" s="100"/>
    </row>
    <row r="923" spans="1:10" ht="30" customHeight="1">
      <c r="A923" s="100"/>
      <c r="B923" s="103"/>
      <c r="C923" s="104"/>
      <c r="D923" s="100"/>
      <c r="E923" s="100"/>
      <c r="F923" s="100"/>
      <c r="G923" s="105" t="str">
        <f>IF(A923="","",IF(COUNTIFS('[1318]8'!$A$3:$A$202,A923,'[1318]8'!$L$3:$L$202,"Đã kiểm chứng",'[1318]8'!$M$3:$M$202,"ĐẠT")&lt;&gt;1,"",IFERROR(INDEX('[1318]8'!$J$3:$J$202,MATCH(A923,'[1318]8'!$A$3:$A$202,0)),"")))</f>
        <v/>
      </c>
      <c r="H923" s="105" t="str">
        <f t="shared" si="14"/>
        <v/>
      </c>
      <c r="I923" s="102" t="str">
        <f>IF(A923="","",IF(OR(NOT(ISNUMBER(B923)),B923&lt;2027,B923&gt;2031,B923&lt;&gt;INT(B923)),"NĂM KHÔNG HỢP LỆ",IF(COUNTIFS($A$3:$A$1002,A923,$B$3:$B$1002,B923)&gt;1,"TRÙNG MÃ VTVL – NĂM",IF(G923="","C923 CHƯA ĐƯỢC XÁC NHẬN",IF(NOT(ISNUMBER(C923)),"THIẾU BIẾN ĐỘNG (NHẬP 0 NẾU KHÔNG ĐỔI)",IF(G923+C923&lt;0,"NHU CẦU ÂM",IF(OR(D923="",E923=""),"THIẾU GIẢI TRÌNH/NGUỒN",IF(F923&lt;&gt;"Đã kiểm chứng","CHƯA KIỂM CHỨNG DỰ BÁO","ĐẠT"))))))))</f>
        <v/>
      </c>
      <c r="J923" s="100"/>
    </row>
    <row r="924" spans="1:10" ht="30" customHeight="1">
      <c r="A924" s="100"/>
      <c r="B924" s="103"/>
      <c r="C924" s="104"/>
      <c r="D924" s="100"/>
      <c r="E924" s="100"/>
      <c r="F924" s="100"/>
      <c r="G924" s="105" t="str">
        <f>IF(A924="","",IF(COUNTIFS('[1319]8'!$A$3:$A$202,A924,'[1319]8'!$L$3:$L$202,"Đã kiểm chứng",'[1319]8'!$M$3:$M$202,"ĐẠT")&lt;&gt;1,"",IFERROR(INDEX('[1319]8'!$J$3:$J$202,MATCH(A924,'[1319]8'!$A$3:$A$202,0)),"")))</f>
        <v/>
      </c>
      <c r="H924" s="105" t="str">
        <f t="shared" si="14"/>
        <v/>
      </c>
      <c r="I924" s="102" t="str">
        <f>IF(A924="","",IF(OR(NOT(ISNUMBER(B924)),B924&lt;2027,B924&gt;2031,B924&lt;&gt;INT(B924)),"NĂM KHÔNG HỢP LỆ",IF(COUNTIFS($A$3:$A$1002,A924,$B$3:$B$1002,B924)&gt;1,"TRÙNG MÃ VTVL – NĂM",IF(G924="","C924 CHƯA ĐƯỢC XÁC NHẬN",IF(NOT(ISNUMBER(C924)),"THIẾU BIẾN ĐỘNG (NHẬP 0 NẾU KHÔNG ĐỔI)",IF(G924+C924&lt;0,"NHU CẦU ÂM",IF(OR(D924="",E924=""),"THIẾU GIẢI TRÌNH/NGUỒN",IF(F924&lt;&gt;"Đã kiểm chứng","CHƯA KIỂM CHỨNG DỰ BÁO","ĐẠT"))))))))</f>
        <v/>
      </c>
      <c r="J924" s="100"/>
    </row>
    <row r="925" spans="1:10" ht="30" customHeight="1">
      <c r="A925" s="100"/>
      <c r="B925" s="103"/>
      <c r="C925" s="104"/>
      <c r="D925" s="100"/>
      <c r="E925" s="100"/>
      <c r="F925" s="100"/>
      <c r="G925" s="105" t="str">
        <f>IF(A925="","",IF(COUNTIFS('[1320]8'!$A$3:$A$202,A925,'[1320]8'!$L$3:$L$202,"Đã kiểm chứng",'[1320]8'!$M$3:$M$202,"ĐẠT")&lt;&gt;1,"",IFERROR(INDEX('[1320]8'!$J$3:$J$202,MATCH(A925,'[1320]8'!$A$3:$A$202,0)),"")))</f>
        <v/>
      </c>
      <c r="H925" s="105" t="str">
        <f t="shared" si="14"/>
        <v/>
      </c>
      <c r="I925" s="102" t="str">
        <f>IF(A925="","",IF(OR(NOT(ISNUMBER(B925)),B925&lt;2027,B925&gt;2031,B925&lt;&gt;INT(B925)),"NĂM KHÔNG HỢP LỆ",IF(COUNTIFS($A$3:$A$1002,A925,$B$3:$B$1002,B925)&gt;1,"TRÙNG MÃ VTVL – NĂM",IF(G925="","C925 CHƯA ĐƯỢC XÁC NHẬN",IF(NOT(ISNUMBER(C925)),"THIẾU BIẾN ĐỘNG (NHẬP 0 NẾU KHÔNG ĐỔI)",IF(G925+C925&lt;0,"NHU CẦU ÂM",IF(OR(D925="",E925=""),"THIẾU GIẢI TRÌNH/NGUỒN",IF(F925&lt;&gt;"Đã kiểm chứng","CHƯA KIỂM CHỨNG DỰ BÁO","ĐẠT"))))))))</f>
        <v/>
      </c>
      <c r="J925" s="100"/>
    </row>
    <row r="926" spans="1:10" ht="30" customHeight="1">
      <c r="A926" s="100"/>
      <c r="B926" s="103"/>
      <c r="C926" s="104"/>
      <c r="D926" s="100"/>
      <c r="E926" s="100"/>
      <c r="F926" s="100"/>
      <c r="G926" s="105" t="str">
        <f>IF(A926="","",IF(COUNTIFS('[1321]8'!$A$3:$A$202,A926,'[1321]8'!$L$3:$L$202,"Đã kiểm chứng",'[1321]8'!$M$3:$M$202,"ĐẠT")&lt;&gt;1,"",IFERROR(INDEX('[1321]8'!$J$3:$J$202,MATCH(A926,'[1321]8'!$A$3:$A$202,0)),"")))</f>
        <v/>
      </c>
      <c r="H926" s="105" t="str">
        <f t="shared" si="14"/>
        <v/>
      </c>
      <c r="I926" s="102" t="str">
        <f>IF(A926="","",IF(OR(NOT(ISNUMBER(B926)),B926&lt;2027,B926&gt;2031,B926&lt;&gt;INT(B926)),"NĂM KHÔNG HỢP LỆ",IF(COUNTIFS($A$3:$A$1002,A926,$B$3:$B$1002,B926)&gt;1,"TRÙNG MÃ VTVL – NĂM",IF(G926="","C926 CHƯA ĐƯỢC XÁC NHẬN",IF(NOT(ISNUMBER(C926)),"THIẾU BIẾN ĐỘNG (NHẬP 0 NẾU KHÔNG ĐỔI)",IF(G926+C926&lt;0,"NHU CẦU ÂM",IF(OR(D926="",E926=""),"THIẾU GIẢI TRÌNH/NGUỒN",IF(F926&lt;&gt;"Đã kiểm chứng","CHƯA KIỂM CHỨNG DỰ BÁO","ĐẠT"))))))))</f>
        <v/>
      </c>
      <c r="J926" s="100"/>
    </row>
    <row r="927" spans="1:10" ht="30" customHeight="1">
      <c r="A927" s="100"/>
      <c r="B927" s="103"/>
      <c r="C927" s="104"/>
      <c r="D927" s="100"/>
      <c r="E927" s="100"/>
      <c r="F927" s="100"/>
      <c r="G927" s="105" t="str">
        <f>IF(A927="","",IF(COUNTIFS('[1322]8'!$A$3:$A$202,A927,'[1322]8'!$L$3:$L$202,"Đã kiểm chứng",'[1322]8'!$M$3:$M$202,"ĐẠT")&lt;&gt;1,"",IFERROR(INDEX('[1322]8'!$J$3:$J$202,MATCH(A927,'[1322]8'!$A$3:$A$202,0)),"")))</f>
        <v/>
      </c>
      <c r="H927" s="105" t="str">
        <f t="shared" si="14"/>
        <v/>
      </c>
      <c r="I927" s="102" t="str">
        <f>IF(A927="","",IF(OR(NOT(ISNUMBER(B927)),B927&lt;2027,B927&gt;2031,B927&lt;&gt;INT(B927)),"NĂM KHÔNG HỢP LỆ",IF(COUNTIFS($A$3:$A$1002,A927,$B$3:$B$1002,B927)&gt;1,"TRÙNG MÃ VTVL – NĂM",IF(G927="","C927 CHƯA ĐƯỢC XÁC NHẬN",IF(NOT(ISNUMBER(C927)),"THIẾU BIẾN ĐỘNG (NHẬP 0 NẾU KHÔNG ĐỔI)",IF(G927+C927&lt;0,"NHU CẦU ÂM",IF(OR(D927="",E927=""),"THIẾU GIẢI TRÌNH/NGUỒN",IF(F927&lt;&gt;"Đã kiểm chứng","CHƯA KIỂM CHỨNG DỰ BÁO","ĐẠT"))))))))</f>
        <v/>
      </c>
      <c r="J927" s="100"/>
    </row>
    <row r="928" spans="1:10" ht="30" customHeight="1">
      <c r="A928" s="100"/>
      <c r="B928" s="103"/>
      <c r="C928" s="104"/>
      <c r="D928" s="100"/>
      <c r="E928" s="100"/>
      <c r="F928" s="100"/>
      <c r="G928" s="105" t="str">
        <f>IF(A928="","",IF(COUNTIFS('[1323]8'!$A$3:$A$202,A928,'[1323]8'!$L$3:$L$202,"Đã kiểm chứng",'[1323]8'!$M$3:$M$202,"ĐẠT")&lt;&gt;1,"",IFERROR(INDEX('[1323]8'!$J$3:$J$202,MATCH(A928,'[1323]8'!$A$3:$A$202,0)),"")))</f>
        <v/>
      </c>
      <c r="H928" s="105" t="str">
        <f t="shared" si="14"/>
        <v/>
      </c>
      <c r="I928" s="102" t="str">
        <f>IF(A928="","",IF(OR(NOT(ISNUMBER(B928)),B928&lt;2027,B928&gt;2031,B928&lt;&gt;INT(B928)),"NĂM KHÔNG HỢP LỆ",IF(COUNTIFS($A$3:$A$1002,A928,$B$3:$B$1002,B928)&gt;1,"TRÙNG MÃ VTVL – NĂM",IF(G928="","C928 CHƯA ĐƯỢC XÁC NHẬN",IF(NOT(ISNUMBER(C928)),"THIẾU BIẾN ĐỘNG (NHẬP 0 NẾU KHÔNG ĐỔI)",IF(G928+C928&lt;0,"NHU CẦU ÂM",IF(OR(D928="",E928=""),"THIẾU GIẢI TRÌNH/NGUỒN",IF(F928&lt;&gt;"Đã kiểm chứng","CHƯA KIỂM CHỨNG DỰ BÁO","ĐẠT"))))))))</f>
        <v/>
      </c>
      <c r="J928" s="100"/>
    </row>
    <row r="929" spans="1:10" ht="30" customHeight="1">
      <c r="A929" s="100"/>
      <c r="B929" s="103"/>
      <c r="C929" s="104"/>
      <c r="D929" s="100"/>
      <c r="E929" s="100"/>
      <c r="F929" s="100"/>
      <c r="G929" s="105" t="str">
        <f>IF(A929="","",IF(COUNTIFS('[1324]8'!$A$3:$A$202,A929,'[1324]8'!$L$3:$L$202,"Đã kiểm chứng",'[1324]8'!$M$3:$M$202,"ĐẠT")&lt;&gt;1,"",IFERROR(INDEX('[1324]8'!$J$3:$J$202,MATCH(A929,'[1324]8'!$A$3:$A$202,0)),"")))</f>
        <v/>
      </c>
      <c r="H929" s="105" t="str">
        <f t="shared" si="14"/>
        <v/>
      </c>
      <c r="I929" s="102" t="str">
        <f>IF(A929="","",IF(OR(NOT(ISNUMBER(B929)),B929&lt;2027,B929&gt;2031,B929&lt;&gt;INT(B929)),"NĂM KHÔNG HỢP LỆ",IF(COUNTIFS($A$3:$A$1002,A929,$B$3:$B$1002,B929)&gt;1,"TRÙNG MÃ VTVL – NĂM",IF(G929="","C929 CHƯA ĐƯỢC XÁC NHẬN",IF(NOT(ISNUMBER(C929)),"THIẾU BIẾN ĐỘNG (NHẬP 0 NẾU KHÔNG ĐỔI)",IF(G929+C929&lt;0,"NHU CẦU ÂM",IF(OR(D929="",E929=""),"THIẾU GIẢI TRÌNH/NGUỒN",IF(F929&lt;&gt;"Đã kiểm chứng","CHƯA KIỂM CHỨNG DỰ BÁO","ĐẠT"))))))))</f>
        <v/>
      </c>
      <c r="J929" s="100"/>
    </row>
    <row r="930" spans="1:10" ht="30" customHeight="1">
      <c r="A930" s="100"/>
      <c r="B930" s="103"/>
      <c r="C930" s="104"/>
      <c r="D930" s="100"/>
      <c r="E930" s="100"/>
      <c r="F930" s="100"/>
      <c r="G930" s="105" t="str">
        <f>IF(A930="","",IF(COUNTIFS('[1325]8'!$A$3:$A$202,A930,'[1325]8'!$L$3:$L$202,"Đã kiểm chứng",'[1325]8'!$M$3:$M$202,"ĐẠT")&lt;&gt;1,"",IFERROR(INDEX('[1325]8'!$J$3:$J$202,MATCH(A930,'[1325]8'!$A$3:$A$202,0)),"")))</f>
        <v/>
      </c>
      <c r="H930" s="105" t="str">
        <f t="shared" si="14"/>
        <v/>
      </c>
      <c r="I930" s="102" t="str">
        <f>IF(A930="","",IF(OR(NOT(ISNUMBER(B930)),B930&lt;2027,B930&gt;2031,B930&lt;&gt;INT(B930)),"NĂM KHÔNG HỢP LỆ",IF(COUNTIFS($A$3:$A$1002,A930,$B$3:$B$1002,B930)&gt;1,"TRÙNG MÃ VTVL – NĂM",IF(G930="","C930 CHƯA ĐƯỢC XÁC NHẬN",IF(NOT(ISNUMBER(C930)),"THIẾU BIẾN ĐỘNG (NHẬP 0 NẾU KHÔNG ĐỔI)",IF(G930+C930&lt;0,"NHU CẦU ÂM",IF(OR(D930="",E930=""),"THIẾU GIẢI TRÌNH/NGUỒN",IF(F930&lt;&gt;"Đã kiểm chứng","CHƯA KIỂM CHỨNG DỰ BÁO","ĐẠT"))))))))</f>
        <v/>
      </c>
      <c r="J930" s="100"/>
    </row>
    <row r="931" spans="1:10" ht="30" customHeight="1">
      <c r="A931" s="100"/>
      <c r="B931" s="103"/>
      <c r="C931" s="104"/>
      <c r="D931" s="100"/>
      <c r="E931" s="100"/>
      <c r="F931" s="100"/>
      <c r="G931" s="105" t="str">
        <f>IF(A931="","",IF(COUNTIFS('[1326]8'!$A$3:$A$202,A931,'[1326]8'!$L$3:$L$202,"Đã kiểm chứng",'[1326]8'!$M$3:$M$202,"ĐẠT")&lt;&gt;1,"",IFERROR(INDEX('[1326]8'!$J$3:$J$202,MATCH(A931,'[1326]8'!$A$3:$A$202,0)),"")))</f>
        <v/>
      </c>
      <c r="H931" s="105" t="str">
        <f t="shared" si="14"/>
        <v/>
      </c>
      <c r="I931" s="102" t="str">
        <f>IF(A931="","",IF(OR(NOT(ISNUMBER(B931)),B931&lt;2027,B931&gt;2031,B931&lt;&gt;INT(B931)),"NĂM KHÔNG HỢP LỆ",IF(COUNTIFS($A$3:$A$1002,A931,$B$3:$B$1002,B931)&gt;1,"TRÙNG MÃ VTVL – NĂM",IF(G931="","C931 CHƯA ĐƯỢC XÁC NHẬN",IF(NOT(ISNUMBER(C931)),"THIẾU BIẾN ĐỘNG (NHẬP 0 NẾU KHÔNG ĐỔI)",IF(G931+C931&lt;0,"NHU CẦU ÂM",IF(OR(D931="",E931=""),"THIẾU GIẢI TRÌNH/NGUỒN",IF(F931&lt;&gt;"Đã kiểm chứng","CHƯA KIỂM CHỨNG DỰ BÁO","ĐẠT"))))))))</f>
        <v/>
      </c>
      <c r="J931" s="100"/>
    </row>
    <row r="932" spans="1:10" ht="30" customHeight="1">
      <c r="A932" s="100"/>
      <c r="B932" s="103"/>
      <c r="C932" s="104"/>
      <c r="D932" s="100"/>
      <c r="E932" s="100"/>
      <c r="F932" s="100"/>
      <c r="G932" s="105" t="str">
        <f>IF(A932="","",IF(COUNTIFS('[1327]8'!$A$3:$A$202,A932,'[1327]8'!$L$3:$L$202,"Đã kiểm chứng",'[1327]8'!$M$3:$M$202,"ĐẠT")&lt;&gt;1,"",IFERROR(INDEX('[1327]8'!$J$3:$J$202,MATCH(A932,'[1327]8'!$A$3:$A$202,0)),"")))</f>
        <v/>
      </c>
      <c r="H932" s="105" t="str">
        <f t="shared" si="14"/>
        <v/>
      </c>
      <c r="I932" s="102" t="str">
        <f>IF(A932="","",IF(OR(NOT(ISNUMBER(B932)),B932&lt;2027,B932&gt;2031,B932&lt;&gt;INT(B932)),"NĂM KHÔNG HỢP LỆ",IF(COUNTIFS($A$3:$A$1002,A932,$B$3:$B$1002,B932)&gt;1,"TRÙNG MÃ VTVL – NĂM",IF(G932="","C932 CHƯA ĐƯỢC XÁC NHẬN",IF(NOT(ISNUMBER(C932)),"THIẾU BIẾN ĐỘNG (NHẬP 0 NẾU KHÔNG ĐỔI)",IF(G932+C932&lt;0,"NHU CẦU ÂM",IF(OR(D932="",E932=""),"THIẾU GIẢI TRÌNH/NGUỒN",IF(F932&lt;&gt;"Đã kiểm chứng","CHƯA KIỂM CHỨNG DỰ BÁO","ĐẠT"))))))))</f>
        <v/>
      </c>
      <c r="J932" s="100"/>
    </row>
    <row r="933" spans="1:10" ht="30" customHeight="1">
      <c r="A933" s="100"/>
      <c r="B933" s="103"/>
      <c r="C933" s="104"/>
      <c r="D933" s="100"/>
      <c r="E933" s="100"/>
      <c r="F933" s="100"/>
      <c r="G933" s="105" t="str">
        <f>IF(A933="","",IF(COUNTIFS('[1328]8'!$A$3:$A$202,A933,'[1328]8'!$L$3:$L$202,"Đã kiểm chứng",'[1328]8'!$M$3:$M$202,"ĐẠT")&lt;&gt;1,"",IFERROR(INDEX('[1328]8'!$J$3:$J$202,MATCH(A933,'[1328]8'!$A$3:$A$202,0)),"")))</f>
        <v/>
      </c>
      <c r="H933" s="105" t="str">
        <f t="shared" si="14"/>
        <v/>
      </c>
      <c r="I933" s="102" t="str">
        <f>IF(A933="","",IF(OR(NOT(ISNUMBER(B933)),B933&lt;2027,B933&gt;2031,B933&lt;&gt;INT(B933)),"NĂM KHÔNG HỢP LỆ",IF(COUNTIFS($A$3:$A$1002,A933,$B$3:$B$1002,B933)&gt;1,"TRÙNG MÃ VTVL – NĂM",IF(G933="","C933 CHƯA ĐƯỢC XÁC NHẬN",IF(NOT(ISNUMBER(C933)),"THIẾU BIẾN ĐỘNG (NHẬP 0 NẾU KHÔNG ĐỔI)",IF(G933+C933&lt;0,"NHU CẦU ÂM",IF(OR(D933="",E933=""),"THIẾU GIẢI TRÌNH/NGUỒN",IF(F933&lt;&gt;"Đã kiểm chứng","CHƯA KIỂM CHỨNG DỰ BÁO","ĐẠT"))))))))</f>
        <v/>
      </c>
      <c r="J933" s="100"/>
    </row>
    <row r="934" spans="1:10" ht="30" customHeight="1">
      <c r="A934" s="100"/>
      <c r="B934" s="103"/>
      <c r="C934" s="104"/>
      <c r="D934" s="100"/>
      <c r="E934" s="100"/>
      <c r="F934" s="100"/>
      <c r="G934" s="105" t="str">
        <f>IF(A934="","",IF(COUNTIFS('[1329]8'!$A$3:$A$202,A934,'[1329]8'!$L$3:$L$202,"Đã kiểm chứng",'[1329]8'!$M$3:$M$202,"ĐẠT")&lt;&gt;1,"",IFERROR(INDEX('[1329]8'!$J$3:$J$202,MATCH(A934,'[1329]8'!$A$3:$A$202,0)),"")))</f>
        <v/>
      </c>
      <c r="H934" s="105" t="str">
        <f t="shared" si="14"/>
        <v/>
      </c>
      <c r="I934" s="102" t="str">
        <f>IF(A934="","",IF(OR(NOT(ISNUMBER(B934)),B934&lt;2027,B934&gt;2031,B934&lt;&gt;INT(B934)),"NĂM KHÔNG HỢP LỆ",IF(COUNTIFS($A$3:$A$1002,A934,$B$3:$B$1002,B934)&gt;1,"TRÙNG MÃ VTVL – NĂM",IF(G934="","C934 CHƯA ĐƯỢC XÁC NHẬN",IF(NOT(ISNUMBER(C934)),"THIẾU BIẾN ĐỘNG (NHẬP 0 NẾU KHÔNG ĐỔI)",IF(G934+C934&lt;0,"NHU CẦU ÂM",IF(OR(D934="",E934=""),"THIẾU GIẢI TRÌNH/NGUỒN",IF(F934&lt;&gt;"Đã kiểm chứng","CHƯA KIỂM CHỨNG DỰ BÁO","ĐẠT"))))))))</f>
        <v/>
      </c>
      <c r="J934" s="100"/>
    </row>
    <row r="935" spans="1:10" ht="30" customHeight="1">
      <c r="A935" s="100"/>
      <c r="B935" s="103"/>
      <c r="C935" s="104"/>
      <c r="D935" s="100"/>
      <c r="E935" s="100"/>
      <c r="F935" s="100"/>
      <c r="G935" s="105" t="str">
        <f>IF(A935="","",IF(COUNTIFS('[1330]8'!$A$3:$A$202,A935,'[1330]8'!$L$3:$L$202,"Đã kiểm chứng",'[1330]8'!$M$3:$M$202,"ĐẠT")&lt;&gt;1,"",IFERROR(INDEX('[1330]8'!$J$3:$J$202,MATCH(A935,'[1330]8'!$A$3:$A$202,0)),"")))</f>
        <v/>
      </c>
      <c r="H935" s="105" t="str">
        <f t="shared" si="14"/>
        <v/>
      </c>
      <c r="I935" s="102" t="str">
        <f>IF(A935="","",IF(OR(NOT(ISNUMBER(B935)),B935&lt;2027,B935&gt;2031,B935&lt;&gt;INT(B935)),"NĂM KHÔNG HỢP LỆ",IF(COUNTIFS($A$3:$A$1002,A935,$B$3:$B$1002,B935)&gt;1,"TRÙNG MÃ VTVL – NĂM",IF(G935="","C935 CHƯA ĐƯỢC XÁC NHẬN",IF(NOT(ISNUMBER(C935)),"THIẾU BIẾN ĐỘNG (NHẬP 0 NẾU KHÔNG ĐỔI)",IF(G935+C935&lt;0,"NHU CẦU ÂM",IF(OR(D935="",E935=""),"THIẾU GIẢI TRÌNH/NGUỒN",IF(F935&lt;&gt;"Đã kiểm chứng","CHƯA KIỂM CHỨNG DỰ BÁO","ĐẠT"))))))))</f>
        <v/>
      </c>
      <c r="J935" s="100"/>
    </row>
    <row r="936" spans="1:10" ht="30" customHeight="1">
      <c r="A936" s="100"/>
      <c r="B936" s="103"/>
      <c r="C936" s="104"/>
      <c r="D936" s="100"/>
      <c r="E936" s="100"/>
      <c r="F936" s="100"/>
      <c r="G936" s="105" t="str">
        <f>IF(A936="","",IF(COUNTIFS('[1331]8'!$A$3:$A$202,A936,'[1331]8'!$L$3:$L$202,"Đã kiểm chứng",'[1331]8'!$M$3:$M$202,"ĐẠT")&lt;&gt;1,"",IFERROR(INDEX('[1331]8'!$J$3:$J$202,MATCH(A936,'[1331]8'!$A$3:$A$202,0)),"")))</f>
        <v/>
      </c>
      <c r="H936" s="105" t="str">
        <f t="shared" si="14"/>
        <v/>
      </c>
      <c r="I936" s="102" t="str">
        <f>IF(A936="","",IF(OR(NOT(ISNUMBER(B936)),B936&lt;2027,B936&gt;2031,B936&lt;&gt;INT(B936)),"NĂM KHÔNG HỢP LỆ",IF(COUNTIFS($A$3:$A$1002,A936,$B$3:$B$1002,B936)&gt;1,"TRÙNG MÃ VTVL – NĂM",IF(G936="","C936 CHƯA ĐƯỢC XÁC NHẬN",IF(NOT(ISNUMBER(C936)),"THIẾU BIẾN ĐỘNG (NHẬP 0 NẾU KHÔNG ĐỔI)",IF(G936+C936&lt;0,"NHU CẦU ÂM",IF(OR(D936="",E936=""),"THIẾU GIẢI TRÌNH/NGUỒN",IF(F936&lt;&gt;"Đã kiểm chứng","CHƯA KIỂM CHỨNG DỰ BÁO","ĐẠT"))))))))</f>
        <v/>
      </c>
      <c r="J936" s="100"/>
    </row>
    <row r="937" spans="1:10" ht="30" customHeight="1">
      <c r="A937" s="100"/>
      <c r="B937" s="103"/>
      <c r="C937" s="104"/>
      <c r="D937" s="100"/>
      <c r="E937" s="100"/>
      <c r="F937" s="100"/>
      <c r="G937" s="105" t="str">
        <f>IF(A937="","",IF(COUNTIFS('[1332]8'!$A$3:$A$202,A937,'[1332]8'!$L$3:$L$202,"Đã kiểm chứng",'[1332]8'!$M$3:$M$202,"ĐẠT")&lt;&gt;1,"",IFERROR(INDEX('[1332]8'!$J$3:$J$202,MATCH(A937,'[1332]8'!$A$3:$A$202,0)),"")))</f>
        <v/>
      </c>
      <c r="H937" s="105" t="str">
        <f t="shared" si="14"/>
        <v/>
      </c>
      <c r="I937" s="102" t="str">
        <f>IF(A937="","",IF(OR(NOT(ISNUMBER(B937)),B937&lt;2027,B937&gt;2031,B937&lt;&gt;INT(B937)),"NĂM KHÔNG HỢP LỆ",IF(COUNTIFS($A$3:$A$1002,A937,$B$3:$B$1002,B937)&gt;1,"TRÙNG MÃ VTVL – NĂM",IF(G937="","C937 CHƯA ĐƯỢC XÁC NHẬN",IF(NOT(ISNUMBER(C937)),"THIẾU BIẾN ĐỘNG (NHẬP 0 NẾU KHÔNG ĐỔI)",IF(G937+C937&lt;0,"NHU CẦU ÂM",IF(OR(D937="",E937=""),"THIẾU GIẢI TRÌNH/NGUỒN",IF(F937&lt;&gt;"Đã kiểm chứng","CHƯA KIỂM CHỨNG DỰ BÁO","ĐẠT"))))))))</f>
        <v/>
      </c>
      <c r="J937" s="100"/>
    </row>
    <row r="938" spans="1:10" ht="30" customHeight="1">
      <c r="A938" s="100"/>
      <c r="B938" s="103"/>
      <c r="C938" s="104"/>
      <c r="D938" s="100"/>
      <c r="E938" s="100"/>
      <c r="F938" s="100"/>
      <c r="G938" s="105" t="str">
        <f>IF(A938="","",IF(COUNTIFS('[1333]8'!$A$3:$A$202,A938,'[1333]8'!$L$3:$L$202,"Đã kiểm chứng",'[1333]8'!$M$3:$M$202,"ĐẠT")&lt;&gt;1,"",IFERROR(INDEX('[1333]8'!$J$3:$J$202,MATCH(A938,'[1333]8'!$A$3:$A$202,0)),"")))</f>
        <v/>
      </c>
      <c r="H938" s="105" t="str">
        <f t="shared" si="14"/>
        <v/>
      </c>
      <c r="I938" s="102" t="str">
        <f>IF(A938="","",IF(OR(NOT(ISNUMBER(B938)),B938&lt;2027,B938&gt;2031,B938&lt;&gt;INT(B938)),"NĂM KHÔNG HỢP LỆ",IF(COUNTIFS($A$3:$A$1002,A938,$B$3:$B$1002,B938)&gt;1,"TRÙNG MÃ VTVL – NĂM",IF(G938="","C938 CHƯA ĐƯỢC XÁC NHẬN",IF(NOT(ISNUMBER(C938)),"THIẾU BIẾN ĐỘNG (NHẬP 0 NẾU KHÔNG ĐỔI)",IF(G938+C938&lt;0,"NHU CẦU ÂM",IF(OR(D938="",E938=""),"THIẾU GIẢI TRÌNH/NGUỒN",IF(F938&lt;&gt;"Đã kiểm chứng","CHƯA KIỂM CHỨNG DỰ BÁO","ĐẠT"))))))))</f>
        <v/>
      </c>
      <c r="J938" s="100"/>
    </row>
    <row r="939" spans="1:10" ht="30" customHeight="1">
      <c r="A939" s="100"/>
      <c r="B939" s="103"/>
      <c r="C939" s="104"/>
      <c r="D939" s="100"/>
      <c r="E939" s="100"/>
      <c r="F939" s="100"/>
      <c r="G939" s="105" t="str">
        <f>IF(A939="","",IF(COUNTIFS('[1334]8'!$A$3:$A$202,A939,'[1334]8'!$L$3:$L$202,"Đã kiểm chứng",'[1334]8'!$M$3:$M$202,"ĐẠT")&lt;&gt;1,"",IFERROR(INDEX('[1334]8'!$J$3:$J$202,MATCH(A939,'[1334]8'!$A$3:$A$202,0)),"")))</f>
        <v/>
      </c>
      <c r="H939" s="105" t="str">
        <f t="shared" si="14"/>
        <v/>
      </c>
      <c r="I939" s="102" t="str">
        <f>IF(A939="","",IF(OR(NOT(ISNUMBER(B939)),B939&lt;2027,B939&gt;2031,B939&lt;&gt;INT(B939)),"NĂM KHÔNG HỢP LỆ",IF(COUNTIFS($A$3:$A$1002,A939,$B$3:$B$1002,B939)&gt;1,"TRÙNG MÃ VTVL – NĂM",IF(G939="","C939 CHƯA ĐƯỢC XÁC NHẬN",IF(NOT(ISNUMBER(C939)),"THIẾU BIẾN ĐỘNG (NHẬP 0 NẾU KHÔNG ĐỔI)",IF(G939+C939&lt;0,"NHU CẦU ÂM",IF(OR(D939="",E939=""),"THIẾU GIẢI TRÌNH/NGUỒN",IF(F939&lt;&gt;"Đã kiểm chứng","CHƯA KIỂM CHỨNG DỰ BÁO","ĐẠT"))))))))</f>
        <v/>
      </c>
      <c r="J939" s="100"/>
    </row>
    <row r="940" spans="1:10" ht="30" customHeight="1">
      <c r="A940" s="100"/>
      <c r="B940" s="103"/>
      <c r="C940" s="104"/>
      <c r="D940" s="100"/>
      <c r="E940" s="100"/>
      <c r="F940" s="100"/>
      <c r="G940" s="105" t="str">
        <f>IF(A940="","",IF(COUNTIFS('[1335]8'!$A$3:$A$202,A940,'[1335]8'!$L$3:$L$202,"Đã kiểm chứng",'[1335]8'!$M$3:$M$202,"ĐẠT")&lt;&gt;1,"",IFERROR(INDEX('[1335]8'!$J$3:$J$202,MATCH(A940,'[1335]8'!$A$3:$A$202,0)),"")))</f>
        <v/>
      </c>
      <c r="H940" s="105" t="str">
        <f t="shared" si="14"/>
        <v/>
      </c>
      <c r="I940" s="102" t="str">
        <f>IF(A940="","",IF(OR(NOT(ISNUMBER(B940)),B940&lt;2027,B940&gt;2031,B940&lt;&gt;INT(B940)),"NĂM KHÔNG HỢP LỆ",IF(COUNTIFS($A$3:$A$1002,A940,$B$3:$B$1002,B940)&gt;1,"TRÙNG MÃ VTVL – NĂM",IF(G940="","C940 CHƯA ĐƯỢC XÁC NHẬN",IF(NOT(ISNUMBER(C940)),"THIẾU BIẾN ĐỘNG (NHẬP 0 NẾU KHÔNG ĐỔI)",IF(G940+C940&lt;0,"NHU CẦU ÂM",IF(OR(D940="",E940=""),"THIẾU GIẢI TRÌNH/NGUỒN",IF(F940&lt;&gt;"Đã kiểm chứng","CHƯA KIỂM CHỨNG DỰ BÁO","ĐẠT"))))))))</f>
        <v/>
      </c>
      <c r="J940" s="100"/>
    </row>
    <row r="941" spans="1:10" ht="30" customHeight="1">
      <c r="A941" s="100"/>
      <c r="B941" s="103"/>
      <c r="C941" s="104"/>
      <c r="D941" s="100"/>
      <c r="E941" s="100"/>
      <c r="F941" s="100"/>
      <c r="G941" s="105" t="str">
        <f>IF(A941="","",IF(COUNTIFS('[1336]8'!$A$3:$A$202,A941,'[1336]8'!$L$3:$L$202,"Đã kiểm chứng",'[1336]8'!$M$3:$M$202,"ĐẠT")&lt;&gt;1,"",IFERROR(INDEX('[1336]8'!$J$3:$J$202,MATCH(A941,'[1336]8'!$A$3:$A$202,0)),"")))</f>
        <v/>
      </c>
      <c r="H941" s="105" t="str">
        <f t="shared" si="14"/>
        <v/>
      </c>
      <c r="I941" s="102" t="str">
        <f>IF(A941="","",IF(OR(NOT(ISNUMBER(B941)),B941&lt;2027,B941&gt;2031,B941&lt;&gt;INT(B941)),"NĂM KHÔNG HỢP LỆ",IF(COUNTIFS($A$3:$A$1002,A941,$B$3:$B$1002,B941)&gt;1,"TRÙNG MÃ VTVL – NĂM",IF(G941="","C941 CHƯA ĐƯỢC XÁC NHẬN",IF(NOT(ISNUMBER(C941)),"THIẾU BIẾN ĐỘNG (NHẬP 0 NẾU KHÔNG ĐỔI)",IF(G941+C941&lt;0,"NHU CẦU ÂM",IF(OR(D941="",E941=""),"THIẾU GIẢI TRÌNH/NGUỒN",IF(F941&lt;&gt;"Đã kiểm chứng","CHƯA KIỂM CHỨNG DỰ BÁO","ĐẠT"))))))))</f>
        <v/>
      </c>
      <c r="J941" s="100"/>
    </row>
    <row r="942" spans="1:10" ht="30" customHeight="1">
      <c r="A942" s="100"/>
      <c r="B942" s="103"/>
      <c r="C942" s="104"/>
      <c r="D942" s="100"/>
      <c r="E942" s="100"/>
      <c r="F942" s="100"/>
      <c r="G942" s="105" t="str">
        <f>IF(A942="","",IF(COUNTIFS('[1337]8'!$A$3:$A$202,A942,'[1337]8'!$L$3:$L$202,"Đã kiểm chứng",'[1337]8'!$M$3:$M$202,"ĐẠT")&lt;&gt;1,"",IFERROR(INDEX('[1337]8'!$J$3:$J$202,MATCH(A942,'[1337]8'!$A$3:$A$202,0)),"")))</f>
        <v/>
      </c>
      <c r="H942" s="105" t="str">
        <f t="shared" si="14"/>
        <v/>
      </c>
      <c r="I942" s="102" t="str">
        <f>IF(A942="","",IF(OR(NOT(ISNUMBER(B942)),B942&lt;2027,B942&gt;2031,B942&lt;&gt;INT(B942)),"NĂM KHÔNG HỢP LỆ",IF(COUNTIFS($A$3:$A$1002,A942,$B$3:$B$1002,B942)&gt;1,"TRÙNG MÃ VTVL – NĂM",IF(G942="","C942 CHƯA ĐƯỢC XÁC NHẬN",IF(NOT(ISNUMBER(C942)),"THIẾU BIẾN ĐỘNG (NHẬP 0 NẾU KHÔNG ĐỔI)",IF(G942+C942&lt;0,"NHU CẦU ÂM",IF(OR(D942="",E942=""),"THIẾU GIẢI TRÌNH/NGUỒN",IF(F942&lt;&gt;"Đã kiểm chứng","CHƯA KIỂM CHỨNG DỰ BÁO","ĐẠT"))))))))</f>
        <v/>
      </c>
      <c r="J942" s="100"/>
    </row>
    <row r="943" spans="1:10" ht="30" customHeight="1">
      <c r="A943" s="100"/>
      <c r="B943" s="103"/>
      <c r="C943" s="104"/>
      <c r="D943" s="100"/>
      <c r="E943" s="100"/>
      <c r="F943" s="100"/>
      <c r="G943" s="105" t="str">
        <f>IF(A943="","",IF(COUNTIFS('[1338]8'!$A$3:$A$202,A943,'[1338]8'!$L$3:$L$202,"Đã kiểm chứng",'[1338]8'!$M$3:$M$202,"ĐẠT")&lt;&gt;1,"",IFERROR(INDEX('[1338]8'!$J$3:$J$202,MATCH(A943,'[1338]8'!$A$3:$A$202,0)),"")))</f>
        <v/>
      </c>
      <c r="H943" s="105" t="str">
        <f t="shared" si="14"/>
        <v/>
      </c>
      <c r="I943" s="102" t="str">
        <f>IF(A943="","",IF(OR(NOT(ISNUMBER(B943)),B943&lt;2027,B943&gt;2031,B943&lt;&gt;INT(B943)),"NĂM KHÔNG HỢP LỆ",IF(COUNTIFS($A$3:$A$1002,A943,$B$3:$B$1002,B943)&gt;1,"TRÙNG MÃ VTVL – NĂM",IF(G943="","C943 CHƯA ĐƯỢC XÁC NHẬN",IF(NOT(ISNUMBER(C943)),"THIẾU BIẾN ĐỘNG (NHẬP 0 NẾU KHÔNG ĐỔI)",IF(G943+C943&lt;0,"NHU CẦU ÂM",IF(OR(D943="",E943=""),"THIẾU GIẢI TRÌNH/NGUỒN",IF(F943&lt;&gt;"Đã kiểm chứng","CHƯA KIỂM CHỨNG DỰ BÁO","ĐẠT"))))))))</f>
        <v/>
      </c>
      <c r="J943" s="100"/>
    </row>
    <row r="944" spans="1:10" ht="30" customHeight="1">
      <c r="A944" s="100"/>
      <c r="B944" s="103"/>
      <c r="C944" s="104"/>
      <c r="D944" s="100"/>
      <c r="E944" s="100"/>
      <c r="F944" s="100"/>
      <c r="G944" s="105" t="str">
        <f>IF(A944="","",IF(COUNTIFS('[1339]8'!$A$3:$A$202,A944,'[1339]8'!$L$3:$L$202,"Đã kiểm chứng",'[1339]8'!$M$3:$M$202,"ĐẠT")&lt;&gt;1,"",IFERROR(INDEX('[1339]8'!$J$3:$J$202,MATCH(A944,'[1339]8'!$A$3:$A$202,0)),"")))</f>
        <v/>
      </c>
      <c r="H944" s="105" t="str">
        <f t="shared" si="14"/>
        <v/>
      </c>
      <c r="I944" s="102" t="str">
        <f>IF(A944="","",IF(OR(NOT(ISNUMBER(B944)),B944&lt;2027,B944&gt;2031,B944&lt;&gt;INT(B944)),"NĂM KHÔNG HỢP LỆ",IF(COUNTIFS($A$3:$A$1002,A944,$B$3:$B$1002,B944)&gt;1,"TRÙNG MÃ VTVL – NĂM",IF(G944="","C944 CHƯA ĐƯỢC XÁC NHẬN",IF(NOT(ISNUMBER(C944)),"THIẾU BIẾN ĐỘNG (NHẬP 0 NẾU KHÔNG ĐỔI)",IF(G944+C944&lt;0,"NHU CẦU ÂM",IF(OR(D944="",E944=""),"THIẾU GIẢI TRÌNH/NGUỒN",IF(F944&lt;&gt;"Đã kiểm chứng","CHƯA KIỂM CHỨNG DỰ BÁO","ĐẠT"))))))))</f>
        <v/>
      </c>
      <c r="J944" s="100"/>
    </row>
    <row r="945" spans="1:10" ht="30" customHeight="1">
      <c r="A945" s="100"/>
      <c r="B945" s="103"/>
      <c r="C945" s="104"/>
      <c r="D945" s="100"/>
      <c r="E945" s="100"/>
      <c r="F945" s="100"/>
      <c r="G945" s="105" t="str">
        <f>IF(A945="","",IF(COUNTIFS('[1340]8'!$A$3:$A$202,A945,'[1340]8'!$L$3:$L$202,"Đã kiểm chứng",'[1340]8'!$M$3:$M$202,"ĐẠT")&lt;&gt;1,"",IFERROR(INDEX('[1340]8'!$J$3:$J$202,MATCH(A945,'[1340]8'!$A$3:$A$202,0)),"")))</f>
        <v/>
      </c>
      <c r="H945" s="105" t="str">
        <f t="shared" si="14"/>
        <v/>
      </c>
      <c r="I945" s="102" t="str">
        <f>IF(A945="","",IF(OR(NOT(ISNUMBER(B945)),B945&lt;2027,B945&gt;2031,B945&lt;&gt;INT(B945)),"NĂM KHÔNG HỢP LỆ",IF(COUNTIFS($A$3:$A$1002,A945,$B$3:$B$1002,B945)&gt;1,"TRÙNG MÃ VTVL – NĂM",IF(G945="","C945 CHƯA ĐƯỢC XÁC NHẬN",IF(NOT(ISNUMBER(C945)),"THIẾU BIẾN ĐỘNG (NHẬP 0 NẾU KHÔNG ĐỔI)",IF(G945+C945&lt;0,"NHU CẦU ÂM",IF(OR(D945="",E945=""),"THIẾU GIẢI TRÌNH/NGUỒN",IF(F945&lt;&gt;"Đã kiểm chứng","CHƯA KIỂM CHỨNG DỰ BÁO","ĐẠT"))))))))</f>
        <v/>
      </c>
      <c r="J945" s="100"/>
    </row>
    <row r="946" spans="1:10" ht="30" customHeight="1">
      <c r="A946" s="100"/>
      <c r="B946" s="103"/>
      <c r="C946" s="104"/>
      <c r="D946" s="100"/>
      <c r="E946" s="100"/>
      <c r="F946" s="100"/>
      <c r="G946" s="105" t="str">
        <f>IF(A946="","",IF(COUNTIFS('[1341]8'!$A$3:$A$202,A946,'[1341]8'!$L$3:$L$202,"Đã kiểm chứng",'[1341]8'!$M$3:$M$202,"ĐẠT")&lt;&gt;1,"",IFERROR(INDEX('[1341]8'!$J$3:$J$202,MATCH(A946,'[1341]8'!$A$3:$A$202,0)),"")))</f>
        <v/>
      </c>
      <c r="H946" s="105" t="str">
        <f t="shared" si="14"/>
        <v/>
      </c>
      <c r="I946" s="102" t="str">
        <f>IF(A946="","",IF(OR(NOT(ISNUMBER(B946)),B946&lt;2027,B946&gt;2031,B946&lt;&gt;INT(B946)),"NĂM KHÔNG HỢP LỆ",IF(COUNTIFS($A$3:$A$1002,A946,$B$3:$B$1002,B946)&gt;1,"TRÙNG MÃ VTVL – NĂM",IF(G946="","C946 CHƯA ĐƯỢC XÁC NHẬN",IF(NOT(ISNUMBER(C946)),"THIẾU BIẾN ĐỘNG (NHẬP 0 NẾU KHÔNG ĐỔI)",IF(G946+C946&lt;0,"NHU CẦU ÂM",IF(OR(D946="",E946=""),"THIẾU GIẢI TRÌNH/NGUỒN",IF(F946&lt;&gt;"Đã kiểm chứng","CHƯA KIỂM CHỨNG DỰ BÁO","ĐẠT"))))))))</f>
        <v/>
      </c>
      <c r="J946" s="100"/>
    </row>
    <row r="947" spans="1:10" ht="30" customHeight="1">
      <c r="A947" s="100"/>
      <c r="B947" s="103"/>
      <c r="C947" s="104"/>
      <c r="D947" s="100"/>
      <c r="E947" s="100"/>
      <c r="F947" s="100"/>
      <c r="G947" s="105" t="str">
        <f>IF(A947="","",IF(COUNTIFS('[1342]8'!$A$3:$A$202,A947,'[1342]8'!$L$3:$L$202,"Đã kiểm chứng",'[1342]8'!$M$3:$M$202,"ĐẠT")&lt;&gt;1,"",IFERROR(INDEX('[1342]8'!$J$3:$J$202,MATCH(A947,'[1342]8'!$A$3:$A$202,0)),"")))</f>
        <v/>
      </c>
      <c r="H947" s="105" t="str">
        <f t="shared" si="14"/>
        <v/>
      </c>
      <c r="I947" s="102" t="str">
        <f>IF(A947="","",IF(OR(NOT(ISNUMBER(B947)),B947&lt;2027,B947&gt;2031,B947&lt;&gt;INT(B947)),"NĂM KHÔNG HỢP LỆ",IF(COUNTIFS($A$3:$A$1002,A947,$B$3:$B$1002,B947)&gt;1,"TRÙNG MÃ VTVL – NĂM",IF(G947="","C947 CHƯA ĐƯỢC XÁC NHẬN",IF(NOT(ISNUMBER(C947)),"THIẾU BIẾN ĐỘNG (NHẬP 0 NẾU KHÔNG ĐỔI)",IF(G947+C947&lt;0,"NHU CẦU ÂM",IF(OR(D947="",E947=""),"THIẾU GIẢI TRÌNH/NGUỒN",IF(F947&lt;&gt;"Đã kiểm chứng","CHƯA KIỂM CHỨNG DỰ BÁO","ĐẠT"))))))))</f>
        <v/>
      </c>
      <c r="J947" s="100"/>
    </row>
    <row r="948" spans="1:10" ht="30" customHeight="1">
      <c r="A948" s="100"/>
      <c r="B948" s="103"/>
      <c r="C948" s="104"/>
      <c r="D948" s="100"/>
      <c r="E948" s="100"/>
      <c r="F948" s="100"/>
      <c r="G948" s="105" t="str">
        <f>IF(A948="","",IF(COUNTIFS('[1343]8'!$A$3:$A$202,A948,'[1343]8'!$L$3:$L$202,"Đã kiểm chứng",'[1343]8'!$M$3:$M$202,"ĐẠT")&lt;&gt;1,"",IFERROR(INDEX('[1343]8'!$J$3:$J$202,MATCH(A948,'[1343]8'!$A$3:$A$202,0)),"")))</f>
        <v/>
      </c>
      <c r="H948" s="105" t="str">
        <f t="shared" si="14"/>
        <v/>
      </c>
      <c r="I948" s="102" t="str">
        <f>IF(A948="","",IF(OR(NOT(ISNUMBER(B948)),B948&lt;2027,B948&gt;2031,B948&lt;&gt;INT(B948)),"NĂM KHÔNG HỢP LỆ",IF(COUNTIFS($A$3:$A$1002,A948,$B$3:$B$1002,B948)&gt;1,"TRÙNG MÃ VTVL – NĂM",IF(G948="","C948 CHƯA ĐƯỢC XÁC NHẬN",IF(NOT(ISNUMBER(C948)),"THIẾU BIẾN ĐỘNG (NHẬP 0 NẾU KHÔNG ĐỔI)",IF(G948+C948&lt;0,"NHU CẦU ÂM",IF(OR(D948="",E948=""),"THIẾU GIẢI TRÌNH/NGUỒN",IF(F948&lt;&gt;"Đã kiểm chứng","CHƯA KIỂM CHỨNG DỰ BÁO","ĐẠT"))))))))</f>
        <v/>
      </c>
      <c r="J948" s="100"/>
    </row>
    <row r="949" spans="1:10" ht="30" customHeight="1">
      <c r="A949" s="100"/>
      <c r="B949" s="103"/>
      <c r="C949" s="104"/>
      <c r="D949" s="100"/>
      <c r="E949" s="100"/>
      <c r="F949" s="100"/>
      <c r="G949" s="105" t="str">
        <f>IF(A949="","",IF(COUNTIFS('[1344]8'!$A$3:$A$202,A949,'[1344]8'!$L$3:$L$202,"Đã kiểm chứng",'[1344]8'!$M$3:$M$202,"ĐẠT")&lt;&gt;1,"",IFERROR(INDEX('[1344]8'!$J$3:$J$202,MATCH(A949,'[1344]8'!$A$3:$A$202,0)),"")))</f>
        <v/>
      </c>
      <c r="H949" s="105" t="str">
        <f t="shared" si="14"/>
        <v/>
      </c>
      <c r="I949" s="102" t="str">
        <f>IF(A949="","",IF(OR(NOT(ISNUMBER(B949)),B949&lt;2027,B949&gt;2031,B949&lt;&gt;INT(B949)),"NĂM KHÔNG HỢP LỆ",IF(COUNTIFS($A$3:$A$1002,A949,$B$3:$B$1002,B949)&gt;1,"TRÙNG MÃ VTVL – NĂM",IF(G949="","C949 CHƯA ĐƯỢC XÁC NHẬN",IF(NOT(ISNUMBER(C949)),"THIẾU BIẾN ĐỘNG (NHẬP 0 NẾU KHÔNG ĐỔI)",IF(G949+C949&lt;0,"NHU CẦU ÂM",IF(OR(D949="",E949=""),"THIẾU GIẢI TRÌNH/NGUỒN",IF(F949&lt;&gt;"Đã kiểm chứng","CHƯA KIỂM CHỨNG DỰ BÁO","ĐẠT"))))))))</f>
        <v/>
      </c>
      <c r="J949" s="100"/>
    </row>
    <row r="950" spans="1:10" ht="30" customHeight="1">
      <c r="A950" s="100"/>
      <c r="B950" s="103"/>
      <c r="C950" s="104"/>
      <c r="D950" s="100"/>
      <c r="E950" s="100"/>
      <c r="F950" s="100"/>
      <c r="G950" s="105" t="str">
        <f>IF(A950="","",IF(COUNTIFS('[1345]8'!$A$3:$A$202,A950,'[1345]8'!$L$3:$L$202,"Đã kiểm chứng",'[1345]8'!$M$3:$M$202,"ĐẠT")&lt;&gt;1,"",IFERROR(INDEX('[1345]8'!$J$3:$J$202,MATCH(A950,'[1345]8'!$A$3:$A$202,0)),"")))</f>
        <v/>
      </c>
      <c r="H950" s="105" t="str">
        <f t="shared" si="14"/>
        <v/>
      </c>
      <c r="I950" s="102" t="str">
        <f>IF(A950="","",IF(OR(NOT(ISNUMBER(B950)),B950&lt;2027,B950&gt;2031,B950&lt;&gt;INT(B950)),"NĂM KHÔNG HỢP LỆ",IF(COUNTIFS($A$3:$A$1002,A950,$B$3:$B$1002,B950)&gt;1,"TRÙNG MÃ VTVL – NĂM",IF(G950="","C950 CHƯA ĐƯỢC XÁC NHẬN",IF(NOT(ISNUMBER(C950)),"THIẾU BIẾN ĐỘNG (NHẬP 0 NẾU KHÔNG ĐỔI)",IF(G950+C950&lt;0,"NHU CẦU ÂM",IF(OR(D950="",E950=""),"THIẾU GIẢI TRÌNH/NGUỒN",IF(F950&lt;&gt;"Đã kiểm chứng","CHƯA KIỂM CHỨNG DỰ BÁO","ĐẠT"))))))))</f>
        <v/>
      </c>
      <c r="J950" s="100"/>
    </row>
    <row r="951" spans="1:10" ht="30" customHeight="1">
      <c r="A951" s="100"/>
      <c r="B951" s="103"/>
      <c r="C951" s="104"/>
      <c r="D951" s="100"/>
      <c r="E951" s="100"/>
      <c r="F951" s="100"/>
      <c r="G951" s="105" t="str">
        <f>IF(A951="","",IF(COUNTIFS('[1346]8'!$A$3:$A$202,A951,'[1346]8'!$L$3:$L$202,"Đã kiểm chứng",'[1346]8'!$M$3:$M$202,"ĐẠT")&lt;&gt;1,"",IFERROR(INDEX('[1346]8'!$J$3:$J$202,MATCH(A951,'[1346]8'!$A$3:$A$202,0)),"")))</f>
        <v/>
      </c>
      <c r="H951" s="105" t="str">
        <f t="shared" si="14"/>
        <v/>
      </c>
      <c r="I951" s="102" t="str">
        <f>IF(A951="","",IF(OR(NOT(ISNUMBER(B951)),B951&lt;2027,B951&gt;2031,B951&lt;&gt;INT(B951)),"NĂM KHÔNG HỢP LỆ",IF(COUNTIFS($A$3:$A$1002,A951,$B$3:$B$1002,B951)&gt;1,"TRÙNG MÃ VTVL – NĂM",IF(G951="","C951 CHƯA ĐƯỢC XÁC NHẬN",IF(NOT(ISNUMBER(C951)),"THIẾU BIẾN ĐỘNG (NHẬP 0 NẾU KHÔNG ĐỔI)",IF(G951+C951&lt;0,"NHU CẦU ÂM",IF(OR(D951="",E951=""),"THIẾU GIẢI TRÌNH/NGUỒN",IF(F951&lt;&gt;"Đã kiểm chứng","CHƯA KIỂM CHỨNG DỰ BÁO","ĐẠT"))))))))</f>
        <v/>
      </c>
      <c r="J951" s="100"/>
    </row>
    <row r="952" spans="1:10" ht="30" customHeight="1">
      <c r="A952" s="100"/>
      <c r="B952" s="103"/>
      <c r="C952" s="104"/>
      <c r="D952" s="100"/>
      <c r="E952" s="100"/>
      <c r="F952" s="100"/>
      <c r="G952" s="105" t="str">
        <f>IF(A952="","",IF(COUNTIFS('[1347]8'!$A$3:$A$202,A952,'[1347]8'!$L$3:$L$202,"Đã kiểm chứng",'[1347]8'!$M$3:$M$202,"ĐẠT")&lt;&gt;1,"",IFERROR(INDEX('[1347]8'!$J$3:$J$202,MATCH(A952,'[1347]8'!$A$3:$A$202,0)),"")))</f>
        <v/>
      </c>
      <c r="H952" s="105" t="str">
        <f t="shared" si="14"/>
        <v/>
      </c>
      <c r="I952" s="102" t="str">
        <f>IF(A952="","",IF(OR(NOT(ISNUMBER(B952)),B952&lt;2027,B952&gt;2031,B952&lt;&gt;INT(B952)),"NĂM KHÔNG HỢP LỆ",IF(COUNTIFS($A$3:$A$1002,A952,$B$3:$B$1002,B952)&gt;1,"TRÙNG MÃ VTVL – NĂM",IF(G952="","C952 CHƯA ĐƯỢC XÁC NHẬN",IF(NOT(ISNUMBER(C952)),"THIẾU BIẾN ĐỘNG (NHẬP 0 NẾU KHÔNG ĐỔI)",IF(G952+C952&lt;0,"NHU CẦU ÂM",IF(OR(D952="",E952=""),"THIẾU GIẢI TRÌNH/NGUỒN",IF(F952&lt;&gt;"Đã kiểm chứng","CHƯA KIỂM CHỨNG DỰ BÁO","ĐẠT"))))))))</f>
        <v/>
      </c>
      <c r="J952" s="100"/>
    </row>
    <row r="953" spans="1:10" ht="30" customHeight="1">
      <c r="A953" s="100"/>
      <c r="B953" s="103"/>
      <c r="C953" s="104"/>
      <c r="D953" s="100"/>
      <c r="E953" s="100"/>
      <c r="F953" s="100"/>
      <c r="G953" s="105" t="str">
        <f>IF(A953="","",IF(COUNTIFS('[1348]8'!$A$3:$A$202,A953,'[1348]8'!$L$3:$L$202,"Đã kiểm chứng",'[1348]8'!$M$3:$M$202,"ĐẠT")&lt;&gt;1,"",IFERROR(INDEX('[1348]8'!$J$3:$J$202,MATCH(A953,'[1348]8'!$A$3:$A$202,0)),"")))</f>
        <v/>
      </c>
      <c r="H953" s="105" t="str">
        <f t="shared" si="14"/>
        <v/>
      </c>
      <c r="I953" s="102" t="str">
        <f>IF(A953="","",IF(OR(NOT(ISNUMBER(B953)),B953&lt;2027,B953&gt;2031,B953&lt;&gt;INT(B953)),"NĂM KHÔNG HỢP LỆ",IF(COUNTIFS($A$3:$A$1002,A953,$B$3:$B$1002,B953)&gt;1,"TRÙNG MÃ VTVL – NĂM",IF(G953="","C953 CHƯA ĐƯỢC XÁC NHẬN",IF(NOT(ISNUMBER(C953)),"THIẾU BIẾN ĐỘNG (NHẬP 0 NẾU KHÔNG ĐỔI)",IF(G953+C953&lt;0,"NHU CẦU ÂM",IF(OR(D953="",E953=""),"THIẾU GIẢI TRÌNH/NGUỒN",IF(F953&lt;&gt;"Đã kiểm chứng","CHƯA KIỂM CHỨNG DỰ BÁO","ĐẠT"))))))))</f>
        <v/>
      </c>
      <c r="J953" s="100"/>
    </row>
    <row r="954" spans="1:10" ht="30" customHeight="1">
      <c r="A954" s="100"/>
      <c r="B954" s="103"/>
      <c r="C954" s="104"/>
      <c r="D954" s="100"/>
      <c r="E954" s="100"/>
      <c r="F954" s="100"/>
      <c r="G954" s="105" t="str">
        <f>IF(A954="","",IF(COUNTIFS('[1349]8'!$A$3:$A$202,A954,'[1349]8'!$L$3:$L$202,"Đã kiểm chứng",'[1349]8'!$M$3:$M$202,"ĐẠT")&lt;&gt;1,"",IFERROR(INDEX('[1349]8'!$J$3:$J$202,MATCH(A954,'[1349]8'!$A$3:$A$202,0)),"")))</f>
        <v/>
      </c>
      <c r="H954" s="105" t="str">
        <f t="shared" si="14"/>
        <v/>
      </c>
      <c r="I954" s="102" t="str">
        <f>IF(A954="","",IF(OR(NOT(ISNUMBER(B954)),B954&lt;2027,B954&gt;2031,B954&lt;&gt;INT(B954)),"NĂM KHÔNG HỢP LỆ",IF(COUNTIFS($A$3:$A$1002,A954,$B$3:$B$1002,B954)&gt;1,"TRÙNG MÃ VTVL – NĂM",IF(G954="","C954 CHƯA ĐƯỢC XÁC NHẬN",IF(NOT(ISNUMBER(C954)),"THIẾU BIẾN ĐỘNG (NHẬP 0 NẾU KHÔNG ĐỔI)",IF(G954+C954&lt;0,"NHU CẦU ÂM",IF(OR(D954="",E954=""),"THIẾU GIẢI TRÌNH/NGUỒN",IF(F954&lt;&gt;"Đã kiểm chứng","CHƯA KIỂM CHỨNG DỰ BÁO","ĐẠT"))))))))</f>
        <v/>
      </c>
      <c r="J954" s="100"/>
    </row>
    <row r="955" spans="1:10" ht="30" customHeight="1">
      <c r="A955" s="100"/>
      <c r="B955" s="103"/>
      <c r="C955" s="104"/>
      <c r="D955" s="100"/>
      <c r="E955" s="100"/>
      <c r="F955" s="100"/>
      <c r="G955" s="105" t="str">
        <f>IF(A955="","",IF(COUNTIFS('[1350]8'!$A$3:$A$202,A955,'[1350]8'!$L$3:$L$202,"Đã kiểm chứng",'[1350]8'!$M$3:$M$202,"ĐẠT")&lt;&gt;1,"",IFERROR(INDEX('[1350]8'!$J$3:$J$202,MATCH(A955,'[1350]8'!$A$3:$A$202,0)),"")))</f>
        <v/>
      </c>
      <c r="H955" s="105" t="str">
        <f t="shared" si="14"/>
        <v/>
      </c>
      <c r="I955" s="102" t="str">
        <f>IF(A955="","",IF(OR(NOT(ISNUMBER(B955)),B955&lt;2027,B955&gt;2031,B955&lt;&gt;INT(B955)),"NĂM KHÔNG HỢP LỆ",IF(COUNTIFS($A$3:$A$1002,A955,$B$3:$B$1002,B955)&gt;1,"TRÙNG MÃ VTVL – NĂM",IF(G955="","C955 CHƯA ĐƯỢC XÁC NHẬN",IF(NOT(ISNUMBER(C955)),"THIẾU BIẾN ĐỘNG (NHẬP 0 NẾU KHÔNG ĐỔI)",IF(G955+C955&lt;0,"NHU CẦU ÂM",IF(OR(D955="",E955=""),"THIẾU GIẢI TRÌNH/NGUỒN",IF(F955&lt;&gt;"Đã kiểm chứng","CHƯA KIỂM CHỨNG DỰ BÁO","ĐẠT"))))))))</f>
        <v/>
      </c>
      <c r="J955" s="100"/>
    </row>
    <row r="956" spans="1:10" ht="30" customHeight="1">
      <c r="A956" s="100"/>
      <c r="B956" s="103"/>
      <c r="C956" s="104"/>
      <c r="D956" s="100"/>
      <c r="E956" s="100"/>
      <c r="F956" s="100"/>
      <c r="G956" s="105" t="str">
        <f>IF(A956="","",IF(COUNTIFS('[1351]8'!$A$3:$A$202,A956,'[1351]8'!$L$3:$L$202,"Đã kiểm chứng",'[1351]8'!$M$3:$M$202,"ĐẠT")&lt;&gt;1,"",IFERROR(INDEX('[1351]8'!$J$3:$J$202,MATCH(A956,'[1351]8'!$A$3:$A$202,0)),"")))</f>
        <v/>
      </c>
      <c r="H956" s="105" t="str">
        <f t="shared" si="14"/>
        <v/>
      </c>
      <c r="I956" s="102" t="str">
        <f>IF(A956="","",IF(OR(NOT(ISNUMBER(B956)),B956&lt;2027,B956&gt;2031,B956&lt;&gt;INT(B956)),"NĂM KHÔNG HỢP LỆ",IF(COUNTIFS($A$3:$A$1002,A956,$B$3:$B$1002,B956)&gt;1,"TRÙNG MÃ VTVL – NĂM",IF(G956="","C956 CHƯA ĐƯỢC XÁC NHẬN",IF(NOT(ISNUMBER(C956)),"THIẾU BIẾN ĐỘNG (NHẬP 0 NẾU KHÔNG ĐỔI)",IF(G956+C956&lt;0,"NHU CẦU ÂM",IF(OR(D956="",E956=""),"THIẾU GIẢI TRÌNH/NGUỒN",IF(F956&lt;&gt;"Đã kiểm chứng","CHƯA KIỂM CHỨNG DỰ BÁO","ĐẠT"))))))))</f>
        <v/>
      </c>
      <c r="J956" s="100"/>
    </row>
    <row r="957" spans="1:10" ht="30" customHeight="1">
      <c r="A957" s="100"/>
      <c r="B957" s="103"/>
      <c r="C957" s="104"/>
      <c r="D957" s="100"/>
      <c r="E957" s="100"/>
      <c r="F957" s="100"/>
      <c r="G957" s="105" t="str">
        <f>IF(A957="","",IF(COUNTIFS('[1352]8'!$A$3:$A$202,A957,'[1352]8'!$L$3:$L$202,"Đã kiểm chứng",'[1352]8'!$M$3:$M$202,"ĐẠT")&lt;&gt;1,"",IFERROR(INDEX('[1352]8'!$J$3:$J$202,MATCH(A957,'[1352]8'!$A$3:$A$202,0)),"")))</f>
        <v/>
      </c>
      <c r="H957" s="105" t="str">
        <f t="shared" si="14"/>
        <v/>
      </c>
      <c r="I957" s="102" t="str">
        <f>IF(A957="","",IF(OR(NOT(ISNUMBER(B957)),B957&lt;2027,B957&gt;2031,B957&lt;&gt;INT(B957)),"NĂM KHÔNG HỢP LỆ",IF(COUNTIFS($A$3:$A$1002,A957,$B$3:$B$1002,B957)&gt;1,"TRÙNG MÃ VTVL – NĂM",IF(G957="","C957 CHƯA ĐƯỢC XÁC NHẬN",IF(NOT(ISNUMBER(C957)),"THIẾU BIẾN ĐỘNG (NHẬP 0 NẾU KHÔNG ĐỔI)",IF(G957+C957&lt;0,"NHU CẦU ÂM",IF(OR(D957="",E957=""),"THIẾU GIẢI TRÌNH/NGUỒN",IF(F957&lt;&gt;"Đã kiểm chứng","CHƯA KIỂM CHỨNG DỰ BÁO","ĐẠT"))))))))</f>
        <v/>
      </c>
      <c r="J957" s="100"/>
    </row>
    <row r="958" spans="1:10" ht="30" customHeight="1">
      <c r="A958" s="100"/>
      <c r="B958" s="103"/>
      <c r="C958" s="104"/>
      <c r="D958" s="100"/>
      <c r="E958" s="100"/>
      <c r="F958" s="100"/>
      <c r="G958" s="105" t="str">
        <f>IF(A958="","",IF(COUNTIFS('[1353]8'!$A$3:$A$202,A958,'[1353]8'!$L$3:$L$202,"Đã kiểm chứng",'[1353]8'!$M$3:$M$202,"ĐẠT")&lt;&gt;1,"",IFERROR(INDEX('[1353]8'!$J$3:$J$202,MATCH(A958,'[1353]8'!$A$3:$A$202,0)),"")))</f>
        <v/>
      </c>
      <c r="H958" s="105" t="str">
        <f t="shared" si="14"/>
        <v/>
      </c>
      <c r="I958" s="102" t="str">
        <f>IF(A958="","",IF(OR(NOT(ISNUMBER(B958)),B958&lt;2027,B958&gt;2031,B958&lt;&gt;INT(B958)),"NĂM KHÔNG HỢP LỆ",IF(COUNTIFS($A$3:$A$1002,A958,$B$3:$B$1002,B958)&gt;1,"TRÙNG MÃ VTVL – NĂM",IF(G958="","C958 CHƯA ĐƯỢC XÁC NHẬN",IF(NOT(ISNUMBER(C958)),"THIẾU BIẾN ĐỘNG (NHẬP 0 NẾU KHÔNG ĐỔI)",IF(G958+C958&lt;0,"NHU CẦU ÂM",IF(OR(D958="",E958=""),"THIẾU GIẢI TRÌNH/NGUỒN",IF(F958&lt;&gt;"Đã kiểm chứng","CHƯA KIỂM CHỨNG DỰ BÁO","ĐẠT"))))))))</f>
        <v/>
      </c>
      <c r="J958" s="100"/>
    </row>
    <row r="959" spans="1:10" ht="30" customHeight="1">
      <c r="A959" s="100"/>
      <c r="B959" s="103"/>
      <c r="C959" s="104"/>
      <c r="D959" s="100"/>
      <c r="E959" s="100"/>
      <c r="F959" s="100"/>
      <c r="G959" s="105" t="str">
        <f>IF(A959="","",IF(COUNTIFS('[1354]8'!$A$3:$A$202,A959,'[1354]8'!$L$3:$L$202,"Đã kiểm chứng",'[1354]8'!$M$3:$M$202,"ĐẠT")&lt;&gt;1,"",IFERROR(INDEX('[1354]8'!$J$3:$J$202,MATCH(A959,'[1354]8'!$A$3:$A$202,0)),"")))</f>
        <v/>
      </c>
      <c r="H959" s="105" t="str">
        <f t="shared" si="14"/>
        <v/>
      </c>
      <c r="I959" s="102" t="str">
        <f>IF(A959="","",IF(OR(NOT(ISNUMBER(B959)),B959&lt;2027,B959&gt;2031,B959&lt;&gt;INT(B959)),"NĂM KHÔNG HỢP LỆ",IF(COUNTIFS($A$3:$A$1002,A959,$B$3:$B$1002,B959)&gt;1,"TRÙNG MÃ VTVL – NĂM",IF(G959="","C959 CHƯA ĐƯỢC XÁC NHẬN",IF(NOT(ISNUMBER(C959)),"THIẾU BIẾN ĐỘNG (NHẬP 0 NẾU KHÔNG ĐỔI)",IF(G959+C959&lt;0,"NHU CẦU ÂM",IF(OR(D959="",E959=""),"THIẾU GIẢI TRÌNH/NGUỒN",IF(F959&lt;&gt;"Đã kiểm chứng","CHƯA KIỂM CHỨNG DỰ BÁO","ĐẠT"))))))))</f>
        <v/>
      </c>
      <c r="J959" s="100"/>
    </row>
    <row r="960" spans="1:10" ht="30" customHeight="1">
      <c r="A960" s="100"/>
      <c r="B960" s="103"/>
      <c r="C960" s="104"/>
      <c r="D960" s="100"/>
      <c r="E960" s="100"/>
      <c r="F960" s="100"/>
      <c r="G960" s="105" t="str">
        <f>IF(A960="","",IF(COUNTIFS('[1355]8'!$A$3:$A$202,A960,'[1355]8'!$L$3:$L$202,"Đã kiểm chứng",'[1355]8'!$M$3:$M$202,"ĐẠT")&lt;&gt;1,"",IFERROR(INDEX('[1355]8'!$J$3:$J$202,MATCH(A960,'[1355]8'!$A$3:$A$202,0)),"")))</f>
        <v/>
      </c>
      <c r="H960" s="105" t="str">
        <f t="shared" si="14"/>
        <v/>
      </c>
      <c r="I960" s="102" t="str">
        <f>IF(A960="","",IF(OR(NOT(ISNUMBER(B960)),B960&lt;2027,B960&gt;2031,B960&lt;&gt;INT(B960)),"NĂM KHÔNG HỢP LỆ",IF(COUNTIFS($A$3:$A$1002,A960,$B$3:$B$1002,B960)&gt;1,"TRÙNG MÃ VTVL – NĂM",IF(G960="","C960 CHƯA ĐƯỢC XÁC NHẬN",IF(NOT(ISNUMBER(C960)),"THIẾU BIẾN ĐỘNG (NHẬP 0 NẾU KHÔNG ĐỔI)",IF(G960+C960&lt;0,"NHU CẦU ÂM",IF(OR(D960="",E960=""),"THIẾU GIẢI TRÌNH/NGUỒN",IF(F960&lt;&gt;"Đã kiểm chứng","CHƯA KIỂM CHỨNG DỰ BÁO","ĐẠT"))))))))</f>
        <v/>
      </c>
      <c r="J960" s="100"/>
    </row>
    <row r="961" spans="1:10" ht="30" customHeight="1">
      <c r="A961" s="100"/>
      <c r="B961" s="103"/>
      <c r="C961" s="104"/>
      <c r="D961" s="100"/>
      <c r="E961" s="100"/>
      <c r="F961" s="100"/>
      <c r="G961" s="105" t="str">
        <f>IF(A961="","",IF(COUNTIFS('[1356]8'!$A$3:$A$202,A961,'[1356]8'!$L$3:$L$202,"Đã kiểm chứng",'[1356]8'!$M$3:$M$202,"ĐẠT")&lt;&gt;1,"",IFERROR(INDEX('[1356]8'!$J$3:$J$202,MATCH(A961,'[1356]8'!$A$3:$A$202,0)),"")))</f>
        <v/>
      </c>
      <c r="H961" s="105" t="str">
        <f t="shared" si="14"/>
        <v/>
      </c>
      <c r="I961" s="102" t="str">
        <f>IF(A961="","",IF(OR(NOT(ISNUMBER(B961)),B961&lt;2027,B961&gt;2031,B961&lt;&gt;INT(B961)),"NĂM KHÔNG HỢP LỆ",IF(COUNTIFS($A$3:$A$1002,A961,$B$3:$B$1002,B961)&gt;1,"TRÙNG MÃ VTVL – NĂM",IF(G961="","C961 CHƯA ĐƯỢC XÁC NHẬN",IF(NOT(ISNUMBER(C961)),"THIẾU BIẾN ĐỘNG (NHẬP 0 NẾU KHÔNG ĐỔI)",IF(G961+C961&lt;0,"NHU CẦU ÂM",IF(OR(D961="",E961=""),"THIẾU GIẢI TRÌNH/NGUỒN",IF(F961&lt;&gt;"Đã kiểm chứng","CHƯA KIỂM CHỨNG DỰ BÁO","ĐẠT"))))))))</f>
        <v/>
      </c>
      <c r="J961" s="100"/>
    </row>
    <row r="962" spans="1:10" ht="30" customHeight="1">
      <c r="A962" s="100"/>
      <c r="B962" s="103"/>
      <c r="C962" s="104"/>
      <c r="D962" s="100"/>
      <c r="E962" s="100"/>
      <c r="F962" s="100"/>
      <c r="G962" s="105" t="str">
        <f>IF(A962="","",IF(COUNTIFS('[1357]8'!$A$3:$A$202,A962,'[1357]8'!$L$3:$L$202,"Đã kiểm chứng",'[1357]8'!$M$3:$M$202,"ĐẠT")&lt;&gt;1,"",IFERROR(INDEX('[1357]8'!$J$3:$J$202,MATCH(A962,'[1357]8'!$A$3:$A$202,0)),"")))</f>
        <v/>
      </c>
      <c r="H962" s="105" t="str">
        <f t="shared" si="14"/>
        <v/>
      </c>
      <c r="I962" s="102" t="str">
        <f>IF(A962="","",IF(OR(NOT(ISNUMBER(B962)),B962&lt;2027,B962&gt;2031,B962&lt;&gt;INT(B962)),"NĂM KHÔNG HỢP LỆ",IF(COUNTIFS($A$3:$A$1002,A962,$B$3:$B$1002,B962)&gt;1,"TRÙNG MÃ VTVL – NĂM",IF(G962="","C962 CHƯA ĐƯỢC XÁC NHẬN",IF(NOT(ISNUMBER(C962)),"THIẾU BIẾN ĐỘNG (NHẬP 0 NẾU KHÔNG ĐỔI)",IF(G962+C962&lt;0,"NHU CẦU ÂM",IF(OR(D962="",E962=""),"THIẾU GIẢI TRÌNH/NGUỒN",IF(F962&lt;&gt;"Đã kiểm chứng","CHƯA KIỂM CHỨNG DỰ BÁO","ĐẠT"))))))))</f>
        <v/>
      </c>
      <c r="J962" s="100"/>
    </row>
    <row r="963" spans="1:10" ht="30" customHeight="1">
      <c r="A963" s="100"/>
      <c r="B963" s="103"/>
      <c r="C963" s="104"/>
      <c r="D963" s="100"/>
      <c r="E963" s="100"/>
      <c r="F963" s="100"/>
      <c r="G963" s="105" t="str">
        <f>IF(A963="","",IF(COUNTIFS('[1358]8'!$A$3:$A$202,A963,'[1358]8'!$L$3:$L$202,"Đã kiểm chứng",'[1358]8'!$M$3:$M$202,"ĐẠT")&lt;&gt;1,"",IFERROR(INDEX('[1358]8'!$J$3:$J$202,MATCH(A963,'[1358]8'!$A$3:$A$202,0)),"")))</f>
        <v/>
      </c>
      <c r="H963" s="105" t="str">
        <f t="shared" ref="H963:H1002" si="15">IF(I963="ĐẠT",G963+C963,"")</f>
        <v/>
      </c>
      <c r="I963" s="102" t="str">
        <f>IF(A963="","",IF(OR(NOT(ISNUMBER(B963)),B963&lt;2027,B963&gt;2031,B963&lt;&gt;INT(B963)),"NĂM KHÔNG HỢP LỆ",IF(COUNTIFS($A$3:$A$1002,A963,$B$3:$B$1002,B963)&gt;1,"TRÙNG MÃ VTVL – NĂM",IF(G963="","C963 CHƯA ĐƯỢC XÁC NHẬN",IF(NOT(ISNUMBER(C963)),"THIẾU BIẾN ĐỘNG (NHẬP 0 NẾU KHÔNG ĐỔI)",IF(G963+C963&lt;0,"NHU CẦU ÂM",IF(OR(D963="",E963=""),"THIẾU GIẢI TRÌNH/NGUỒN",IF(F963&lt;&gt;"Đã kiểm chứng","CHƯA KIỂM CHỨNG DỰ BÁO","ĐẠT"))))))))</f>
        <v/>
      </c>
      <c r="J963" s="100"/>
    </row>
    <row r="964" spans="1:10" ht="30" customHeight="1">
      <c r="A964" s="100"/>
      <c r="B964" s="103"/>
      <c r="C964" s="104"/>
      <c r="D964" s="100"/>
      <c r="E964" s="100"/>
      <c r="F964" s="100"/>
      <c r="G964" s="105" t="str">
        <f>IF(A964="","",IF(COUNTIFS('[1359]8'!$A$3:$A$202,A964,'[1359]8'!$L$3:$L$202,"Đã kiểm chứng",'[1359]8'!$M$3:$M$202,"ĐẠT")&lt;&gt;1,"",IFERROR(INDEX('[1359]8'!$J$3:$J$202,MATCH(A964,'[1359]8'!$A$3:$A$202,0)),"")))</f>
        <v/>
      </c>
      <c r="H964" s="105" t="str">
        <f t="shared" si="15"/>
        <v/>
      </c>
      <c r="I964" s="102" t="str">
        <f>IF(A964="","",IF(OR(NOT(ISNUMBER(B964)),B964&lt;2027,B964&gt;2031,B964&lt;&gt;INT(B964)),"NĂM KHÔNG HỢP LỆ",IF(COUNTIFS($A$3:$A$1002,A964,$B$3:$B$1002,B964)&gt;1,"TRÙNG MÃ VTVL – NĂM",IF(G964="","C964 CHƯA ĐƯỢC XÁC NHẬN",IF(NOT(ISNUMBER(C964)),"THIẾU BIẾN ĐỘNG (NHẬP 0 NẾU KHÔNG ĐỔI)",IF(G964+C964&lt;0,"NHU CẦU ÂM",IF(OR(D964="",E964=""),"THIẾU GIẢI TRÌNH/NGUỒN",IF(F964&lt;&gt;"Đã kiểm chứng","CHƯA KIỂM CHỨNG DỰ BÁO","ĐẠT"))))))))</f>
        <v/>
      </c>
      <c r="J964" s="100"/>
    </row>
    <row r="965" spans="1:10" ht="30" customHeight="1">
      <c r="A965" s="100"/>
      <c r="B965" s="103"/>
      <c r="C965" s="104"/>
      <c r="D965" s="100"/>
      <c r="E965" s="100"/>
      <c r="F965" s="100"/>
      <c r="G965" s="105" t="str">
        <f>IF(A965="","",IF(COUNTIFS('[1360]8'!$A$3:$A$202,A965,'[1360]8'!$L$3:$L$202,"Đã kiểm chứng",'[1360]8'!$M$3:$M$202,"ĐẠT")&lt;&gt;1,"",IFERROR(INDEX('[1360]8'!$J$3:$J$202,MATCH(A965,'[1360]8'!$A$3:$A$202,0)),"")))</f>
        <v/>
      </c>
      <c r="H965" s="105" t="str">
        <f t="shared" si="15"/>
        <v/>
      </c>
      <c r="I965" s="102" t="str">
        <f>IF(A965="","",IF(OR(NOT(ISNUMBER(B965)),B965&lt;2027,B965&gt;2031,B965&lt;&gt;INT(B965)),"NĂM KHÔNG HỢP LỆ",IF(COUNTIFS($A$3:$A$1002,A965,$B$3:$B$1002,B965)&gt;1,"TRÙNG MÃ VTVL – NĂM",IF(G965="","C965 CHƯA ĐƯỢC XÁC NHẬN",IF(NOT(ISNUMBER(C965)),"THIẾU BIẾN ĐỘNG (NHẬP 0 NẾU KHÔNG ĐỔI)",IF(G965+C965&lt;0,"NHU CẦU ÂM",IF(OR(D965="",E965=""),"THIẾU GIẢI TRÌNH/NGUỒN",IF(F965&lt;&gt;"Đã kiểm chứng","CHƯA KIỂM CHỨNG DỰ BÁO","ĐẠT"))))))))</f>
        <v/>
      </c>
      <c r="J965" s="100"/>
    </row>
    <row r="966" spans="1:10" ht="30" customHeight="1">
      <c r="A966" s="100"/>
      <c r="B966" s="103"/>
      <c r="C966" s="104"/>
      <c r="D966" s="100"/>
      <c r="E966" s="100"/>
      <c r="F966" s="100"/>
      <c r="G966" s="105" t="str">
        <f>IF(A966="","",IF(COUNTIFS('[1361]8'!$A$3:$A$202,A966,'[1361]8'!$L$3:$L$202,"Đã kiểm chứng",'[1361]8'!$M$3:$M$202,"ĐẠT")&lt;&gt;1,"",IFERROR(INDEX('[1361]8'!$J$3:$J$202,MATCH(A966,'[1361]8'!$A$3:$A$202,0)),"")))</f>
        <v/>
      </c>
      <c r="H966" s="105" t="str">
        <f t="shared" si="15"/>
        <v/>
      </c>
      <c r="I966" s="102" t="str">
        <f>IF(A966="","",IF(OR(NOT(ISNUMBER(B966)),B966&lt;2027,B966&gt;2031,B966&lt;&gt;INT(B966)),"NĂM KHÔNG HỢP LỆ",IF(COUNTIFS($A$3:$A$1002,A966,$B$3:$B$1002,B966)&gt;1,"TRÙNG MÃ VTVL – NĂM",IF(G966="","C966 CHƯA ĐƯỢC XÁC NHẬN",IF(NOT(ISNUMBER(C966)),"THIẾU BIẾN ĐỘNG (NHẬP 0 NẾU KHÔNG ĐỔI)",IF(G966+C966&lt;0,"NHU CẦU ÂM",IF(OR(D966="",E966=""),"THIẾU GIẢI TRÌNH/NGUỒN",IF(F966&lt;&gt;"Đã kiểm chứng","CHƯA KIỂM CHỨNG DỰ BÁO","ĐẠT"))))))))</f>
        <v/>
      </c>
      <c r="J966" s="100"/>
    </row>
    <row r="967" spans="1:10" ht="30" customHeight="1">
      <c r="A967" s="100"/>
      <c r="B967" s="103"/>
      <c r="C967" s="104"/>
      <c r="D967" s="100"/>
      <c r="E967" s="100"/>
      <c r="F967" s="100"/>
      <c r="G967" s="105" t="str">
        <f>IF(A967="","",IF(COUNTIFS('[1362]8'!$A$3:$A$202,A967,'[1362]8'!$L$3:$L$202,"Đã kiểm chứng",'[1362]8'!$M$3:$M$202,"ĐẠT")&lt;&gt;1,"",IFERROR(INDEX('[1362]8'!$J$3:$J$202,MATCH(A967,'[1362]8'!$A$3:$A$202,0)),"")))</f>
        <v/>
      </c>
      <c r="H967" s="105" t="str">
        <f t="shared" si="15"/>
        <v/>
      </c>
      <c r="I967" s="102" t="str">
        <f>IF(A967="","",IF(OR(NOT(ISNUMBER(B967)),B967&lt;2027,B967&gt;2031,B967&lt;&gt;INT(B967)),"NĂM KHÔNG HỢP LỆ",IF(COUNTIFS($A$3:$A$1002,A967,$B$3:$B$1002,B967)&gt;1,"TRÙNG MÃ VTVL – NĂM",IF(G967="","C967 CHƯA ĐƯỢC XÁC NHẬN",IF(NOT(ISNUMBER(C967)),"THIẾU BIẾN ĐỘNG (NHẬP 0 NẾU KHÔNG ĐỔI)",IF(G967+C967&lt;0,"NHU CẦU ÂM",IF(OR(D967="",E967=""),"THIẾU GIẢI TRÌNH/NGUỒN",IF(F967&lt;&gt;"Đã kiểm chứng","CHƯA KIỂM CHỨNG DỰ BÁO","ĐẠT"))))))))</f>
        <v/>
      </c>
      <c r="J967" s="100"/>
    </row>
    <row r="968" spans="1:10" ht="30" customHeight="1">
      <c r="A968" s="100"/>
      <c r="B968" s="103"/>
      <c r="C968" s="104"/>
      <c r="D968" s="100"/>
      <c r="E968" s="100"/>
      <c r="F968" s="100"/>
      <c r="G968" s="105" t="str">
        <f>IF(A968="","",IF(COUNTIFS('[1363]8'!$A$3:$A$202,A968,'[1363]8'!$L$3:$L$202,"Đã kiểm chứng",'[1363]8'!$M$3:$M$202,"ĐẠT")&lt;&gt;1,"",IFERROR(INDEX('[1363]8'!$J$3:$J$202,MATCH(A968,'[1363]8'!$A$3:$A$202,0)),"")))</f>
        <v/>
      </c>
      <c r="H968" s="105" t="str">
        <f t="shared" si="15"/>
        <v/>
      </c>
      <c r="I968" s="102" t="str">
        <f>IF(A968="","",IF(OR(NOT(ISNUMBER(B968)),B968&lt;2027,B968&gt;2031,B968&lt;&gt;INT(B968)),"NĂM KHÔNG HỢP LỆ",IF(COUNTIFS($A$3:$A$1002,A968,$B$3:$B$1002,B968)&gt;1,"TRÙNG MÃ VTVL – NĂM",IF(G968="","C968 CHƯA ĐƯỢC XÁC NHẬN",IF(NOT(ISNUMBER(C968)),"THIẾU BIẾN ĐỘNG (NHẬP 0 NẾU KHÔNG ĐỔI)",IF(G968+C968&lt;0,"NHU CẦU ÂM",IF(OR(D968="",E968=""),"THIẾU GIẢI TRÌNH/NGUỒN",IF(F968&lt;&gt;"Đã kiểm chứng","CHƯA KIỂM CHỨNG DỰ BÁO","ĐẠT"))))))))</f>
        <v/>
      </c>
      <c r="J968" s="100"/>
    </row>
    <row r="969" spans="1:10" ht="30" customHeight="1">
      <c r="A969" s="100"/>
      <c r="B969" s="103"/>
      <c r="C969" s="104"/>
      <c r="D969" s="100"/>
      <c r="E969" s="100"/>
      <c r="F969" s="100"/>
      <c r="G969" s="105" t="str">
        <f>IF(A969="","",IF(COUNTIFS('[1364]8'!$A$3:$A$202,A969,'[1364]8'!$L$3:$L$202,"Đã kiểm chứng",'[1364]8'!$M$3:$M$202,"ĐẠT")&lt;&gt;1,"",IFERROR(INDEX('[1364]8'!$J$3:$J$202,MATCH(A969,'[1364]8'!$A$3:$A$202,0)),"")))</f>
        <v/>
      </c>
      <c r="H969" s="105" t="str">
        <f t="shared" si="15"/>
        <v/>
      </c>
      <c r="I969" s="102" t="str">
        <f>IF(A969="","",IF(OR(NOT(ISNUMBER(B969)),B969&lt;2027,B969&gt;2031,B969&lt;&gt;INT(B969)),"NĂM KHÔNG HỢP LỆ",IF(COUNTIFS($A$3:$A$1002,A969,$B$3:$B$1002,B969)&gt;1,"TRÙNG MÃ VTVL – NĂM",IF(G969="","C969 CHƯA ĐƯỢC XÁC NHẬN",IF(NOT(ISNUMBER(C969)),"THIẾU BIẾN ĐỘNG (NHẬP 0 NẾU KHÔNG ĐỔI)",IF(G969+C969&lt;0,"NHU CẦU ÂM",IF(OR(D969="",E969=""),"THIẾU GIẢI TRÌNH/NGUỒN",IF(F969&lt;&gt;"Đã kiểm chứng","CHƯA KIỂM CHỨNG DỰ BÁO","ĐẠT"))))))))</f>
        <v/>
      </c>
      <c r="J969" s="100"/>
    </row>
    <row r="970" spans="1:10" ht="30" customHeight="1">
      <c r="A970" s="100"/>
      <c r="B970" s="103"/>
      <c r="C970" s="104"/>
      <c r="D970" s="100"/>
      <c r="E970" s="100"/>
      <c r="F970" s="100"/>
      <c r="G970" s="105" t="str">
        <f>IF(A970="","",IF(COUNTIFS('[1365]8'!$A$3:$A$202,A970,'[1365]8'!$L$3:$L$202,"Đã kiểm chứng",'[1365]8'!$M$3:$M$202,"ĐẠT")&lt;&gt;1,"",IFERROR(INDEX('[1365]8'!$J$3:$J$202,MATCH(A970,'[1365]8'!$A$3:$A$202,0)),"")))</f>
        <v/>
      </c>
      <c r="H970" s="105" t="str">
        <f t="shared" si="15"/>
        <v/>
      </c>
      <c r="I970" s="102" t="str">
        <f>IF(A970="","",IF(OR(NOT(ISNUMBER(B970)),B970&lt;2027,B970&gt;2031,B970&lt;&gt;INT(B970)),"NĂM KHÔNG HỢP LỆ",IF(COUNTIFS($A$3:$A$1002,A970,$B$3:$B$1002,B970)&gt;1,"TRÙNG MÃ VTVL – NĂM",IF(G970="","C970 CHƯA ĐƯỢC XÁC NHẬN",IF(NOT(ISNUMBER(C970)),"THIẾU BIẾN ĐỘNG (NHẬP 0 NẾU KHÔNG ĐỔI)",IF(G970+C970&lt;0,"NHU CẦU ÂM",IF(OR(D970="",E970=""),"THIẾU GIẢI TRÌNH/NGUỒN",IF(F970&lt;&gt;"Đã kiểm chứng","CHƯA KIỂM CHỨNG DỰ BÁO","ĐẠT"))))))))</f>
        <v/>
      </c>
      <c r="J970" s="100"/>
    </row>
    <row r="971" spans="1:10" ht="30" customHeight="1">
      <c r="A971" s="100"/>
      <c r="B971" s="103"/>
      <c r="C971" s="104"/>
      <c r="D971" s="100"/>
      <c r="E971" s="100"/>
      <c r="F971" s="100"/>
      <c r="G971" s="105" t="str">
        <f>IF(A971="","",IF(COUNTIFS('[1366]8'!$A$3:$A$202,A971,'[1366]8'!$L$3:$L$202,"Đã kiểm chứng",'[1366]8'!$M$3:$M$202,"ĐẠT")&lt;&gt;1,"",IFERROR(INDEX('[1366]8'!$J$3:$J$202,MATCH(A971,'[1366]8'!$A$3:$A$202,0)),"")))</f>
        <v/>
      </c>
      <c r="H971" s="105" t="str">
        <f t="shared" si="15"/>
        <v/>
      </c>
      <c r="I971" s="102" t="str">
        <f>IF(A971="","",IF(OR(NOT(ISNUMBER(B971)),B971&lt;2027,B971&gt;2031,B971&lt;&gt;INT(B971)),"NĂM KHÔNG HỢP LỆ",IF(COUNTIFS($A$3:$A$1002,A971,$B$3:$B$1002,B971)&gt;1,"TRÙNG MÃ VTVL – NĂM",IF(G971="","C971 CHƯA ĐƯỢC XÁC NHẬN",IF(NOT(ISNUMBER(C971)),"THIẾU BIẾN ĐỘNG (NHẬP 0 NẾU KHÔNG ĐỔI)",IF(G971+C971&lt;0,"NHU CẦU ÂM",IF(OR(D971="",E971=""),"THIẾU GIẢI TRÌNH/NGUỒN",IF(F971&lt;&gt;"Đã kiểm chứng","CHƯA KIỂM CHỨNG DỰ BÁO","ĐẠT"))))))))</f>
        <v/>
      </c>
      <c r="J971" s="100"/>
    </row>
    <row r="972" spans="1:10" ht="30" customHeight="1">
      <c r="A972" s="100"/>
      <c r="B972" s="103"/>
      <c r="C972" s="104"/>
      <c r="D972" s="100"/>
      <c r="E972" s="100"/>
      <c r="F972" s="100"/>
      <c r="G972" s="105" t="str">
        <f>IF(A972="","",IF(COUNTIFS('[1367]8'!$A$3:$A$202,A972,'[1367]8'!$L$3:$L$202,"Đã kiểm chứng",'[1367]8'!$M$3:$M$202,"ĐẠT")&lt;&gt;1,"",IFERROR(INDEX('[1367]8'!$J$3:$J$202,MATCH(A972,'[1367]8'!$A$3:$A$202,0)),"")))</f>
        <v/>
      </c>
      <c r="H972" s="105" t="str">
        <f t="shared" si="15"/>
        <v/>
      </c>
      <c r="I972" s="102" t="str">
        <f>IF(A972="","",IF(OR(NOT(ISNUMBER(B972)),B972&lt;2027,B972&gt;2031,B972&lt;&gt;INT(B972)),"NĂM KHÔNG HỢP LỆ",IF(COUNTIFS($A$3:$A$1002,A972,$B$3:$B$1002,B972)&gt;1,"TRÙNG MÃ VTVL – NĂM",IF(G972="","C972 CHƯA ĐƯỢC XÁC NHẬN",IF(NOT(ISNUMBER(C972)),"THIẾU BIẾN ĐỘNG (NHẬP 0 NẾU KHÔNG ĐỔI)",IF(G972+C972&lt;0,"NHU CẦU ÂM",IF(OR(D972="",E972=""),"THIẾU GIẢI TRÌNH/NGUỒN",IF(F972&lt;&gt;"Đã kiểm chứng","CHƯA KIỂM CHỨNG DỰ BÁO","ĐẠT"))))))))</f>
        <v/>
      </c>
      <c r="J972" s="100"/>
    </row>
    <row r="973" spans="1:10" ht="30" customHeight="1">
      <c r="A973" s="100"/>
      <c r="B973" s="103"/>
      <c r="C973" s="104"/>
      <c r="D973" s="100"/>
      <c r="E973" s="100"/>
      <c r="F973" s="100"/>
      <c r="G973" s="105" t="str">
        <f>IF(A973="","",IF(COUNTIFS('[1368]8'!$A$3:$A$202,A973,'[1368]8'!$L$3:$L$202,"Đã kiểm chứng",'[1368]8'!$M$3:$M$202,"ĐẠT")&lt;&gt;1,"",IFERROR(INDEX('[1368]8'!$J$3:$J$202,MATCH(A973,'[1368]8'!$A$3:$A$202,0)),"")))</f>
        <v/>
      </c>
      <c r="H973" s="105" t="str">
        <f t="shared" si="15"/>
        <v/>
      </c>
      <c r="I973" s="102" t="str">
        <f>IF(A973="","",IF(OR(NOT(ISNUMBER(B973)),B973&lt;2027,B973&gt;2031,B973&lt;&gt;INT(B973)),"NĂM KHÔNG HỢP LỆ",IF(COUNTIFS($A$3:$A$1002,A973,$B$3:$B$1002,B973)&gt;1,"TRÙNG MÃ VTVL – NĂM",IF(G973="","C973 CHƯA ĐƯỢC XÁC NHẬN",IF(NOT(ISNUMBER(C973)),"THIẾU BIẾN ĐỘNG (NHẬP 0 NẾU KHÔNG ĐỔI)",IF(G973+C973&lt;0,"NHU CẦU ÂM",IF(OR(D973="",E973=""),"THIẾU GIẢI TRÌNH/NGUỒN",IF(F973&lt;&gt;"Đã kiểm chứng","CHƯA KIỂM CHỨNG DỰ BÁO","ĐẠT"))))))))</f>
        <v/>
      </c>
      <c r="J973" s="100"/>
    </row>
    <row r="974" spans="1:10" ht="30" customHeight="1">
      <c r="A974" s="100"/>
      <c r="B974" s="103"/>
      <c r="C974" s="104"/>
      <c r="D974" s="100"/>
      <c r="E974" s="100"/>
      <c r="F974" s="100"/>
      <c r="G974" s="105" t="str">
        <f>IF(A974="","",IF(COUNTIFS('[1369]8'!$A$3:$A$202,A974,'[1369]8'!$L$3:$L$202,"Đã kiểm chứng",'[1369]8'!$M$3:$M$202,"ĐẠT")&lt;&gt;1,"",IFERROR(INDEX('[1369]8'!$J$3:$J$202,MATCH(A974,'[1369]8'!$A$3:$A$202,0)),"")))</f>
        <v/>
      </c>
      <c r="H974" s="105" t="str">
        <f t="shared" si="15"/>
        <v/>
      </c>
      <c r="I974" s="102" t="str">
        <f>IF(A974="","",IF(OR(NOT(ISNUMBER(B974)),B974&lt;2027,B974&gt;2031,B974&lt;&gt;INT(B974)),"NĂM KHÔNG HỢP LỆ",IF(COUNTIFS($A$3:$A$1002,A974,$B$3:$B$1002,B974)&gt;1,"TRÙNG MÃ VTVL – NĂM",IF(G974="","C974 CHƯA ĐƯỢC XÁC NHẬN",IF(NOT(ISNUMBER(C974)),"THIẾU BIẾN ĐỘNG (NHẬP 0 NẾU KHÔNG ĐỔI)",IF(G974+C974&lt;0,"NHU CẦU ÂM",IF(OR(D974="",E974=""),"THIẾU GIẢI TRÌNH/NGUỒN",IF(F974&lt;&gt;"Đã kiểm chứng","CHƯA KIỂM CHỨNG DỰ BÁO","ĐẠT"))))))))</f>
        <v/>
      </c>
      <c r="J974" s="100"/>
    </row>
    <row r="975" spans="1:10" ht="30" customHeight="1">
      <c r="A975" s="100"/>
      <c r="B975" s="103"/>
      <c r="C975" s="104"/>
      <c r="D975" s="100"/>
      <c r="E975" s="100"/>
      <c r="F975" s="100"/>
      <c r="G975" s="105" t="str">
        <f>IF(A975="","",IF(COUNTIFS('[1370]8'!$A$3:$A$202,A975,'[1370]8'!$L$3:$L$202,"Đã kiểm chứng",'[1370]8'!$M$3:$M$202,"ĐẠT")&lt;&gt;1,"",IFERROR(INDEX('[1370]8'!$J$3:$J$202,MATCH(A975,'[1370]8'!$A$3:$A$202,0)),"")))</f>
        <v/>
      </c>
      <c r="H975" s="105" t="str">
        <f t="shared" si="15"/>
        <v/>
      </c>
      <c r="I975" s="102" t="str">
        <f>IF(A975="","",IF(OR(NOT(ISNUMBER(B975)),B975&lt;2027,B975&gt;2031,B975&lt;&gt;INT(B975)),"NĂM KHÔNG HỢP LỆ",IF(COUNTIFS($A$3:$A$1002,A975,$B$3:$B$1002,B975)&gt;1,"TRÙNG MÃ VTVL – NĂM",IF(G975="","C975 CHƯA ĐƯỢC XÁC NHẬN",IF(NOT(ISNUMBER(C975)),"THIẾU BIẾN ĐỘNG (NHẬP 0 NẾU KHÔNG ĐỔI)",IF(G975+C975&lt;0,"NHU CẦU ÂM",IF(OR(D975="",E975=""),"THIẾU GIẢI TRÌNH/NGUỒN",IF(F975&lt;&gt;"Đã kiểm chứng","CHƯA KIỂM CHỨNG DỰ BÁO","ĐẠT"))))))))</f>
        <v/>
      </c>
      <c r="J975" s="100"/>
    </row>
    <row r="976" spans="1:10" ht="30" customHeight="1">
      <c r="A976" s="100"/>
      <c r="B976" s="103"/>
      <c r="C976" s="104"/>
      <c r="D976" s="100"/>
      <c r="E976" s="100"/>
      <c r="F976" s="100"/>
      <c r="G976" s="105" t="str">
        <f>IF(A976="","",IF(COUNTIFS('[1371]8'!$A$3:$A$202,A976,'[1371]8'!$L$3:$L$202,"Đã kiểm chứng",'[1371]8'!$M$3:$M$202,"ĐẠT")&lt;&gt;1,"",IFERROR(INDEX('[1371]8'!$J$3:$J$202,MATCH(A976,'[1371]8'!$A$3:$A$202,0)),"")))</f>
        <v/>
      </c>
      <c r="H976" s="105" t="str">
        <f t="shared" si="15"/>
        <v/>
      </c>
      <c r="I976" s="102" t="str">
        <f>IF(A976="","",IF(OR(NOT(ISNUMBER(B976)),B976&lt;2027,B976&gt;2031,B976&lt;&gt;INT(B976)),"NĂM KHÔNG HỢP LỆ",IF(COUNTIFS($A$3:$A$1002,A976,$B$3:$B$1002,B976)&gt;1,"TRÙNG MÃ VTVL – NĂM",IF(G976="","C976 CHƯA ĐƯỢC XÁC NHẬN",IF(NOT(ISNUMBER(C976)),"THIẾU BIẾN ĐỘNG (NHẬP 0 NẾU KHÔNG ĐỔI)",IF(G976+C976&lt;0,"NHU CẦU ÂM",IF(OR(D976="",E976=""),"THIẾU GIẢI TRÌNH/NGUỒN",IF(F976&lt;&gt;"Đã kiểm chứng","CHƯA KIỂM CHỨNG DỰ BÁO","ĐẠT"))))))))</f>
        <v/>
      </c>
      <c r="J976" s="100"/>
    </row>
    <row r="977" spans="1:10" ht="30" customHeight="1">
      <c r="A977" s="100"/>
      <c r="B977" s="103"/>
      <c r="C977" s="104"/>
      <c r="D977" s="100"/>
      <c r="E977" s="100"/>
      <c r="F977" s="100"/>
      <c r="G977" s="105" t="str">
        <f>IF(A977="","",IF(COUNTIFS('[1372]8'!$A$3:$A$202,A977,'[1372]8'!$L$3:$L$202,"Đã kiểm chứng",'[1372]8'!$M$3:$M$202,"ĐẠT")&lt;&gt;1,"",IFERROR(INDEX('[1372]8'!$J$3:$J$202,MATCH(A977,'[1372]8'!$A$3:$A$202,0)),"")))</f>
        <v/>
      </c>
      <c r="H977" s="105" t="str">
        <f t="shared" si="15"/>
        <v/>
      </c>
      <c r="I977" s="102" t="str">
        <f>IF(A977="","",IF(OR(NOT(ISNUMBER(B977)),B977&lt;2027,B977&gt;2031,B977&lt;&gt;INT(B977)),"NĂM KHÔNG HỢP LỆ",IF(COUNTIFS($A$3:$A$1002,A977,$B$3:$B$1002,B977)&gt;1,"TRÙNG MÃ VTVL – NĂM",IF(G977="","C977 CHƯA ĐƯỢC XÁC NHẬN",IF(NOT(ISNUMBER(C977)),"THIẾU BIẾN ĐỘNG (NHẬP 0 NẾU KHÔNG ĐỔI)",IF(G977+C977&lt;0,"NHU CẦU ÂM",IF(OR(D977="",E977=""),"THIẾU GIẢI TRÌNH/NGUỒN",IF(F977&lt;&gt;"Đã kiểm chứng","CHƯA KIỂM CHỨNG DỰ BÁO","ĐẠT"))))))))</f>
        <v/>
      </c>
      <c r="J977" s="100"/>
    </row>
    <row r="978" spans="1:10" ht="30" customHeight="1">
      <c r="A978" s="100"/>
      <c r="B978" s="103"/>
      <c r="C978" s="104"/>
      <c r="D978" s="100"/>
      <c r="E978" s="100"/>
      <c r="F978" s="100"/>
      <c r="G978" s="105" t="str">
        <f>IF(A978="","",IF(COUNTIFS('[1373]8'!$A$3:$A$202,A978,'[1373]8'!$L$3:$L$202,"Đã kiểm chứng",'[1373]8'!$M$3:$M$202,"ĐẠT")&lt;&gt;1,"",IFERROR(INDEX('[1373]8'!$J$3:$J$202,MATCH(A978,'[1373]8'!$A$3:$A$202,0)),"")))</f>
        <v/>
      </c>
      <c r="H978" s="105" t="str">
        <f t="shared" si="15"/>
        <v/>
      </c>
      <c r="I978" s="102" t="str">
        <f>IF(A978="","",IF(OR(NOT(ISNUMBER(B978)),B978&lt;2027,B978&gt;2031,B978&lt;&gt;INT(B978)),"NĂM KHÔNG HỢP LỆ",IF(COUNTIFS($A$3:$A$1002,A978,$B$3:$B$1002,B978)&gt;1,"TRÙNG MÃ VTVL – NĂM",IF(G978="","C978 CHƯA ĐƯỢC XÁC NHẬN",IF(NOT(ISNUMBER(C978)),"THIẾU BIẾN ĐỘNG (NHẬP 0 NẾU KHÔNG ĐỔI)",IF(G978+C978&lt;0,"NHU CẦU ÂM",IF(OR(D978="",E978=""),"THIẾU GIẢI TRÌNH/NGUỒN",IF(F978&lt;&gt;"Đã kiểm chứng","CHƯA KIỂM CHỨNG DỰ BÁO","ĐẠT"))))))))</f>
        <v/>
      </c>
      <c r="J978" s="100"/>
    </row>
    <row r="979" spans="1:10" ht="30" customHeight="1">
      <c r="A979" s="100"/>
      <c r="B979" s="103"/>
      <c r="C979" s="104"/>
      <c r="D979" s="100"/>
      <c r="E979" s="100"/>
      <c r="F979" s="100"/>
      <c r="G979" s="105" t="str">
        <f>IF(A979="","",IF(COUNTIFS('[1374]8'!$A$3:$A$202,A979,'[1374]8'!$L$3:$L$202,"Đã kiểm chứng",'[1374]8'!$M$3:$M$202,"ĐẠT")&lt;&gt;1,"",IFERROR(INDEX('[1374]8'!$J$3:$J$202,MATCH(A979,'[1374]8'!$A$3:$A$202,0)),"")))</f>
        <v/>
      </c>
      <c r="H979" s="105" t="str">
        <f t="shared" si="15"/>
        <v/>
      </c>
      <c r="I979" s="102" t="str">
        <f>IF(A979="","",IF(OR(NOT(ISNUMBER(B979)),B979&lt;2027,B979&gt;2031,B979&lt;&gt;INT(B979)),"NĂM KHÔNG HỢP LỆ",IF(COUNTIFS($A$3:$A$1002,A979,$B$3:$B$1002,B979)&gt;1,"TRÙNG MÃ VTVL – NĂM",IF(G979="","C979 CHƯA ĐƯỢC XÁC NHẬN",IF(NOT(ISNUMBER(C979)),"THIẾU BIẾN ĐỘNG (NHẬP 0 NẾU KHÔNG ĐỔI)",IF(G979+C979&lt;0,"NHU CẦU ÂM",IF(OR(D979="",E979=""),"THIẾU GIẢI TRÌNH/NGUỒN",IF(F979&lt;&gt;"Đã kiểm chứng","CHƯA KIỂM CHỨNG DỰ BÁO","ĐẠT"))))))))</f>
        <v/>
      </c>
      <c r="J979" s="100"/>
    </row>
    <row r="980" spans="1:10" ht="30" customHeight="1">
      <c r="A980" s="100"/>
      <c r="B980" s="103"/>
      <c r="C980" s="104"/>
      <c r="D980" s="100"/>
      <c r="E980" s="100"/>
      <c r="F980" s="100"/>
      <c r="G980" s="105" t="str">
        <f>IF(A980="","",IF(COUNTIFS('[1375]8'!$A$3:$A$202,A980,'[1375]8'!$L$3:$L$202,"Đã kiểm chứng",'[1375]8'!$M$3:$M$202,"ĐẠT")&lt;&gt;1,"",IFERROR(INDEX('[1375]8'!$J$3:$J$202,MATCH(A980,'[1375]8'!$A$3:$A$202,0)),"")))</f>
        <v/>
      </c>
      <c r="H980" s="105" t="str">
        <f t="shared" si="15"/>
        <v/>
      </c>
      <c r="I980" s="102" t="str">
        <f>IF(A980="","",IF(OR(NOT(ISNUMBER(B980)),B980&lt;2027,B980&gt;2031,B980&lt;&gt;INT(B980)),"NĂM KHÔNG HỢP LỆ",IF(COUNTIFS($A$3:$A$1002,A980,$B$3:$B$1002,B980)&gt;1,"TRÙNG MÃ VTVL – NĂM",IF(G980="","C980 CHƯA ĐƯỢC XÁC NHẬN",IF(NOT(ISNUMBER(C980)),"THIẾU BIẾN ĐỘNG (NHẬP 0 NẾU KHÔNG ĐỔI)",IF(G980+C980&lt;0,"NHU CẦU ÂM",IF(OR(D980="",E980=""),"THIẾU GIẢI TRÌNH/NGUỒN",IF(F980&lt;&gt;"Đã kiểm chứng","CHƯA KIỂM CHỨNG DỰ BÁO","ĐẠT"))))))))</f>
        <v/>
      </c>
      <c r="J980" s="100"/>
    </row>
    <row r="981" spans="1:10" ht="30" customHeight="1">
      <c r="A981" s="100"/>
      <c r="B981" s="103"/>
      <c r="C981" s="104"/>
      <c r="D981" s="100"/>
      <c r="E981" s="100"/>
      <c r="F981" s="100"/>
      <c r="G981" s="105" t="str">
        <f>IF(A981="","",IF(COUNTIFS('[1376]8'!$A$3:$A$202,A981,'[1376]8'!$L$3:$L$202,"Đã kiểm chứng",'[1376]8'!$M$3:$M$202,"ĐẠT")&lt;&gt;1,"",IFERROR(INDEX('[1376]8'!$J$3:$J$202,MATCH(A981,'[1376]8'!$A$3:$A$202,0)),"")))</f>
        <v/>
      </c>
      <c r="H981" s="105" t="str">
        <f t="shared" si="15"/>
        <v/>
      </c>
      <c r="I981" s="102" t="str">
        <f>IF(A981="","",IF(OR(NOT(ISNUMBER(B981)),B981&lt;2027,B981&gt;2031,B981&lt;&gt;INT(B981)),"NĂM KHÔNG HỢP LỆ",IF(COUNTIFS($A$3:$A$1002,A981,$B$3:$B$1002,B981)&gt;1,"TRÙNG MÃ VTVL – NĂM",IF(G981="","C981 CHƯA ĐƯỢC XÁC NHẬN",IF(NOT(ISNUMBER(C981)),"THIẾU BIẾN ĐỘNG (NHẬP 0 NẾU KHÔNG ĐỔI)",IF(G981+C981&lt;0,"NHU CẦU ÂM",IF(OR(D981="",E981=""),"THIẾU GIẢI TRÌNH/NGUỒN",IF(F981&lt;&gt;"Đã kiểm chứng","CHƯA KIỂM CHỨNG DỰ BÁO","ĐẠT"))))))))</f>
        <v/>
      </c>
      <c r="J981" s="100"/>
    </row>
    <row r="982" spans="1:10" ht="30" customHeight="1">
      <c r="A982" s="100"/>
      <c r="B982" s="103"/>
      <c r="C982" s="104"/>
      <c r="D982" s="100"/>
      <c r="E982" s="100"/>
      <c r="F982" s="100"/>
      <c r="G982" s="105" t="str">
        <f>IF(A982="","",IF(COUNTIFS('[1377]8'!$A$3:$A$202,A982,'[1377]8'!$L$3:$L$202,"Đã kiểm chứng",'[1377]8'!$M$3:$M$202,"ĐẠT")&lt;&gt;1,"",IFERROR(INDEX('[1377]8'!$J$3:$J$202,MATCH(A982,'[1377]8'!$A$3:$A$202,0)),"")))</f>
        <v/>
      </c>
      <c r="H982" s="105" t="str">
        <f t="shared" si="15"/>
        <v/>
      </c>
      <c r="I982" s="102" t="str">
        <f>IF(A982="","",IF(OR(NOT(ISNUMBER(B982)),B982&lt;2027,B982&gt;2031,B982&lt;&gt;INT(B982)),"NĂM KHÔNG HỢP LỆ",IF(COUNTIFS($A$3:$A$1002,A982,$B$3:$B$1002,B982)&gt;1,"TRÙNG MÃ VTVL – NĂM",IF(G982="","C982 CHƯA ĐƯỢC XÁC NHẬN",IF(NOT(ISNUMBER(C982)),"THIẾU BIẾN ĐỘNG (NHẬP 0 NẾU KHÔNG ĐỔI)",IF(G982+C982&lt;0,"NHU CẦU ÂM",IF(OR(D982="",E982=""),"THIẾU GIẢI TRÌNH/NGUỒN",IF(F982&lt;&gt;"Đã kiểm chứng","CHƯA KIỂM CHỨNG DỰ BÁO","ĐẠT"))))))))</f>
        <v/>
      </c>
      <c r="J982" s="100"/>
    </row>
    <row r="983" spans="1:10" ht="30" customHeight="1">
      <c r="A983" s="100"/>
      <c r="B983" s="103"/>
      <c r="C983" s="104"/>
      <c r="D983" s="100"/>
      <c r="E983" s="100"/>
      <c r="F983" s="100"/>
      <c r="G983" s="105" t="str">
        <f>IF(A983="","",IF(COUNTIFS('[1378]8'!$A$3:$A$202,A983,'[1378]8'!$L$3:$L$202,"Đã kiểm chứng",'[1378]8'!$M$3:$M$202,"ĐẠT")&lt;&gt;1,"",IFERROR(INDEX('[1378]8'!$J$3:$J$202,MATCH(A983,'[1378]8'!$A$3:$A$202,0)),"")))</f>
        <v/>
      </c>
      <c r="H983" s="105" t="str">
        <f t="shared" si="15"/>
        <v/>
      </c>
      <c r="I983" s="102" t="str">
        <f>IF(A983="","",IF(OR(NOT(ISNUMBER(B983)),B983&lt;2027,B983&gt;2031,B983&lt;&gt;INT(B983)),"NĂM KHÔNG HỢP LỆ",IF(COUNTIFS($A$3:$A$1002,A983,$B$3:$B$1002,B983)&gt;1,"TRÙNG MÃ VTVL – NĂM",IF(G983="","C983 CHƯA ĐƯỢC XÁC NHẬN",IF(NOT(ISNUMBER(C983)),"THIẾU BIẾN ĐỘNG (NHẬP 0 NẾU KHÔNG ĐỔI)",IF(G983+C983&lt;0,"NHU CẦU ÂM",IF(OR(D983="",E983=""),"THIẾU GIẢI TRÌNH/NGUỒN",IF(F983&lt;&gt;"Đã kiểm chứng","CHƯA KIỂM CHỨNG DỰ BÁO","ĐẠT"))))))))</f>
        <v/>
      </c>
      <c r="J983" s="100"/>
    </row>
    <row r="984" spans="1:10" ht="30" customHeight="1">
      <c r="A984" s="100"/>
      <c r="B984" s="103"/>
      <c r="C984" s="104"/>
      <c r="D984" s="100"/>
      <c r="E984" s="100"/>
      <c r="F984" s="100"/>
      <c r="G984" s="105" t="str">
        <f>IF(A984="","",IF(COUNTIFS('[1379]8'!$A$3:$A$202,A984,'[1379]8'!$L$3:$L$202,"Đã kiểm chứng",'[1379]8'!$M$3:$M$202,"ĐẠT")&lt;&gt;1,"",IFERROR(INDEX('[1379]8'!$J$3:$J$202,MATCH(A984,'[1379]8'!$A$3:$A$202,0)),"")))</f>
        <v/>
      </c>
      <c r="H984" s="105" t="str">
        <f t="shared" si="15"/>
        <v/>
      </c>
      <c r="I984" s="102" t="str">
        <f>IF(A984="","",IF(OR(NOT(ISNUMBER(B984)),B984&lt;2027,B984&gt;2031,B984&lt;&gt;INT(B984)),"NĂM KHÔNG HỢP LỆ",IF(COUNTIFS($A$3:$A$1002,A984,$B$3:$B$1002,B984)&gt;1,"TRÙNG MÃ VTVL – NĂM",IF(G984="","C984 CHƯA ĐƯỢC XÁC NHẬN",IF(NOT(ISNUMBER(C984)),"THIẾU BIẾN ĐỘNG (NHẬP 0 NẾU KHÔNG ĐỔI)",IF(G984+C984&lt;0,"NHU CẦU ÂM",IF(OR(D984="",E984=""),"THIẾU GIẢI TRÌNH/NGUỒN",IF(F984&lt;&gt;"Đã kiểm chứng","CHƯA KIỂM CHỨNG DỰ BÁO","ĐẠT"))))))))</f>
        <v/>
      </c>
      <c r="J984" s="100"/>
    </row>
    <row r="985" spans="1:10" ht="30" customHeight="1">
      <c r="A985" s="100"/>
      <c r="B985" s="103"/>
      <c r="C985" s="104"/>
      <c r="D985" s="100"/>
      <c r="E985" s="100"/>
      <c r="F985" s="100"/>
      <c r="G985" s="105" t="str">
        <f>IF(A985="","",IF(COUNTIFS('[1380]8'!$A$3:$A$202,A985,'[1380]8'!$L$3:$L$202,"Đã kiểm chứng",'[1380]8'!$M$3:$M$202,"ĐẠT")&lt;&gt;1,"",IFERROR(INDEX('[1380]8'!$J$3:$J$202,MATCH(A985,'[1380]8'!$A$3:$A$202,0)),"")))</f>
        <v/>
      </c>
      <c r="H985" s="105" t="str">
        <f t="shared" si="15"/>
        <v/>
      </c>
      <c r="I985" s="102" t="str">
        <f>IF(A985="","",IF(OR(NOT(ISNUMBER(B985)),B985&lt;2027,B985&gt;2031,B985&lt;&gt;INT(B985)),"NĂM KHÔNG HỢP LỆ",IF(COUNTIFS($A$3:$A$1002,A985,$B$3:$B$1002,B985)&gt;1,"TRÙNG MÃ VTVL – NĂM",IF(G985="","C985 CHƯA ĐƯỢC XÁC NHẬN",IF(NOT(ISNUMBER(C985)),"THIẾU BIẾN ĐỘNG (NHẬP 0 NẾU KHÔNG ĐỔI)",IF(G985+C985&lt;0,"NHU CẦU ÂM",IF(OR(D985="",E985=""),"THIẾU GIẢI TRÌNH/NGUỒN",IF(F985&lt;&gt;"Đã kiểm chứng","CHƯA KIỂM CHỨNG DỰ BÁO","ĐẠT"))))))))</f>
        <v/>
      </c>
      <c r="J985" s="100"/>
    </row>
    <row r="986" spans="1:10" ht="30" customHeight="1">
      <c r="A986" s="100"/>
      <c r="B986" s="103"/>
      <c r="C986" s="104"/>
      <c r="D986" s="100"/>
      <c r="E986" s="100"/>
      <c r="F986" s="100"/>
      <c r="G986" s="105" t="str">
        <f>IF(A986="","",IF(COUNTIFS('[1381]8'!$A$3:$A$202,A986,'[1381]8'!$L$3:$L$202,"Đã kiểm chứng",'[1381]8'!$M$3:$M$202,"ĐẠT")&lt;&gt;1,"",IFERROR(INDEX('[1381]8'!$J$3:$J$202,MATCH(A986,'[1381]8'!$A$3:$A$202,0)),"")))</f>
        <v/>
      </c>
      <c r="H986" s="105" t="str">
        <f t="shared" si="15"/>
        <v/>
      </c>
      <c r="I986" s="102" t="str">
        <f>IF(A986="","",IF(OR(NOT(ISNUMBER(B986)),B986&lt;2027,B986&gt;2031,B986&lt;&gt;INT(B986)),"NĂM KHÔNG HỢP LỆ",IF(COUNTIFS($A$3:$A$1002,A986,$B$3:$B$1002,B986)&gt;1,"TRÙNG MÃ VTVL – NĂM",IF(G986="","C986 CHƯA ĐƯỢC XÁC NHẬN",IF(NOT(ISNUMBER(C986)),"THIẾU BIẾN ĐỘNG (NHẬP 0 NẾU KHÔNG ĐỔI)",IF(G986+C986&lt;0,"NHU CẦU ÂM",IF(OR(D986="",E986=""),"THIẾU GIẢI TRÌNH/NGUỒN",IF(F986&lt;&gt;"Đã kiểm chứng","CHƯA KIỂM CHỨNG DỰ BÁO","ĐẠT"))))))))</f>
        <v/>
      </c>
      <c r="J986" s="100"/>
    </row>
    <row r="987" spans="1:10" ht="30" customHeight="1">
      <c r="A987" s="100"/>
      <c r="B987" s="103"/>
      <c r="C987" s="104"/>
      <c r="D987" s="100"/>
      <c r="E987" s="100"/>
      <c r="F987" s="100"/>
      <c r="G987" s="105" t="str">
        <f>IF(A987="","",IF(COUNTIFS('[1382]8'!$A$3:$A$202,A987,'[1382]8'!$L$3:$L$202,"Đã kiểm chứng",'[1382]8'!$M$3:$M$202,"ĐẠT")&lt;&gt;1,"",IFERROR(INDEX('[1382]8'!$J$3:$J$202,MATCH(A987,'[1382]8'!$A$3:$A$202,0)),"")))</f>
        <v/>
      </c>
      <c r="H987" s="105" t="str">
        <f t="shared" si="15"/>
        <v/>
      </c>
      <c r="I987" s="102" t="str">
        <f>IF(A987="","",IF(OR(NOT(ISNUMBER(B987)),B987&lt;2027,B987&gt;2031,B987&lt;&gt;INT(B987)),"NĂM KHÔNG HỢP LỆ",IF(COUNTIFS($A$3:$A$1002,A987,$B$3:$B$1002,B987)&gt;1,"TRÙNG MÃ VTVL – NĂM",IF(G987="","C987 CHƯA ĐƯỢC XÁC NHẬN",IF(NOT(ISNUMBER(C987)),"THIẾU BIẾN ĐỘNG (NHẬP 0 NẾU KHÔNG ĐỔI)",IF(G987+C987&lt;0,"NHU CẦU ÂM",IF(OR(D987="",E987=""),"THIẾU GIẢI TRÌNH/NGUỒN",IF(F987&lt;&gt;"Đã kiểm chứng","CHƯA KIỂM CHỨNG DỰ BÁO","ĐẠT"))))))))</f>
        <v/>
      </c>
      <c r="J987" s="100"/>
    </row>
    <row r="988" spans="1:10" ht="30" customHeight="1">
      <c r="A988" s="100"/>
      <c r="B988" s="103"/>
      <c r="C988" s="104"/>
      <c r="D988" s="100"/>
      <c r="E988" s="100"/>
      <c r="F988" s="100"/>
      <c r="G988" s="105" t="str">
        <f>IF(A988="","",IF(COUNTIFS('[1383]8'!$A$3:$A$202,A988,'[1383]8'!$L$3:$L$202,"Đã kiểm chứng",'[1383]8'!$M$3:$M$202,"ĐẠT")&lt;&gt;1,"",IFERROR(INDEX('[1383]8'!$J$3:$J$202,MATCH(A988,'[1383]8'!$A$3:$A$202,0)),"")))</f>
        <v/>
      </c>
      <c r="H988" s="105" t="str">
        <f t="shared" si="15"/>
        <v/>
      </c>
      <c r="I988" s="102" t="str">
        <f>IF(A988="","",IF(OR(NOT(ISNUMBER(B988)),B988&lt;2027,B988&gt;2031,B988&lt;&gt;INT(B988)),"NĂM KHÔNG HỢP LỆ",IF(COUNTIFS($A$3:$A$1002,A988,$B$3:$B$1002,B988)&gt;1,"TRÙNG MÃ VTVL – NĂM",IF(G988="","C988 CHƯA ĐƯỢC XÁC NHẬN",IF(NOT(ISNUMBER(C988)),"THIẾU BIẾN ĐỘNG (NHẬP 0 NẾU KHÔNG ĐỔI)",IF(G988+C988&lt;0,"NHU CẦU ÂM",IF(OR(D988="",E988=""),"THIẾU GIẢI TRÌNH/NGUỒN",IF(F988&lt;&gt;"Đã kiểm chứng","CHƯA KIỂM CHỨNG DỰ BÁO","ĐẠT"))))))))</f>
        <v/>
      </c>
      <c r="J988" s="100"/>
    </row>
    <row r="989" spans="1:10" ht="30" customHeight="1">
      <c r="A989" s="100"/>
      <c r="B989" s="103"/>
      <c r="C989" s="104"/>
      <c r="D989" s="100"/>
      <c r="E989" s="100"/>
      <c r="F989" s="100"/>
      <c r="G989" s="105" t="str">
        <f>IF(A989="","",IF(COUNTIFS('[1384]8'!$A$3:$A$202,A989,'[1384]8'!$L$3:$L$202,"Đã kiểm chứng",'[1384]8'!$M$3:$M$202,"ĐẠT")&lt;&gt;1,"",IFERROR(INDEX('[1384]8'!$J$3:$J$202,MATCH(A989,'[1384]8'!$A$3:$A$202,0)),"")))</f>
        <v/>
      </c>
      <c r="H989" s="105" t="str">
        <f t="shared" si="15"/>
        <v/>
      </c>
      <c r="I989" s="102" t="str">
        <f>IF(A989="","",IF(OR(NOT(ISNUMBER(B989)),B989&lt;2027,B989&gt;2031,B989&lt;&gt;INT(B989)),"NĂM KHÔNG HỢP LỆ",IF(COUNTIFS($A$3:$A$1002,A989,$B$3:$B$1002,B989)&gt;1,"TRÙNG MÃ VTVL – NĂM",IF(G989="","C989 CHƯA ĐƯỢC XÁC NHẬN",IF(NOT(ISNUMBER(C989)),"THIẾU BIẾN ĐỘNG (NHẬP 0 NẾU KHÔNG ĐỔI)",IF(G989+C989&lt;0,"NHU CẦU ÂM",IF(OR(D989="",E989=""),"THIẾU GIẢI TRÌNH/NGUỒN",IF(F989&lt;&gt;"Đã kiểm chứng","CHƯA KIỂM CHỨNG DỰ BÁO","ĐẠT"))))))))</f>
        <v/>
      </c>
      <c r="J989" s="100"/>
    </row>
    <row r="990" spans="1:10" ht="30" customHeight="1">
      <c r="A990" s="100"/>
      <c r="B990" s="103"/>
      <c r="C990" s="104"/>
      <c r="D990" s="100"/>
      <c r="E990" s="100"/>
      <c r="F990" s="100"/>
      <c r="G990" s="105" t="str">
        <f>IF(A990="","",IF(COUNTIFS('[1385]8'!$A$3:$A$202,A990,'[1385]8'!$L$3:$L$202,"Đã kiểm chứng",'[1385]8'!$M$3:$M$202,"ĐẠT")&lt;&gt;1,"",IFERROR(INDEX('[1385]8'!$J$3:$J$202,MATCH(A990,'[1385]8'!$A$3:$A$202,0)),"")))</f>
        <v/>
      </c>
      <c r="H990" s="105" t="str">
        <f t="shared" si="15"/>
        <v/>
      </c>
      <c r="I990" s="102" t="str">
        <f>IF(A990="","",IF(OR(NOT(ISNUMBER(B990)),B990&lt;2027,B990&gt;2031,B990&lt;&gt;INT(B990)),"NĂM KHÔNG HỢP LỆ",IF(COUNTIFS($A$3:$A$1002,A990,$B$3:$B$1002,B990)&gt;1,"TRÙNG MÃ VTVL – NĂM",IF(G990="","C990 CHƯA ĐƯỢC XÁC NHẬN",IF(NOT(ISNUMBER(C990)),"THIẾU BIẾN ĐỘNG (NHẬP 0 NẾU KHÔNG ĐỔI)",IF(G990+C990&lt;0,"NHU CẦU ÂM",IF(OR(D990="",E990=""),"THIẾU GIẢI TRÌNH/NGUỒN",IF(F990&lt;&gt;"Đã kiểm chứng","CHƯA KIỂM CHỨNG DỰ BÁO","ĐẠT"))))))))</f>
        <v/>
      </c>
      <c r="J990" s="100"/>
    </row>
    <row r="991" spans="1:10" ht="30" customHeight="1">
      <c r="A991" s="100"/>
      <c r="B991" s="103"/>
      <c r="C991" s="104"/>
      <c r="D991" s="100"/>
      <c r="E991" s="100"/>
      <c r="F991" s="100"/>
      <c r="G991" s="105" t="str">
        <f>IF(A991="","",IF(COUNTIFS('[1386]8'!$A$3:$A$202,A991,'[1386]8'!$L$3:$L$202,"Đã kiểm chứng",'[1386]8'!$M$3:$M$202,"ĐẠT")&lt;&gt;1,"",IFERROR(INDEX('[1386]8'!$J$3:$J$202,MATCH(A991,'[1386]8'!$A$3:$A$202,0)),"")))</f>
        <v/>
      </c>
      <c r="H991" s="105" t="str">
        <f t="shared" si="15"/>
        <v/>
      </c>
      <c r="I991" s="102" t="str">
        <f>IF(A991="","",IF(OR(NOT(ISNUMBER(B991)),B991&lt;2027,B991&gt;2031,B991&lt;&gt;INT(B991)),"NĂM KHÔNG HỢP LỆ",IF(COUNTIFS($A$3:$A$1002,A991,$B$3:$B$1002,B991)&gt;1,"TRÙNG MÃ VTVL – NĂM",IF(G991="","C991 CHƯA ĐƯỢC XÁC NHẬN",IF(NOT(ISNUMBER(C991)),"THIẾU BIẾN ĐỘNG (NHẬP 0 NẾU KHÔNG ĐỔI)",IF(G991+C991&lt;0,"NHU CẦU ÂM",IF(OR(D991="",E991=""),"THIẾU GIẢI TRÌNH/NGUỒN",IF(F991&lt;&gt;"Đã kiểm chứng","CHƯA KIỂM CHỨNG DỰ BÁO","ĐẠT"))))))))</f>
        <v/>
      </c>
      <c r="J991" s="100"/>
    </row>
    <row r="992" spans="1:10" ht="30" customHeight="1">
      <c r="A992" s="100"/>
      <c r="B992" s="103"/>
      <c r="C992" s="104"/>
      <c r="D992" s="100"/>
      <c r="E992" s="100"/>
      <c r="F992" s="100"/>
      <c r="G992" s="105" t="str">
        <f>IF(A992="","",IF(COUNTIFS('[1387]8'!$A$3:$A$202,A992,'[1387]8'!$L$3:$L$202,"Đã kiểm chứng",'[1387]8'!$M$3:$M$202,"ĐẠT")&lt;&gt;1,"",IFERROR(INDEX('[1387]8'!$J$3:$J$202,MATCH(A992,'[1387]8'!$A$3:$A$202,0)),"")))</f>
        <v/>
      </c>
      <c r="H992" s="105" t="str">
        <f t="shared" si="15"/>
        <v/>
      </c>
      <c r="I992" s="102" t="str">
        <f>IF(A992="","",IF(OR(NOT(ISNUMBER(B992)),B992&lt;2027,B992&gt;2031,B992&lt;&gt;INT(B992)),"NĂM KHÔNG HỢP LỆ",IF(COUNTIFS($A$3:$A$1002,A992,$B$3:$B$1002,B992)&gt;1,"TRÙNG MÃ VTVL – NĂM",IF(G992="","C992 CHƯA ĐƯỢC XÁC NHẬN",IF(NOT(ISNUMBER(C992)),"THIẾU BIẾN ĐỘNG (NHẬP 0 NẾU KHÔNG ĐỔI)",IF(G992+C992&lt;0,"NHU CẦU ÂM",IF(OR(D992="",E992=""),"THIẾU GIẢI TRÌNH/NGUỒN",IF(F992&lt;&gt;"Đã kiểm chứng","CHƯA KIỂM CHỨNG DỰ BÁO","ĐẠT"))))))))</f>
        <v/>
      </c>
      <c r="J992" s="100"/>
    </row>
    <row r="993" spans="1:10" ht="30" customHeight="1">
      <c r="A993" s="100"/>
      <c r="B993" s="103"/>
      <c r="C993" s="104"/>
      <c r="D993" s="100"/>
      <c r="E993" s="100"/>
      <c r="F993" s="100"/>
      <c r="G993" s="105" t="str">
        <f>IF(A993="","",IF(COUNTIFS('[1388]8'!$A$3:$A$202,A993,'[1388]8'!$L$3:$L$202,"Đã kiểm chứng",'[1388]8'!$M$3:$M$202,"ĐẠT")&lt;&gt;1,"",IFERROR(INDEX('[1388]8'!$J$3:$J$202,MATCH(A993,'[1388]8'!$A$3:$A$202,0)),"")))</f>
        <v/>
      </c>
      <c r="H993" s="105" t="str">
        <f t="shared" si="15"/>
        <v/>
      </c>
      <c r="I993" s="102" t="str">
        <f>IF(A993="","",IF(OR(NOT(ISNUMBER(B993)),B993&lt;2027,B993&gt;2031,B993&lt;&gt;INT(B993)),"NĂM KHÔNG HỢP LỆ",IF(COUNTIFS($A$3:$A$1002,A993,$B$3:$B$1002,B993)&gt;1,"TRÙNG MÃ VTVL – NĂM",IF(G993="","C993 CHƯA ĐƯỢC XÁC NHẬN",IF(NOT(ISNUMBER(C993)),"THIẾU BIẾN ĐỘNG (NHẬP 0 NẾU KHÔNG ĐỔI)",IF(G993+C993&lt;0,"NHU CẦU ÂM",IF(OR(D993="",E993=""),"THIẾU GIẢI TRÌNH/NGUỒN",IF(F993&lt;&gt;"Đã kiểm chứng","CHƯA KIỂM CHỨNG DỰ BÁO","ĐẠT"))))))))</f>
        <v/>
      </c>
      <c r="J993" s="100"/>
    </row>
    <row r="994" spans="1:10" ht="30" customHeight="1">
      <c r="A994" s="100"/>
      <c r="B994" s="103"/>
      <c r="C994" s="104"/>
      <c r="D994" s="100"/>
      <c r="E994" s="100"/>
      <c r="F994" s="100"/>
      <c r="G994" s="105" t="str">
        <f>IF(A994="","",IF(COUNTIFS('[1389]8'!$A$3:$A$202,A994,'[1389]8'!$L$3:$L$202,"Đã kiểm chứng",'[1389]8'!$M$3:$M$202,"ĐẠT")&lt;&gt;1,"",IFERROR(INDEX('[1389]8'!$J$3:$J$202,MATCH(A994,'[1389]8'!$A$3:$A$202,0)),"")))</f>
        <v/>
      </c>
      <c r="H994" s="105" t="str">
        <f t="shared" si="15"/>
        <v/>
      </c>
      <c r="I994" s="102" t="str">
        <f>IF(A994="","",IF(OR(NOT(ISNUMBER(B994)),B994&lt;2027,B994&gt;2031,B994&lt;&gt;INT(B994)),"NĂM KHÔNG HỢP LỆ",IF(COUNTIFS($A$3:$A$1002,A994,$B$3:$B$1002,B994)&gt;1,"TRÙNG MÃ VTVL – NĂM",IF(G994="","C994 CHƯA ĐƯỢC XÁC NHẬN",IF(NOT(ISNUMBER(C994)),"THIẾU BIẾN ĐỘNG (NHẬP 0 NẾU KHÔNG ĐỔI)",IF(G994+C994&lt;0,"NHU CẦU ÂM",IF(OR(D994="",E994=""),"THIẾU GIẢI TRÌNH/NGUỒN",IF(F994&lt;&gt;"Đã kiểm chứng","CHƯA KIỂM CHỨNG DỰ BÁO","ĐẠT"))))))))</f>
        <v/>
      </c>
      <c r="J994" s="100"/>
    </row>
    <row r="995" spans="1:10" ht="30" customHeight="1">
      <c r="A995" s="100"/>
      <c r="B995" s="103"/>
      <c r="C995" s="104"/>
      <c r="D995" s="100"/>
      <c r="E995" s="100"/>
      <c r="F995" s="100"/>
      <c r="G995" s="105" t="str">
        <f>IF(A995="","",IF(COUNTIFS('[1390]8'!$A$3:$A$202,A995,'[1390]8'!$L$3:$L$202,"Đã kiểm chứng",'[1390]8'!$M$3:$M$202,"ĐẠT")&lt;&gt;1,"",IFERROR(INDEX('[1390]8'!$J$3:$J$202,MATCH(A995,'[1390]8'!$A$3:$A$202,0)),"")))</f>
        <v/>
      </c>
      <c r="H995" s="105" t="str">
        <f t="shared" si="15"/>
        <v/>
      </c>
      <c r="I995" s="102" t="str">
        <f>IF(A995="","",IF(OR(NOT(ISNUMBER(B995)),B995&lt;2027,B995&gt;2031,B995&lt;&gt;INT(B995)),"NĂM KHÔNG HỢP LỆ",IF(COUNTIFS($A$3:$A$1002,A995,$B$3:$B$1002,B995)&gt;1,"TRÙNG MÃ VTVL – NĂM",IF(G995="","C995 CHƯA ĐƯỢC XÁC NHẬN",IF(NOT(ISNUMBER(C995)),"THIẾU BIẾN ĐỘNG (NHẬP 0 NẾU KHÔNG ĐỔI)",IF(G995+C995&lt;0,"NHU CẦU ÂM",IF(OR(D995="",E995=""),"THIẾU GIẢI TRÌNH/NGUỒN",IF(F995&lt;&gt;"Đã kiểm chứng","CHƯA KIỂM CHỨNG DỰ BÁO","ĐẠT"))))))))</f>
        <v/>
      </c>
      <c r="J995" s="100"/>
    </row>
    <row r="996" spans="1:10" ht="30" customHeight="1">
      <c r="A996" s="100"/>
      <c r="B996" s="103"/>
      <c r="C996" s="104"/>
      <c r="D996" s="100"/>
      <c r="E996" s="100"/>
      <c r="F996" s="100"/>
      <c r="G996" s="105" t="str">
        <f>IF(A996="","",IF(COUNTIFS('[1391]8'!$A$3:$A$202,A996,'[1391]8'!$L$3:$L$202,"Đã kiểm chứng",'[1391]8'!$M$3:$M$202,"ĐẠT")&lt;&gt;1,"",IFERROR(INDEX('[1391]8'!$J$3:$J$202,MATCH(A996,'[1391]8'!$A$3:$A$202,0)),"")))</f>
        <v/>
      </c>
      <c r="H996" s="105" t="str">
        <f t="shared" si="15"/>
        <v/>
      </c>
      <c r="I996" s="102" t="str">
        <f>IF(A996="","",IF(OR(NOT(ISNUMBER(B996)),B996&lt;2027,B996&gt;2031,B996&lt;&gt;INT(B996)),"NĂM KHÔNG HỢP LỆ",IF(COUNTIFS($A$3:$A$1002,A996,$B$3:$B$1002,B996)&gt;1,"TRÙNG MÃ VTVL – NĂM",IF(G996="","C996 CHƯA ĐƯỢC XÁC NHẬN",IF(NOT(ISNUMBER(C996)),"THIẾU BIẾN ĐỘNG (NHẬP 0 NẾU KHÔNG ĐỔI)",IF(G996+C996&lt;0,"NHU CẦU ÂM",IF(OR(D996="",E996=""),"THIẾU GIẢI TRÌNH/NGUỒN",IF(F996&lt;&gt;"Đã kiểm chứng","CHƯA KIỂM CHỨNG DỰ BÁO","ĐẠT"))))))))</f>
        <v/>
      </c>
      <c r="J996" s="100"/>
    </row>
    <row r="997" spans="1:10" ht="30" customHeight="1">
      <c r="A997" s="100"/>
      <c r="B997" s="103"/>
      <c r="C997" s="104"/>
      <c r="D997" s="100"/>
      <c r="E997" s="100"/>
      <c r="F997" s="100"/>
      <c r="G997" s="105" t="str">
        <f>IF(A997="","",IF(COUNTIFS('[1392]8'!$A$3:$A$202,A997,'[1392]8'!$L$3:$L$202,"Đã kiểm chứng",'[1392]8'!$M$3:$M$202,"ĐẠT")&lt;&gt;1,"",IFERROR(INDEX('[1392]8'!$J$3:$J$202,MATCH(A997,'[1392]8'!$A$3:$A$202,0)),"")))</f>
        <v/>
      </c>
      <c r="H997" s="105" t="str">
        <f t="shared" si="15"/>
        <v/>
      </c>
      <c r="I997" s="102" t="str">
        <f>IF(A997="","",IF(OR(NOT(ISNUMBER(B997)),B997&lt;2027,B997&gt;2031,B997&lt;&gt;INT(B997)),"NĂM KHÔNG HỢP LỆ",IF(COUNTIFS($A$3:$A$1002,A997,$B$3:$B$1002,B997)&gt;1,"TRÙNG MÃ VTVL – NĂM",IF(G997="","C997 CHƯA ĐƯỢC XÁC NHẬN",IF(NOT(ISNUMBER(C997)),"THIẾU BIẾN ĐỘNG (NHẬP 0 NẾU KHÔNG ĐỔI)",IF(G997+C997&lt;0,"NHU CẦU ÂM",IF(OR(D997="",E997=""),"THIẾU GIẢI TRÌNH/NGUỒN",IF(F997&lt;&gt;"Đã kiểm chứng","CHƯA KIỂM CHỨNG DỰ BÁO","ĐẠT"))))))))</f>
        <v/>
      </c>
      <c r="J997" s="100"/>
    </row>
    <row r="998" spans="1:10" ht="30" customHeight="1">
      <c r="A998" s="100"/>
      <c r="B998" s="103"/>
      <c r="C998" s="104"/>
      <c r="D998" s="100"/>
      <c r="E998" s="100"/>
      <c r="F998" s="100"/>
      <c r="G998" s="105" t="str">
        <f>IF(A998="","",IF(COUNTIFS('[1393]8'!$A$3:$A$202,A998,'[1393]8'!$L$3:$L$202,"Đã kiểm chứng",'[1393]8'!$M$3:$M$202,"ĐẠT")&lt;&gt;1,"",IFERROR(INDEX('[1393]8'!$J$3:$J$202,MATCH(A998,'[1393]8'!$A$3:$A$202,0)),"")))</f>
        <v/>
      </c>
      <c r="H998" s="105" t="str">
        <f t="shared" si="15"/>
        <v/>
      </c>
      <c r="I998" s="102" t="str">
        <f>IF(A998="","",IF(OR(NOT(ISNUMBER(B998)),B998&lt;2027,B998&gt;2031,B998&lt;&gt;INT(B998)),"NĂM KHÔNG HỢP LỆ",IF(COUNTIFS($A$3:$A$1002,A998,$B$3:$B$1002,B998)&gt;1,"TRÙNG MÃ VTVL – NĂM",IF(G998="","C998 CHƯA ĐƯỢC XÁC NHẬN",IF(NOT(ISNUMBER(C998)),"THIẾU BIẾN ĐỘNG (NHẬP 0 NẾU KHÔNG ĐỔI)",IF(G998+C998&lt;0,"NHU CẦU ÂM",IF(OR(D998="",E998=""),"THIẾU GIẢI TRÌNH/NGUỒN",IF(F998&lt;&gt;"Đã kiểm chứng","CHƯA KIỂM CHỨNG DỰ BÁO","ĐẠT"))))))))</f>
        <v/>
      </c>
      <c r="J998" s="100"/>
    </row>
    <row r="999" spans="1:10" ht="30" customHeight="1">
      <c r="A999" s="100"/>
      <c r="B999" s="103"/>
      <c r="C999" s="104"/>
      <c r="D999" s="100"/>
      <c r="E999" s="100"/>
      <c r="F999" s="100"/>
      <c r="G999" s="105" t="str">
        <f>IF(A999="","",IF(COUNTIFS('[1394]8'!$A$3:$A$202,A999,'[1394]8'!$L$3:$L$202,"Đã kiểm chứng",'[1394]8'!$M$3:$M$202,"ĐẠT")&lt;&gt;1,"",IFERROR(INDEX('[1394]8'!$J$3:$J$202,MATCH(A999,'[1394]8'!$A$3:$A$202,0)),"")))</f>
        <v/>
      </c>
      <c r="H999" s="105" t="str">
        <f t="shared" si="15"/>
        <v/>
      </c>
      <c r="I999" s="102" t="str">
        <f>IF(A999="","",IF(OR(NOT(ISNUMBER(B999)),B999&lt;2027,B999&gt;2031,B999&lt;&gt;INT(B999)),"NĂM KHÔNG HỢP LỆ",IF(COUNTIFS($A$3:$A$1002,A999,$B$3:$B$1002,B999)&gt;1,"TRÙNG MÃ VTVL – NĂM",IF(G999="","C999 CHƯA ĐƯỢC XÁC NHẬN",IF(NOT(ISNUMBER(C999)),"THIẾU BIẾN ĐỘNG (NHẬP 0 NẾU KHÔNG ĐỔI)",IF(G999+C999&lt;0,"NHU CẦU ÂM",IF(OR(D999="",E999=""),"THIẾU GIẢI TRÌNH/NGUỒN",IF(F999&lt;&gt;"Đã kiểm chứng","CHƯA KIỂM CHỨNG DỰ BÁO","ĐẠT"))))))))</f>
        <v/>
      </c>
      <c r="J999" s="100"/>
    </row>
    <row r="1000" spans="1:10" ht="30" customHeight="1">
      <c r="A1000" s="100"/>
      <c r="B1000" s="103"/>
      <c r="C1000" s="104"/>
      <c r="D1000" s="100"/>
      <c r="E1000" s="100"/>
      <c r="F1000" s="100"/>
      <c r="G1000" s="105" t="str">
        <f>IF(A1000="","",IF(COUNTIFS('[1395]8'!$A$3:$A$202,A1000,'[1395]8'!$L$3:$L$202,"Đã kiểm chứng",'[1395]8'!$M$3:$M$202,"ĐẠT")&lt;&gt;1,"",IFERROR(INDEX('[1395]8'!$J$3:$J$202,MATCH(A1000,'[1395]8'!$A$3:$A$202,0)),"")))</f>
        <v/>
      </c>
      <c r="H1000" s="105" t="str">
        <f t="shared" si="15"/>
        <v/>
      </c>
      <c r="I1000" s="102" t="str">
        <f>IF(A1000="","",IF(OR(NOT(ISNUMBER(B1000)),B1000&lt;2027,B1000&gt;2031,B1000&lt;&gt;INT(B1000)),"NĂM KHÔNG HỢP LỆ",IF(COUNTIFS($A$3:$A$1002,A1000,$B$3:$B$1002,B1000)&gt;1,"TRÙNG MÃ VTVL – NĂM",IF(G1000="","C1000 CHƯA ĐƯỢC XÁC NHẬN",IF(NOT(ISNUMBER(C1000)),"THIẾU BIẾN ĐỘNG (NHẬP 0 NẾU KHÔNG ĐỔI)",IF(G1000+C1000&lt;0,"NHU CẦU ÂM",IF(OR(D1000="",E1000=""),"THIẾU GIẢI TRÌNH/NGUỒN",IF(F1000&lt;&gt;"Đã kiểm chứng","CHƯA KIỂM CHỨNG DỰ BÁO","ĐẠT"))))))))</f>
        <v/>
      </c>
      <c r="J1000" s="100"/>
    </row>
    <row r="1001" spans="1:10" ht="30" customHeight="1">
      <c r="A1001" s="100"/>
      <c r="B1001" s="103"/>
      <c r="C1001" s="104"/>
      <c r="D1001" s="100"/>
      <c r="E1001" s="100"/>
      <c r="F1001" s="100"/>
      <c r="G1001" s="105" t="str">
        <f>IF(A1001="","",IF(COUNTIFS('[1396]8'!$A$3:$A$202,A1001,'[1396]8'!$L$3:$L$202,"Đã kiểm chứng",'[1396]8'!$M$3:$M$202,"ĐẠT")&lt;&gt;1,"",IFERROR(INDEX('[1396]8'!$J$3:$J$202,MATCH(A1001,'[1396]8'!$A$3:$A$202,0)),"")))</f>
        <v/>
      </c>
      <c r="H1001" s="105" t="str">
        <f t="shared" si="15"/>
        <v/>
      </c>
      <c r="I1001" s="102" t="str">
        <f>IF(A1001="","",IF(OR(NOT(ISNUMBER(B1001)),B1001&lt;2027,B1001&gt;2031,B1001&lt;&gt;INT(B1001)),"NĂM KHÔNG HỢP LỆ",IF(COUNTIFS($A$3:$A$1002,A1001,$B$3:$B$1002,B1001)&gt;1,"TRÙNG MÃ VTVL – NĂM",IF(G1001="","C1001 CHƯA ĐƯỢC XÁC NHẬN",IF(NOT(ISNUMBER(C1001)),"THIẾU BIẾN ĐỘNG (NHẬP 0 NẾU KHÔNG ĐỔI)",IF(G1001+C1001&lt;0,"NHU CẦU ÂM",IF(OR(D1001="",E1001=""),"THIẾU GIẢI TRÌNH/NGUỒN",IF(F1001&lt;&gt;"Đã kiểm chứng","CHƯA KIỂM CHỨNG DỰ BÁO","ĐẠT"))))))))</f>
        <v/>
      </c>
      <c r="J1001" s="100"/>
    </row>
    <row r="1002" spans="1:10" ht="30" customHeight="1">
      <c r="A1002" s="100"/>
      <c r="B1002" s="103"/>
      <c r="C1002" s="104"/>
      <c r="D1002" s="100"/>
      <c r="E1002" s="100"/>
      <c r="F1002" s="100"/>
      <c r="G1002" s="105" t="str">
        <f>IF(A1002="","",IF(COUNTIFS('[1397]8'!$A$3:$A$202,A1002,'[1397]8'!$L$3:$L$202,"Đã kiểm chứng",'[1397]8'!$M$3:$M$202,"ĐẠT")&lt;&gt;1,"",IFERROR(INDEX('[1397]8'!$J$3:$J$202,MATCH(A1002,'[1397]8'!$A$3:$A$202,0)),"")))</f>
        <v/>
      </c>
      <c r="H1002" s="105" t="str">
        <f t="shared" si="15"/>
        <v/>
      </c>
      <c r="I1002" s="102" t="str">
        <f>IF(A1002="","",IF(OR(NOT(ISNUMBER(B1002)),B1002&lt;2027,B1002&gt;2031,B1002&lt;&gt;INT(B1002)),"NĂM KHÔNG HỢP LỆ",IF(COUNTIFS($A$3:$A$1002,A1002,$B$3:$B$1002,B1002)&gt;1,"TRÙNG MÃ VTVL – NĂM",IF(G1002="","C1002 CHƯA ĐƯỢC XÁC NHẬN",IF(NOT(ISNUMBER(C1002)),"THIẾU BIẾN ĐỘNG (NHẬP 0 NẾU KHÔNG ĐỔI)",IF(G1002+C1002&lt;0,"NHU CẦU ÂM",IF(OR(D1002="",E1002=""),"THIẾU GIẢI TRÌNH/NGUỒN",IF(F1002&lt;&gt;"Đã kiểm chứng","CHƯA KIỂM CHỨNG DỰ BÁO","ĐẠT"))))))))</f>
        <v/>
      </c>
      <c r="J1002" s="100"/>
    </row>
  </sheetData>
  <sheetProtection password="EC8F" sheet="1" formatColumns="0" formatRows="0" autoFilter="0"/>
  <mergeCells count="1">
    <mergeCell ref="A1:J1"/>
  </mergeCells>
  <conditionalFormatting sqref="I3:I1002">
    <cfRule type="expression" dxfId="0" priority="1">
      <formula>AND($A3&lt;&gt;"",$I3&lt;&gt;"ĐẠT")</formula>
    </cfRule>
  </conditionalFormatting>
  <dataValidations count="3">
    <dataValidation type="whole" sqref="B3:B1002" xr:uid="{00000000-0002-0000-1E00-000000000000}">
      <formula1>2027</formula1>
      <formula2>2031</formula2>
    </dataValidation>
    <dataValidation type="list" sqref="F3:F1002" xr:uid="{00000000-0002-0000-1E00-000001000000}">
      <formula1>"Chưa kiểm chứng,Đã kiểm chứng"</formula1>
    </dataValidation>
    <dataValidation type="decimal" operator="greaterThanOrEqual" sqref="C3:C1002" xr:uid="{00000000-0002-0000-1E00-000002000000}">
      <formula1>-100000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11</vt:i4>
      </vt:variant>
    </vt:vector>
  </HeadingPairs>
  <TitlesOfParts>
    <vt:vector size="41" baseType="lpstr">
      <vt:lpstr>HUONG_DAN</vt:lpstr>
      <vt:lpstr>HD_DIEN_BIEU</vt:lpstr>
      <vt:lpstr>1. A1_NhiemVu</vt:lpstr>
      <vt:lpstr>2. A2_CongViec</vt:lpstr>
      <vt:lpstr>3. B1_KhoiLuong</vt:lpstr>
      <vt:lpstr>4. B2_CT_TacDong</vt:lpstr>
      <vt:lpstr>5. B2_ThayDoi</vt:lpstr>
      <vt:lpstr>6. C1_VTVL</vt:lpstr>
      <vt:lpstr>7. C2_NangLuc</vt:lpstr>
      <vt:lpstr>8. C3_NhuCau</vt:lpstr>
      <vt:lpstr>9. D1_NhanLuc</vt:lpstr>
      <vt:lpstr>10. D2_PhuongAn</vt:lpstr>
      <vt:lpstr>11. DM_SAN_PHAM</vt:lpstr>
      <vt:lpstr>12. CHIA_VUNG_CAP_XA</vt:lpstr>
      <vt:lpstr>13. K_KiemTra</vt:lpstr>
      <vt:lpstr>14. T_TienDo</vt:lpstr>
      <vt:lpstr>15. S_NhatKy</vt:lpstr>
      <vt:lpstr>KT_GIA_DINH</vt:lpstr>
      <vt:lpstr>Y_KIEN_DON_VI</vt:lpstr>
      <vt:lpstr>00_KE_THUA</vt:lpstr>
      <vt:lpstr>NGUON_NHIEM_VU</vt:lpstr>
      <vt:lpstr>NGUON_VTVL</vt:lpstr>
      <vt:lpstr>NGUON_NHAN_LUC</vt:lpstr>
      <vt:lpstr>DOI_CHIEU_NV</vt:lpstr>
      <vt:lpstr>BAN_DO_TRUONG</vt:lpstr>
      <vt:lpstr>DM_06_NHOM</vt:lpstr>
      <vt:lpstr>QUY_TAC_MA</vt:lpstr>
      <vt:lpstr>THAO_TAC_NHANH</vt:lpstr>
      <vt:lpstr>DM_THAM_SO</vt:lpstr>
      <vt:lpstr>DU_BAO_5_NAM</vt:lpstr>
      <vt:lpstr>'00_KE_THUA'!Print_Area</vt:lpstr>
      <vt:lpstr>BAN_DO_TRUONG!Print_Area</vt:lpstr>
      <vt:lpstr>DM_06_NHOM!Print_Area</vt:lpstr>
      <vt:lpstr>HD_DIEN_BIEU!Print_Area</vt:lpstr>
      <vt:lpstr>HUONG_DAN!Print_Area</vt:lpstr>
      <vt:lpstr>NGUON_NHAN_LUC!Print_Area</vt:lpstr>
      <vt:lpstr>NGUON_NHIEM_VU!Print_Area</vt:lpstr>
      <vt:lpstr>NGUON_VTVL!Print_Area</vt:lpstr>
      <vt:lpstr>QUY_TAC_MA!Print_Area</vt:lpstr>
      <vt:lpstr>THAO_TAC_NHANH!Print_Area</vt:lpstr>
      <vt:lpstr>QUY_GIO_PP2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btc</dc:creator>
  <cp:lastModifiedBy>Admin</cp:lastModifiedBy>
  <cp:lastPrinted>2026-10-19T01:11:24Z</cp:lastPrinted>
  <dcterms:created xsi:type="dcterms:W3CDTF">2026-10-19T00:52:31Z</dcterms:created>
  <dcterms:modified xsi:type="dcterms:W3CDTF">2026-10-21T08:39:15Z</dcterms:modified>
</cp:coreProperties>
</file>